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7.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66925"/>
  <mc:AlternateContent xmlns:mc="http://schemas.openxmlformats.org/markup-compatibility/2006">
    <mc:Choice Requires="x15">
      <x15ac:absPath xmlns:x15ac="http://schemas.microsoft.com/office/spreadsheetml/2010/11/ac" url="C:\ANS\Rapport mensuel\Data\2021\Août\Export\"/>
    </mc:Choice>
  </mc:AlternateContent>
  <xr:revisionPtr revIDLastSave="0" documentId="13_ncr:1_{F185C300-C622-4CA0-B641-6D1C97D16243}" xr6:coauthVersionLast="47" xr6:coauthVersionMax="47" xr10:uidLastSave="{00000000-0000-0000-0000-000000000000}"/>
  <bookViews>
    <workbookView xWindow="-110" yWindow="-110" windowWidth="19420" windowHeight="10420" tabRatio="892" firstSheet="3" activeTab="3" xr2:uid="{00000000-000D-0000-FFFF-FFFF00000000}"/>
  </bookViews>
  <sheets>
    <sheet name="Graphique Data" sheetId="8" state="veryHidden" r:id="rId1"/>
    <sheet name="Connexion BAL" sheetId="11" state="veryHidden" r:id="rId2"/>
    <sheet name="Config" sheetId="9" state="veryHidden" r:id="rId3"/>
    <sheet name="Notice  " sheetId="1210" r:id="rId4"/>
    <sheet name="Définitions " sheetId="1213" r:id="rId5"/>
    <sheet name="Suivi Général" sheetId="2" r:id="rId6"/>
    <sheet name="ES - Analyse" sheetId="22" r:id="rId7"/>
    <sheet name="ES - Détail" sheetId="122" state="veryHidden" r:id="rId8"/>
    <sheet name="PSL - Analyse" sheetId="35" r:id="rId9"/>
    <sheet name="LBM - Analyse" sheetId="24" r:id="rId10"/>
    <sheet name="LBM - Détail" sheetId="123" state="veryHidden" r:id="rId11"/>
    <sheet name="Activité par opérateur" sheetId="12" r:id="rId12"/>
    <sheet name="Data" sheetId="4" r:id="rId13"/>
  </sheets>
  <definedNames>
    <definedName name="_xlnm._FilterDatabase" localSheetId="7" hidden="1">'ES - Détail'!$A$7:$P$3248</definedName>
    <definedName name="_xlnm._FilterDatabase" localSheetId="10" hidden="1">'LBM - Détail'!$A$7:$S$406</definedName>
    <definedName name="Activite_BAL">'Connexion BAL'!$B$21:$F$40</definedName>
    <definedName name="activite_BAL_compil">'Connexion BAL'!$C$2:$C$17</definedName>
    <definedName name="_xlnm.Criteria" localSheetId="7">'ES - Détail'!$A$7:$P$7</definedName>
    <definedName name="_xlnm.Print_Titles" localSheetId="4">'Définitions '!$1:$4</definedName>
    <definedName name="_xlnm.Print_Titles" localSheetId="3">'Notice  '!$1:$4</definedName>
    <definedName name="_xlnm.Print_Titles" localSheetId="5">'Suivi Général'!$1:$4</definedName>
    <definedName name="_xlnm.Print_Area" localSheetId="11">'Activité par opérateur'!$A$1:$R$52</definedName>
    <definedName name="_xlnm.Print_Area" localSheetId="4">'Définitions '!$A$1:$R$50</definedName>
    <definedName name="_xlnm.Print_Area" localSheetId="6">'ES - Analyse'!$A$1:$S$166</definedName>
    <definedName name="_xlnm.Print_Area" localSheetId="7">'ES - Détail'!$A$1:$Q$50</definedName>
    <definedName name="_xlnm.Print_Area" localSheetId="9">'LBM - Analyse'!$A$1:$N$259</definedName>
    <definedName name="_xlnm.Print_Area" localSheetId="10">'LBM - Détail'!$A$1:$Q$52</definedName>
    <definedName name="_xlnm.Print_Area" localSheetId="3">'Notice  '!$A$1:$R$66</definedName>
    <definedName name="_xlnm.Print_Area" localSheetId="8">'PSL - Analyse'!$A$1:$N$93</definedName>
    <definedName name="_xlnm.Print_Area" localSheetId="5">'Suivi Général'!$A$1:$R$75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8" l="1" a="1"/>
  <c r="C23" i="8" s="1"/>
  <c r="C85" i="8" a="1"/>
  <c r="C85" i="8" s="1"/>
  <c r="C84" i="8" a="1"/>
  <c r="C84" i="8" s="1"/>
  <c r="C83" i="8" a="1"/>
  <c r="C83" i="8" s="1"/>
  <c r="C82" i="8" a="1"/>
  <c r="C82" i="8" s="1"/>
  <c r="C81" i="8" a="1"/>
  <c r="C81" i="8" s="1"/>
  <c r="C24" i="8" l="1" a="1"/>
  <c r="C24" i="8" s="1"/>
  <c r="D24" i="8" s="1"/>
  <c r="C20" i="8" a="1"/>
  <c r="C20" i="8" s="1"/>
  <c r="D20" i="8" s="1"/>
  <c r="C21" i="8" a="1"/>
  <c r="C21" i="8" s="1"/>
  <c r="D21" i="8" s="1"/>
  <c r="C22" i="8" a="1"/>
  <c r="C22" i="8" s="1"/>
  <c r="D22" i="8" s="1"/>
  <c r="D85" i="8"/>
  <c r="D84" i="8"/>
  <c r="D83" i="8"/>
  <c r="D82" i="8"/>
  <c r="D81" i="8"/>
  <c r="D23" i="8"/>
  <c r="BP5" i="4"/>
  <c r="BO5" i="4"/>
  <c r="BN5" i="4"/>
  <c r="BM5" i="4"/>
  <c r="BL5" i="4"/>
  <c r="BK5" i="4"/>
  <c r="BJ5" i="4"/>
  <c r="BI5" i="4"/>
  <c r="BH5" i="4"/>
  <c r="BG5" i="4"/>
  <c r="BF5" i="4"/>
  <c r="BE5" i="4"/>
  <c r="BD5" i="4"/>
  <c r="BC5" i="4"/>
  <c r="BB5" i="4"/>
  <c r="BA5" i="4"/>
  <c r="AZ5" i="4"/>
  <c r="AY5" i="4"/>
  <c r="AX5" i="4"/>
  <c r="AW5" i="4"/>
  <c r="AV5" i="4"/>
  <c r="AU5" i="4"/>
  <c r="AT5" i="4"/>
  <c r="AS5" i="4"/>
  <c r="AR5" i="4"/>
  <c r="AQ5" i="4"/>
  <c r="AP5" i="4"/>
  <c r="AO5" i="4"/>
  <c r="AN5" i="4"/>
  <c r="AM5" i="4"/>
  <c r="AL5" i="4"/>
  <c r="AK5" i="4"/>
  <c r="AJ5" i="4"/>
  <c r="AI5" i="4"/>
  <c r="AH5" i="4"/>
  <c r="AG5" i="4"/>
  <c r="AF5" i="4"/>
  <c r="AE5" i="4"/>
  <c r="AD5" i="4"/>
  <c r="AC5" i="4"/>
  <c r="AB5" i="4"/>
  <c r="AA5" i="4"/>
  <c r="Z5" i="4"/>
  <c r="Y5" i="4"/>
  <c r="X5" i="4"/>
  <c r="W5" i="4"/>
  <c r="V5" i="4"/>
  <c r="U5" i="4"/>
  <c r="T5" i="4"/>
  <c r="S5" i="4"/>
  <c r="R5" i="4"/>
  <c r="Q5" i="4"/>
  <c r="P5" i="4"/>
  <c r="O5" i="4"/>
  <c r="N5" i="4"/>
  <c r="M5" i="4"/>
  <c r="L5" i="4"/>
  <c r="K5" i="4"/>
  <c r="J5" i="4"/>
  <c r="I5" i="4"/>
  <c r="H5" i="4"/>
  <c r="BGP89" i="4"/>
  <c r="BGO89" i="4"/>
  <c r="BGN89" i="4"/>
  <c r="BGM89" i="4"/>
  <c r="BGL89" i="4"/>
  <c r="BGK89" i="4"/>
  <c r="BGJ89" i="4"/>
  <c r="BGI89" i="4"/>
  <c r="BGH89" i="4"/>
  <c r="BGG89" i="4"/>
  <c r="BGF89" i="4"/>
  <c r="BGE89" i="4"/>
  <c r="BGD89" i="4"/>
  <c r="BGC89" i="4"/>
  <c r="BGB89" i="4"/>
  <c r="BGA89" i="4"/>
  <c r="BFZ89" i="4"/>
  <c r="BFY89" i="4"/>
  <c r="BFX89" i="4"/>
  <c r="BFW89" i="4"/>
  <c r="BFV89" i="4"/>
  <c r="BFU89" i="4"/>
  <c r="BFT89" i="4"/>
  <c r="BFS89" i="4"/>
  <c r="BFR89" i="4"/>
  <c r="BFQ89" i="4"/>
  <c r="BFP89" i="4"/>
  <c r="BFO89" i="4"/>
  <c r="BFN89" i="4"/>
  <c r="BFM89" i="4"/>
  <c r="BFL89" i="4"/>
  <c r="BFK89" i="4"/>
  <c r="BFJ89" i="4"/>
  <c r="BFI89" i="4"/>
  <c r="BFH89" i="4"/>
  <c r="BFG89" i="4"/>
  <c r="BFF89" i="4"/>
  <c r="BFE89" i="4"/>
  <c r="BFD89" i="4"/>
  <c r="BFC89" i="4"/>
  <c r="BFB89" i="4"/>
  <c r="BFA89" i="4"/>
  <c r="BEZ89" i="4"/>
  <c r="BEY89" i="4"/>
  <c r="BEX89" i="4"/>
  <c r="BEW89" i="4"/>
  <c r="BEV89" i="4"/>
  <c r="BEU89" i="4"/>
  <c r="BET89" i="4"/>
  <c r="BES89" i="4"/>
  <c r="BER89" i="4"/>
  <c r="BEQ89" i="4"/>
  <c r="BEP89" i="4"/>
  <c r="BEO89" i="4"/>
  <c r="BEN89" i="4"/>
  <c r="BEM89" i="4"/>
  <c r="BEL89" i="4"/>
  <c r="BEK89" i="4"/>
  <c r="BEJ89" i="4"/>
  <c r="BEI89" i="4"/>
  <c r="BEH89" i="4"/>
  <c r="BEG89" i="4"/>
  <c r="BEF89" i="4"/>
  <c r="BEE89" i="4"/>
  <c r="BED89" i="4"/>
  <c r="BEC89" i="4"/>
  <c r="BEB89" i="4"/>
  <c r="BEA89" i="4"/>
  <c r="BDZ89" i="4"/>
  <c r="BDY89" i="4"/>
  <c r="BDX89" i="4"/>
  <c r="BDW89" i="4"/>
  <c r="BDV89" i="4"/>
  <c r="BDU89" i="4"/>
  <c r="BDT89" i="4"/>
  <c r="BDS89" i="4"/>
  <c r="BDR89" i="4"/>
  <c r="BDQ89" i="4"/>
  <c r="BDP89" i="4"/>
  <c r="BDO89" i="4"/>
  <c r="BDN89" i="4"/>
  <c r="BDM89" i="4"/>
  <c r="BDL89" i="4"/>
  <c r="BDK89" i="4"/>
  <c r="BDJ89" i="4"/>
  <c r="BDI89" i="4"/>
  <c r="BDH89" i="4"/>
  <c r="BDG89" i="4"/>
  <c r="BDF89" i="4"/>
  <c r="BDE89" i="4"/>
  <c r="BDD89" i="4"/>
  <c r="BDC89" i="4"/>
  <c r="BDB89" i="4"/>
  <c r="BDA89" i="4"/>
  <c r="BCZ89" i="4"/>
  <c r="BCY89" i="4"/>
  <c r="BCX89" i="4"/>
  <c r="BCW89" i="4"/>
  <c r="BCV89" i="4"/>
  <c r="BCU89" i="4"/>
  <c r="BCT89" i="4"/>
  <c r="BCS89" i="4"/>
  <c r="BCR89" i="4"/>
  <c r="BCQ89" i="4"/>
  <c r="BCP89" i="4"/>
  <c r="BCO89" i="4"/>
  <c r="BCN89" i="4"/>
  <c r="BCM89" i="4"/>
  <c r="BCL89" i="4"/>
  <c r="BCK89" i="4"/>
  <c r="BCJ89" i="4"/>
  <c r="BCI89" i="4"/>
  <c r="BCH89" i="4"/>
  <c r="BCG89" i="4"/>
  <c r="BCF89" i="4"/>
  <c r="BCE89" i="4"/>
  <c r="BCD89" i="4"/>
  <c r="BCC89" i="4"/>
  <c r="BCB89" i="4"/>
  <c r="BCA89" i="4"/>
  <c r="BBZ89" i="4"/>
  <c r="BBY89" i="4"/>
  <c r="BBX89" i="4"/>
  <c r="BBW89" i="4"/>
  <c r="BBV89" i="4"/>
  <c r="BBU89" i="4"/>
  <c r="BBT89" i="4"/>
  <c r="BBS89" i="4"/>
  <c r="BBR89" i="4"/>
  <c r="BBQ89" i="4"/>
  <c r="BBP89" i="4"/>
  <c r="BBO89" i="4"/>
  <c r="BBN89" i="4"/>
  <c r="BBM89" i="4"/>
  <c r="BBL89" i="4"/>
  <c r="BBK89" i="4"/>
  <c r="BBJ89" i="4"/>
  <c r="BBI89" i="4"/>
  <c r="BBH89" i="4"/>
  <c r="BBG89" i="4"/>
  <c r="BBF89" i="4"/>
  <c r="BBE89" i="4"/>
  <c r="BBD89" i="4"/>
  <c r="BBC89" i="4"/>
  <c r="BBB89" i="4"/>
  <c r="BBA89" i="4"/>
  <c r="BAZ89" i="4"/>
  <c r="BAY89" i="4"/>
  <c r="BAX89" i="4"/>
  <c r="BAW89" i="4"/>
  <c r="BAV89" i="4"/>
  <c r="BAU89" i="4"/>
  <c r="BAT89" i="4"/>
  <c r="BAS89" i="4"/>
  <c r="BAR89" i="4"/>
  <c r="BAQ89" i="4"/>
  <c r="BAP89" i="4"/>
  <c r="BAO89" i="4"/>
  <c r="BAN89" i="4"/>
  <c r="BAM89" i="4"/>
  <c r="BAL89" i="4"/>
  <c r="BAK89" i="4"/>
  <c r="BAJ89" i="4"/>
  <c r="BAI89" i="4"/>
  <c r="BAH89" i="4"/>
  <c r="BAG89" i="4"/>
  <c r="BAF89" i="4"/>
  <c r="BAE89" i="4"/>
  <c r="BAD89" i="4"/>
  <c r="BAC89" i="4"/>
  <c r="BAB89" i="4"/>
  <c r="BAA89" i="4"/>
  <c r="AZZ89" i="4"/>
  <c r="AZY89" i="4"/>
  <c r="AZX89" i="4"/>
  <c r="AZW89" i="4"/>
  <c r="AZV89" i="4"/>
  <c r="AZU89" i="4"/>
  <c r="AZT89" i="4"/>
  <c r="AZS89" i="4"/>
  <c r="AZR89" i="4"/>
  <c r="AZQ89" i="4"/>
  <c r="AZP89" i="4"/>
  <c r="AZO89" i="4"/>
  <c r="AZN89" i="4"/>
  <c r="AZM89" i="4"/>
  <c r="AZL89" i="4"/>
  <c r="AZK89" i="4"/>
  <c r="AZJ89" i="4"/>
  <c r="AZI89" i="4"/>
  <c r="AZH89" i="4"/>
  <c r="AZG89" i="4"/>
  <c r="AZF89" i="4"/>
  <c r="AZE89" i="4"/>
  <c r="AZD89" i="4"/>
  <c r="AZC89" i="4"/>
  <c r="AZB89" i="4"/>
  <c r="AZA89" i="4"/>
  <c r="AYZ89" i="4"/>
  <c r="AYY89" i="4"/>
  <c r="AYX89" i="4"/>
  <c r="AYW89" i="4"/>
  <c r="AYV89" i="4"/>
  <c r="AYU89" i="4"/>
  <c r="AYT89" i="4"/>
  <c r="AYS89" i="4"/>
  <c r="AYR89" i="4"/>
  <c r="AYQ89" i="4"/>
  <c r="AYP89" i="4"/>
  <c r="AYO89" i="4"/>
  <c r="AYN89" i="4"/>
  <c r="AYM89" i="4"/>
  <c r="AYL89" i="4"/>
  <c r="AYK89" i="4"/>
  <c r="AYJ89" i="4"/>
  <c r="AYI89" i="4"/>
  <c r="AYH89" i="4"/>
  <c r="AYG89" i="4"/>
  <c r="AYF89" i="4"/>
  <c r="AYE89" i="4"/>
  <c r="AYD89" i="4"/>
  <c r="AYC89" i="4"/>
  <c r="AYB89" i="4"/>
  <c r="AYA89" i="4"/>
  <c r="AXZ89" i="4"/>
  <c r="AXY89" i="4"/>
  <c r="AXX89" i="4"/>
  <c r="AXW89" i="4"/>
  <c r="AXV89" i="4"/>
  <c r="AXU89" i="4"/>
  <c r="AXT89" i="4"/>
  <c r="AXS89" i="4"/>
  <c r="AXR89" i="4"/>
  <c r="AXQ89" i="4"/>
  <c r="AXP89" i="4"/>
  <c r="AXO89" i="4"/>
  <c r="AXN89" i="4"/>
  <c r="AXM89" i="4"/>
  <c r="AXL89" i="4"/>
  <c r="AXK89" i="4"/>
  <c r="AXJ89" i="4"/>
  <c r="AXI89" i="4"/>
  <c r="AXH89" i="4"/>
  <c r="AXG89" i="4"/>
  <c r="AXF89" i="4"/>
  <c r="AXE89" i="4"/>
  <c r="AXD89" i="4"/>
  <c r="AXC89" i="4"/>
  <c r="AXB89" i="4"/>
  <c r="AXA89" i="4"/>
  <c r="AWZ89" i="4"/>
  <c r="AWY89" i="4"/>
  <c r="AWX89" i="4"/>
  <c r="AWW89" i="4"/>
  <c r="AWV89" i="4"/>
  <c r="AWU89" i="4"/>
  <c r="AWT89" i="4"/>
  <c r="AWS89" i="4"/>
  <c r="AWR89" i="4"/>
  <c r="AWQ89" i="4"/>
  <c r="AWP89" i="4"/>
  <c r="AWO89" i="4"/>
  <c r="AWN89" i="4"/>
  <c r="AWM89" i="4"/>
  <c r="AWL89" i="4"/>
  <c r="AWK89" i="4"/>
  <c r="AWJ89" i="4"/>
  <c r="AWI89" i="4"/>
  <c r="AWH89" i="4"/>
  <c r="AWG89" i="4"/>
  <c r="AWF89" i="4"/>
  <c r="AWE89" i="4"/>
  <c r="AWD89" i="4"/>
  <c r="AWC89" i="4"/>
  <c r="AWB89" i="4"/>
  <c r="AWA89" i="4"/>
  <c r="AVZ89" i="4"/>
  <c r="AVY89" i="4"/>
  <c r="AVX89" i="4"/>
  <c r="AVW89" i="4"/>
  <c r="AVV89" i="4"/>
  <c r="AVU89" i="4"/>
  <c r="AVT89" i="4"/>
  <c r="AVS89" i="4"/>
  <c r="AVR89" i="4"/>
  <c r="AVQ89" i="4"/>
  <c r="AVP89" i="4"/>
  <c r="AVO89" i="4"/>
  <c r="AVN89" i="4"/>
  <c r="AVM89" i="4"/>
  <c r="AVL89" i="4"/>
  <c r="AVK89" i="4"/>
  <c r="AVJ89" i="4"/>
  <c r="AVI89" i="4"/>
  <c r="AVH89" i="4"/>
  <c r="AVG89" i="4"/>
  <c r="AVF89" i="4"/>
  <c r="AVE89" i="4"/>
  <c r="AVD89" i="4"/>
  <c r="AVC89" i="4"/>
  <c r="AVB89" i="4"/>
  <c r="AVA89" i="4"/>
  <c r="AUZ89" i="4"/>
  <c r="AUY89" i="4"/>
  <c r="AUX89" i="4"/>
  <c r="AUW89" i="4"/>
  <c r="AUV89" i="4"/>
  <c r="AUU89" i="4"/>
  <c r="AUT89" i="4"/>
  <c r="AUS89" i="4"/>
  <c r="AUR89" i="4"/>
  <c r="AUQ89" i="4"/>
  <c r="AUP89" i="4"/>
  <c r="AUO89" i="4"/>
  <c r="AUN89" i="4"/>
  <c r="AUM89" i="4"/>
  <c r="AUL89" i="4"/>
  <c r="AUK89" i="4"/>
  <c r="AUJ89" i="4"/>
  <c r="AUI89" i="4"/>
  <c r="AUH89" i="4"/>
  <c r="AUG89" i="4"/>
  <c r="AUF89" i="4"/>
  <c r="AUE89" i="4"/>
  <c r="AUD89" i="4"/>
  <c r="AUC89" i="4"/>
  <c r="AUB89" i="4"/>
  <c r="AUA89" i="4"/>
  <c r="ATZ89" i="4"/>
  <c r="ATY89" i="4"/>
  <c r="ATX89" i="4"/>
  <c r="ATW89" i="4"/>
  <c r="ATV89" i="4"/>
  <c r="ATU89" i="4"/>
  <c r="ATT89" i="4"/>
  <c r="ATS89" i="4"/>
  <c r="ATR89" i="4"/>
  <c r="ATQ89" i="4"/>
  <c r="ATP89" i="4"/>
  <c r="ATO89" i="4"/>
  <c r="ATN89" i="4"/>
  <c r="ATM89" i="4"/>
  <c r="ATL89" i="4"/>
  <c r="ATK89" i="4"/>
  <c r="ATJ89" i="4"/>
  <c r="ATI89" i="4"/>
  <c r="ATH89" i="4"/>
  <c r="ATG89" i="4"/>
  <c r="ATF89" i="4"/>
  <c r="ATE89" i="4"/>
  <c r="ATD89" i="4"/>
  <c r="ATC89" i="4"/>
  <c r="ATB89" i="4"/>
  <c r="ATA89" i="4"/>
  <c r="ASZ89" i="4"/>
  <c r="ASY89" i="4"/>
  <c r="ASX89" i="4"/>
  <c r="ASW89" i="4"/>
  <c r="ASV89" i="4"/>
  <c r="ASU89" i="4"/>
  <c r="AST89" i="4"/>
  <c r="ASS89" i="4"/>
  <c r="ASR89" i="4"/>
  <c r="ASQ89" i="4"/>
  <c r="ASP89" i="4"/>
  <c r="ASO89" i="4"/>
  <c r="ASN89" i="4"/>
  <c r="ASM89" i="4"/>
  <c r="ASL89" i="4"/>
  <c r="ASK89" i="4"/>
  <c r="ASJ89" i="4"/>
  <c r="ASI89" i="4"/>
  <c r="ASH89" i="4"/>
  <c r="ASG89" i="4"/>
  <c r="ASF89" i="4"/>
  <c r="ASE89" i="4"/>
  <c r="ASD89" i="4"/>
  <c r="ASC89" i="4"/>
  <c r="ASB89" i="4"/>
  <c r="ASA89" i="4"/>
  <c r="ARZ89" i="4"/>
  <c r="ARY89" i="4"/>
  <c r="ARX89" i="4"/>
  <c r="ARW89" i="4"/>
  <c r="ARV89" i="4"/>
  <c r="ARU89" i="4"/>
  <c r="ART89" i="4"/>
  <c r="ARS89" i="4"/>
  <c r="ARR89" i="4"/>
  <c r="ARQ89" i="4"/>
  <c r="ARP89" i="4"/>
  <c r="ARO89" i="4"/>
  <c r="ARN89" i="4"/>
  <c r="ARM89" i="4"/>
  <c r="ARL89" i="4"/>
  <c r="ARK89" i="4"/>
  <c r="ARJ89" i="4"/>
  <c r="ARI89" i="4"/>
  <c r="ARH89" i="4"/>
  <c r="ARG89" i="4"/>
  <c r="ARF89" i="4"/>
  <c r="ARE89" i="4"/>
  <c r="ARD89" i="4"/>
  <c r="ARC89" i="4"/>
  <c r="ARB89" i="4"/>
  <c r="ARA89" i="4"/>
  <c r="AQZ89" i="4"/>
  <c r="AQY89" i="4"/>
  <c r="AQX89" i="4"/>
  <c r="AQW89" i="4"/>
  <c r="AQV89" i="4"/>
  <c r="AQU89" i="4"/>
  <c r="AQT89" i="4"/>
  <c r="AQS89" i="4"/>
  <c r="AQR89" i="4"/>
  <c r="AQQ89" i="4"/>
  <c r="AQP89" i="4"/>
  <c r="AQO89" i="4"/>
  <c r="AQN89" i="4"/>
  <c r="AQM89" i="4"/>
  <c r="AQL89" i="4"/>
  <c r="AQK89" i="4"/>
  <c r="AQJ89" i="4"/>
  <c r="AQI89" i="4"/>
  <c r="AQH89" i="4"/>
  <c r="AQG89" i="4"/>
  <c r="AQF89" i="4"/>
  <c r="AQE89" i="4"/>
  <c r="AQD89" i="4"/>
  <c r="AQC89" i="4"/>
  <c r="AQB89" i="4"/>
  <c r="AQA89" i="4"/>
  <c r="APZ89" i="4"/>
  <c r="APY89" i="4"/>
  <c r="APX89" i="4"/>
  <c r="APW89" i="4"/>
  <c r="APV89" i="4"/>
  <c r="APU89" i="4"/>
  <c r="APT89" i="4"/>
  <c r="APS89" i="4"/>
  <c r="APR89" i="4"/>
  <c r="APQ89" i="4"/>
  <c r="APP89" i="4"/>
  <c r="APO89" i="4"/>
  <c r="APN89" i="4"/>
  <c r="APM89" i="4"/>
  <c r="APL89" i="4"/>
  <c r="APK89" i="4"/>
  <c r="APJ89" i="4"/>
  <c r="API89" i="4"/>
  <c r="APH89" i="4"/>
  <c r="APG89" i="4"/>
  <c r="APF89" i="4"/>
  <c r="APE89" i="4"/>
  <c r="APD89" i="4"/>
  <c r="APC89" i="4"/>
  <c r="APB89" i="4"/>
  <c r="APA89" i="4"/>
  <c r="AOZ89" i="4"/>
  <c r="AOY89" i="4"/>
  <c r="AOX89" i="4"/>
  <c r="AOW89" i="4"/>
  <c r="AOV89" i="4"/>
  <c r="AOU89" i="4"/>
  <c r="AOT89" i="4"/>
  <c r="AOS89" i="4"/>
  <c r="AOR89" i="4"/>
  <c r="AOQ89" i="4"/>
  <c r="AOP89" i="4"/>
  <c r="AOO89" i="4"/>
  <c r="AON89" i="4"/>
  <c r="AOM89" i="4"/>
  <c r="AOL89" i="4"/>
  <c r="AOK89" i="4"/>
  <c r="AOJ89" i="4"/>
  <c r="AOI89" i="4"/>
  <c r="AOH89" i="4"/>
  <c r="AOG89" i="4"/>
  <c r="AOF89" i="4"/>
  <c r="AOE89" i="4"/>
  <c r="AOD89" i="4"/>
  <c r="AOC89" i="4"/>
  <c r="AOB89" i="4"/>
  <c r="AOA89" i="4"/>
  <c r="ANZ89" i="4"/>
  <c r="ANY89" i="4"/>
  <c r="ANX89" i="4"/>
  <c r="ANW89" i="4"/>
  <c r="ANV89" i="4"/>
  <c r="ANU89" i="4"/>
  <c r="ANT89" i="4"/>
  <c r="ANS89" i="4"/>
  <c r="ANR89" i="4"/>
  <c r="ANQ89" i="4"/>
  <c r="ANP89" i="4"/>
  <c r="ANO89" i="4"/>
  <c r="ANN89" i="4"/>
  <c r="ANM89" i="4"/>
  <c r="ANL89" i="4"/>
  <c r="ANK89" i="4"/>
  <c r="ANJ89" i="4"/>
  <c r="ANI89" i="4"/>
  <c r="ANH89" i="4"/>
  <c r="ANG89" i="4"/>
  <c r="ANF89" i="4"/>
  <c r="ANE89" i="4"/>
  <c r="AND89" i="4"/>
  <c r="ANC89" i="4"/>
  <c r="ANB89" i="4"/>
  <c r="ANA89" i="4"/>
  <c r="AMZ89" i="4"/>
  <c r="AMY89" i="4"/>
  <c r="AMX89" i="4"/>
  <c r="AMW89" i="4"/>
  <c r="AMV89" i="4"/>
  <c r="AMU89" i="4"/>
  <c r="AMT89" i="4"/>
  <c r="AMS89" i="4"/>
  <c r="AMR89" i="4"/>
  <c r="AMQ89" i="4"/>
  <c r="AMP89" i="4"/>
  <c r="AMO89" i="4"/>
  <c r="AMN89" i="4"/>
  <c r="AMM89" i="4"/>
  <c r="AML89" i="4"/>
  <c r="AMK89" i="4"/>
  <c r="AMJ89" i="4"/>
  <c r="AMI89" i="4"/>
  <c r="AMH89" i="4"/>
  <c r="AMG89" i="4"/>
  <c r="AMF89" i="4"/>
  <c r="AME89" i="4"/>
  <c r="AMD89" i="4"/>
  <c r="AMC89" i="4"/>
  <c r="AMB89" i="4"/>
  <c r="AMA89" i="4"/>
  <c r="ALZ89" i="4"/>
  <c r="ALY89" i="4"/>
  <c r="ALX89" i="4"/>
  <c r="ALW89" i="4"/>
  <c r="ALV89" i="4"/>
  <c r="ALU89" i="4"/>
  <c r="ALT89" i="4"/>
  <c r="ALS89" i="4"/>
  <c r="ALR89" i="4"/>
  <c r="ALQ89" i="4"/>
  <c r="ALP89" i="4"/>
  <c r="ALO89" i="4"/>
  <c r="ALN89" i="4"/>
  <c r="ALM89" i="4"/>
  <c r="ALL89" i="4"/>
  <c r="ALK89" i="4"/>
  <c r="ALJ89" i="4"/>
  <c r="ALI89" i="4"/>
  <c r="ALH89" i="4"/>
  <c r="ALG89" i="4"/>
  <c r="ALF89" i="4"/>
  <c r="ALE89" i="4"/>
  <c r="ALD89" i="4"/>
  <c r="ALC89" i="4"/>
  <c r="ALB89" i="4"/>
  <c r="ALA89" i="4"/>
  <c r="AKZ89" i="4"/>
  <c r="AKY89" i="4"/>
  <c r="AKX89" i="4"/>
  <c r="AKW89" i="4"/>
  <c r="AKV89" i="4"/>
  <c r="AKU89" i="4"/>
  <c r="AKT89" i="4"/>
  <c r="AKS89" i="4"/>
  <c r="AKR89" i="4"/>
  <c r="AKQ89" i="4"/>
  <c r="AKP89" i="4"/>
  <c r="AKO89" i="4"/>
  <c r="AKN89" i="4"/>
  <c r="AKM89" i="4"/>
  <c r="AKL89" i="4"/>
  <c r="AKK89" i="4"/>
  <c r="AKJ89" i="4"/>
  <c r="AKI89" i="4"/>
  <c r="AKH89" i="4"/>
  <c r="AKG89" i="4"/>
  <c r="AKF89" i="4"/>
  <c r="AKE89" i="4"/>
  <c r="AKD89" i="4"/>
  <c r="AKC89" i="4"/>
  <c r="AKB89" i="4"/>
  <c r="AKA89" i="4"/>
  <c r="AJZ89" i="4"/>
  <c r="AJY89" i="4"/>
  <c r="AJX89" i="4"/>
  <c r="AJW89" i="4"/>
  <c r="AJV89" i="4"/>
  <c r="AJU89" i="4"/>
  <c r="AJT89" i="4"/>
  <c r="AJS89" i="4"/>
  <c r="AJR89" i="4"/>
  <c r="AJQ89" i="4"/>
  <c r="AJP89" i="4"/>
  <c r="AJO89" i="4"/>
  <c r="AJN89" i="4"/>
  <c r="AJM89" i="4"/>
  <c r="AJL89" i="4"/>
  <c r="AJK89" i="4"/>
  <c r="AJJ89" i="4"/>
  <c r="AJI89" i="4"/>
  <c r="AJH89" i="4"/>
  <c r="AJG89" i="4"/>
  <c r="AJF89" i="4"/>
  <c r="AJE89" i="4"/>
  <c r="AJD89" i="4"/>
  <c r="AJC89" i="4"/>
  <c r="AJB89" i="4"/>
  <c r="AJA89" i="4"/>
  <c r="AIZ89" i="4"/>
  <c r="AIY89" i="4"/>
  <c r="AIX89" i="4"/>
  <c r="AIW89" i="4"/>
  <c r="AIV89" i="4"/>
  <c r="AIU89" i="4"/>
  <c r="AIT89" i="4"/>
  <c r="AIS89" i="4"/>
  <c r="AIR89" i="4"/>
  <c r="AIQ89" i="4"/>
  <c r="AIP89" i="4"/>
  <c r="AIO89" i="4"/>
  <c r="AIN89" i="4"/>
  <c r="AIM89" i="4"/>
  <c r="AIL89" i="4"/>
  <c r="AIK89" i="4"/>
  <c r="AIJ89" i="4"/>
  <c r="AII89" i="4"/>
  <c r="AIH89" i="4"/>
  <c r="AIG89" i="4"/>
  <c r="AIF89" i="4"/>
  <c r="AIE89" i="4"/>
  <c r="AID89" i="4"/>
  <c r="AIC89" i="4"/>
  <c r="AIB89" i="4"/>
  <c r="AIA89" i="4"/>
  <c r="AHZ89" i="4"/>
  <c r="AHY89" i="4"/>
  <c r="AHX89" i="4"/>
  <c r="AHW89" i="4"/>
  <c r="AHV89" i="4"/>
  <c r="AHU89" i="4"/>
  <c r="AHT89" i="4"/>
  <c r="AHS89" i="4"/>
  <c r="AHR89" i="4"/>
  <c r="AHQ89" i="4"/>
  <c r="AHP89" i="4"/>
  <c r="AHO89" i="4"/>
  <c r="AHN89" i="4"/>
  <c r="AHM89" i="4"/>
  <c r="AHL89" i="4"/>
  <c r="AHK89" i="4"/>
  <c r="AHJ89" i="4"/>
  <c r="AHI89" i="4"/>
  <c r="AHH89" i="4"/>
  <c r="AHG89" i="4"/>
  <c r="AHF89" i="4"/>
  <c r="AHE89" i="4"/>
  <c r="AHD89" i="4"/>
  <c r="AHC89" i="4"/>
  <c r="AHB89" i="4"/>
  <c r="AHA89" i="4"/>
  <c r="AGZ89" i="4"/>
  <c r="AGY89" i="4"/>
  <c r="AGX89" i="4"/>
  <c r="AGW89" i="4"/>
  <c r="AGV89" i="4"/>
  <c r="AGU89" i="4"/>
  <c r="AGT89" i="4"/>
  <c r="AGS89" i="4"/>
  <c r="AGR89" i="4"/>
  <c r="AGQ89" i="4"/>
  <c r="AGP89" i="4"/>
  <c r="AGO89" i="4"/>
  <c r="AGN89" i="4"/>
  <c r="AGM89" i="4"/>
  <c r="AGL89" i="4"/>
  <c r="AGK89" i="4"/>
  <c r="AGJ89" i="4"/>
  <c r="AGI89" i="4"/>
  <c r="AGH89" i="4"/>
  <c r="AGG89" i="4"/>
  <c r="AGF89" i="4"/>
  <c r="AGE89" i="4"/>
  <c r="AGD89" i="4"/>
  <c r="AGC89" i="4"/>
  <c r="AGB89" i="4"/>
  <c r="AGA89" i="4"/>
  <c r="AFZ89" i="4"/>
  <c r="AFY89" i="4"/>
  <c r="AFX89" i="4"/>
  <c r="AFW89" i="4"/>
  <c r="AFV89" i="4"/>
  <c r="AFU89" i="4"/>
  <c r="AFT89" i="4"/>
  <c r="AFS89" i="4"/>
  <c r="AFR89" i="4"/>
  <c r="AFQ89" i="4"/>
  <c r="AFP89" i="4"/>
  <c r="AFO89" i="4"/>
  <c r="AFN89" i="4"/>
  <c r="AFM89" i="4"/>
  <c r="AFL89" i="4"/>
  <c r="AFK89" i="4"/>
  <c r="AFJ89" i="4"/>
  <c r="AFI89" i="4"/>
  <c r="AFH89" i="4"/>
  <c r="AFG89" i="4"/>
  <c r="AFF89" i="4"/>
  <c r="AFE89" i="4"/>
  <c r="AFD89" i="4"/>
  <c r="AFC89" i="4"/>
  <c r="AFB89" i="4"/>
  <c r="AFA89" i="4"/>
  <c r="AEZ89" i="4"/>
  <c r="AEY89" i="4"/>
  <c r="AEX89" i="4"/>
  <c r="AEW89" i="4"/>
  <c r="AEV89" i="4"/>
  <c r="AEU89" i="4"/>
  <c r="AET89" i="4"/>
  <c r="AES89" i="4"/>
  <c r="AER89" i="4"/>
  <c r="AEQ89" i="4"/>
  <c r="AEP89" i="4"/>
  <c r="AEO89" i="4"/>
  <c r="AEN89" i="4"/>
  <c r="AEM89" i="4"/>
  <c r="AEL89" i="4"/>
  <c r="AEK89" i="4"/>
  <c r="AEJ89" i="4"/>
  <c r="AEI89" i="4"/>
  <c r="AEH89" i="4"/>
  <c r="AEG89" i="4"/>
  <c r="AEF89" i="4"/>
  <c r="AEE89" i="4"/>
  <c r="AED89" i="4"/>
  <c r="AEC89" i="4"/>
  <c r="AEB89" i="4"/>
  <c r="AEA89" i="4"/>
  <c r="ADZ89" i="4"/>
  <c r="ADY89" i="4"/>
  <c r="ADX89" i="4"/>
  <c r="ADW89" i="4"/>
  <c r="ADV89" i="4"/>
  <c r="ADU89" i="4"/>
  <c r="ADT89" i="4"/>
  <c r="ADS89" i="4"/>
  <c r="ADR89" i="4"/>
  <c r="ADQ89" i="4"/>
  <c r="ADP89" i="4"/>
  <c r="ADO89" i="4"/>
  <c r="ADN89" i="4"/>
  <c r="ADM89" i="4"/>
  <c r="ADL89" i="4"/>
  <c r="ADK89" i="4"/>
  <c r="ADJ89" i="4"/>
  <c r="ADI89" i="4"/>
  <c r="ADH89" i="4"/>
  <c r="ADG89" i="4"/>
  <c r="ADF89" i="4"/>
  <c r="ADE89" i="4"/>
  <c r="ADD89" i="4"/>
  <c r="ADC89" i="4"/>
  <c r="ADB89" i="4"/>
  <c r="ADA89" i="4"/>
  <c r="ACZ89" i="4"/>
  <c r="ACY89" i="4"/>
  <c r="ACX89" i="4"/>
  <c r="ACW89" i="4"/>
  <c r="ACV89" i="4"/>
  <c r="ACU89" i="4"/>
  <c r="ACT89" i="4"/>
  <c r="ACS89" i="4"/>
  <c r="ACR89" i="4"/>
  <c r="ACQ89" i="4"/>
  <c r="ACP89" i="4"/>
  <c r="ACO89" i="4"/>
  <c r="ACN89" i="4"/>
  <c r="ACM89" i="4"/>
  <c r="ACL89" i="4"/>
  <c r="ACK89" i="4"/>
  <c r="ACJ89" i="4"/>
  <c r="ACI89" i="4"/>
  <c r="ACH89" i="4"/>
  <c r="ACG89" i="4"/>
  <c r="ACF89" i="4"/>
  <c r="ACE89" i="4"/>
  <c r="ACD89" i="4"/>
  <c r="ACC89" i="4"/>
  <c r="ACB89" i="4"/>
  <c r="ACA89" i="4"/>
  <c r="ABZ89" i="4"/>
  <c r="ABY89" i="4"/>
  <c r="ABX89" i="4"/>
  <c r="ABW89" i="4"/>
  <c r="ABV89" i="4"/>
  <c r="ABU89" i="4"/>
  <c r="ABT89" i="4"/>
  <c r="ABS89" i="4"/>
  <c r="ABR89" i="4"/>
  <c r="ABQ89" i="4"/>
  <c r="ABP89" i="4"/>
  <c r="ABO89" i="4"/>
  <c r="ABN89" i="4"/>
  <c r="ABM89" i="4"/>
  <c r="ABL89" i="4"/>
  <c r="ABK89" i="4"/>
  <c r="ABJ89" i="4"/>
  <c r="ABI89" i="4"/>
  <c r="ABH89" i="4"/>
  <c r="ABG89" i="4"/>
  <c r="ABF89" i="4"/>
  <c r="ABE89" i="4"/>
  <c r="ABD89" i="4"/>
  <c r="ABC89" i="4"/>
  <c r="ABB89" i="4"/>
  <c r="ABA89" i="4"/>
  <c r="AAZ89" i="4"/>
  <c r="AAY89" i="4"/>
  <c r="AAX89" i="4"/>
  <c r="AAW89" i="4"/>
  <c r="AAV89" i="4"/>
  <c r="AAU89" i="4"/>
  <c r="AAT89" i="4"/>
  <c r="AAS89" i="4"/>
  <c r="AAR89" i="4"/>
  <c r="AAQ89" i="4"/>
  <c r="AAP89" i="4"/>
  <c r="AAO89" i="4"/>
  <c r="AAN89" i="4"/>
  <c r="AAM89" i="4"/>
  <c r="AAL89" i="4"/>
  <c r="AAK89" i="4"/>
  <c r="AAJ89" i="4"/>
  <c r="AAI89" i="4"/>
  <c r="AAH89" i="4"/>
  <c r="AAG89" i="4"/>
  <c r="AAF89" i="4"/>
  <c r="AAE89" i="4"/>
  <c r="AAD89" i="4"/>
  <c r="AAC89" i="4"/>
  <c r="AAB89" i="4"/>
  <c r="AAA89" i="4"/>
  <c r="ZZ89" i="4"/>
  <c r="ZY89" i="4"/>
  <c r="ZX89" i="4"/>
  <c r="ZW89" i="4"/>
  <c r="ZV89" i="4"/>
  <c r="ZU89" i="4"/>
  <c r="ZT89" i="4"/>
  <c r="ZS89" i="4"/>
  <c r="ZR89" i="4"/>
  <c r="ZQ89" i="4"/>
  <c r="ZP89" i="4"/>
  <c r="ZO89" i="4"/>
  <c r="ZN89" i="4"/>
  <c r="ZM89" i="4"/>
  <c r="ZL89" i="4"/>
  <c r="ZK89" i="4"/>
  <c r="ZJ89" i="4"/>
  <c r="ZI89" i="4"/>
  <c r="ZH89" i="4"/>
  <c r="ZG89" i="4"/>
  <c r="ZF89" i="4"/>
  <c r="ZE89" i="4"/>
  <c r="ZD89" i="4"/>
  <c r="ZC89" i="4"/>
  <c r="ZB89" i="4"/>
  <c r="ZA89" i="4"/>
  <c r="YZ89" i="4"/>
  <c r="YY89" i="4"/>
  <c r="YX89" i="4"/>
  <c r="YW89" i="4"/>
  <c r="YV89" i="4"/>
  <c r="YU89" i="4"/>
  <c r="YT89" i="4"/>
  <c r="YS89" i="4"/>
  <c r="YR89" i="4"/>
  <c r="YQ89" i="4"/>
  <c r="YP89" i="4"/>
  <c r="YO89" i="4"/>
  <c r="YN89" i="4"/>
  <c r="YM89" i="4"/>
  <c r="YL89" i="4"/>
  <c r="YK89" i="4"/>
  <c r="YJ89" i="4"/>
  <c r="YI89" i="4"/>
  <c r="YH89" i="4"/>
  <c r="YG89" i="4"/>
  <c r="YF89" i="4"/>
  <c r="YE89" i="4"/>
  <c r="YD89" i="4"/>
  <c r="YC89" i="4"/>
  <c r="YB89" i="4"/>
  <c r="YA89" i="4"/>
  <c r="XZ89" i="4"/>
  <c r="XY89" i="4"/>
  <c r="XX89" i="4"/>
  <c r="XW89" i="4"/>
  <c r="XV89" i="4"/>
  <c r="XU89" i="4"/>
  <c r="XT89" i="4"/>
  <c r="XS89" i="4"/>
  <c r="XR89" i="4"/>
  <c r="XQ89" i="4"/>
  <c r="XP89" i="4"/>
  <c r="XO89" i="4"/>
  <c r="XN89" i="4"/>
  <c r="XM89" i="4"/>
  <c r="XL89" i="4"/>
  <c r="XK89" i="4"/>
  <c r="XJ89" i="4"/>
  <c r="XI89" i="4"/>
  <c r="XH89" i="4"/>
  <c r="XG89" i="4"/>
  <c r="XF89" i="4"/>
  <c r="XE89" i="4"/>
  <c r="XD89" i="4"/>
  <c r="XC89" i="4"/>
  <c r="XB89" i="4"/>
  <c r="XA89" i="4"/>
  <c r="WZ89" i="4"/>
  <c r="WY89" i="4"/>
  <c r="WX89" i="4"/>
  <c r="WW89" i="4"/>
  <c r="WV89" i="4"/>
  <c r="WU89" i="4"/>
  <c r="WT89" i="4"/>
  <c r="WS89" i="4"/>
  <c r="WR89" i="4"/>
  <c r="WQ89" i="4"/>
  <c r="WP89" i="4"/>
  <c r="WO89" i="4"/>
  <c r="WN89" i="4"/>
  <c r="WM89" i="4"/>
  <c r="WL89" i="4"/>
  <c r="WK89" i="4"/>
  <c r="WJ89" i="4"/>
  <c r="WI89" i="4"/>
  <c r="WH89" i="4"/>
  <c r="WG89" i="4"/>
  <c r="WF89" i="4"/>
  <c r="WE89" i="4"/>
  <c r="WD89" i="4"/>
  <c r="WC89" i="4"/>
  <c r="WB89" i="4"/>
  <c r="WA89" i="4"/>
  <c r="VZ89" i="4"/>
  <c r="VY89" i="4"/>
  <c r="VX89" i="4"/>
  <c r="VW89" i="4"/>
  <c r="VV89" i="4"/>
  <c r="VU89" i="4"/>
  <c r="VT89" i="4"/>
  <c r="VS89" i="4"/>
  <c r="VR89" i="4"/>
  <c r="VQ89" i="4"/>
  <c r="VP89" i="4"/>
  <c r="VO89" i="4"/>
  <c r="VN89" i="4"/>
  <c r="VM89" i="4"/>
  <c r="VL89" i="4"/>
  <c r="VK89" i="4"/>
  <c r="VJ89" i="4"/>
  <c r="VI89" i="4"/>
  <c r="VH89" i="4"/>
  <c r="VG89" i="4"/>
  <c r="VF89" i="4"/>
  <c r="VE89" i="4"/>
  <c r="VD89" i="4"/>
  <c r="VC89" i="4"/>
  <c r="VB89" i="4"/>
  <c r="VA89" i="4"/>
  <c r="UZ89" i="4"/>
  <c r="UY89" i="4"/>
  <c r="UX89" i="4"/>
  <c r="UW89" i="4"/>
  <c r="UV89" i="4"/>
  <c r="UU89" i="4"/>
  <c r="UT89" i="4"/>
  <c r="US89" i="4"/>
  <c r="UR89" i="4"/>
  <c r="UQ89" i="4"/>
  <c r="UP89" i="4"/>
  <c r="UO89" i="4"/>
  <c r="UN89" i="4"/>
  <c r="UM89" i="4"/>
  <c r="UL89" i="4"/>
  <c r="UK89" i="4"/>
  <c r="UJ89" i="4"/>
  <c r="UI89" i="4"/>
  <c r="UH89" i="4"/>
  <c r="UG89" i="4"/>
  <c r="UF89" i="4"/>
  <c r="UE89" i="4"/>
  <c r="UD89" i="4"/>
  <c r="UC89" i="4"/>
  <c r="UB89" i="4"/>
  <c r="UA89" i="4"/>
  <c r="TZ89" i="4"/>
  <c r="TY89" i="4"/>
  <c r="TX89" i="4"/>
  <c r="TW89" i="4"/>
  <c r="TV89" i="4"/>
  <c r="TU89" i="4"/>
  <c r="TT89" i="4"/>
  <c r="TS89" i="4"/>
  <c r="TR89" i="4"/>
  <c r="TQ89" i="4"/>
  <c r="TP89" i="4"/>
  <c r="TO89" i="4"/>
  <c r="TN89" i="4"/>
  <c r="TM89" i="4"/>
  <c r="TL89" i="4"/>
  <c r="TK89" i="4"/>
  <c r="TJ89" i="4"/>
  <c r="TI89" i="4"/>
  <c r="TH89" i="4"/>
  <c r="TG89" i="4"/>
  <c r="TF89" i="4"/>
  <c r="TE89" i="4"/>
  <c r="TD89" i="4"/>
  <c r="TC89" i="4"/>
  <c r="TB89" i="4"/>
  <c r="TA89" i="4"/>
  <c r="SZ89" i="4"/>
  <c r="SY89" i="4"/>
  <c r="SX89" i="4"/>
  <c r="SW89" i="4"/>
  <c r="SV89" i="4"/>
  <c r="SU89" i="4"/>
  <c r="ST89" i="4"/>
  <c r="SS89" i="4"/>
  <c r="SR89" i="4"/>
  <c r="SQ89" i="4"/>
  <c r="SP89" i="4"/>
  <c r="SO89" i="4"/>
  <c r="SN89" i="4"/>
  <c r="SM89" i="4"/>
  <c r="SL89" i="4"/>
  <c r="SK89" i="4"/>
  <c r="SJ89" i="4"/>
  <c r="SI89" i="4"/>
  <c r="SH89" i="4"/>
  <c r="SG89" i="4"/>
  <c r="SF89" i="4"/>
  <c r="SE89" i="4"/>
  <c r="SD89" i="4"/>
  <c r="SC89" i="4"/>
  <c r="SB89" i="4"/>
  <c r="SA89" i="4"/>
  <c r="RZ89" i="4"/>
  <c r="RY89" i="4"/>
  <c r="RX89" i="4"/>
  <c r="RW89" i="4"/>
  <c r="RV89" i="4"/>
  <c r="RU89" i="4"/>
  <c r="RT89" i="4"/>
  <c r="RS89" i="4"/>
  <c r="RR89" i="4"/>
  <c r="RQ89" i="4"/>
  <c r="RP89" i="4"/>
  <c r="RO89" i="4"/>
  <c r="RN89" i="4"/>
  <c r="RM89" i="4"/>
  <c r="RL89" i="4"/>
  <c r="RK89" i="4"/>
  <c r="RJ89" i="4"/>
  <c r="RI89" i="4"/>
  <c r="RH89" i="4"/>
  <c r="RG89" i="4"/>
  <c r="RF89" i="4"/>
  <c r="RE89" i="4"/>
  <c r="RD89" i="4"/>
  <c r="RC89" i="4"/>
  <c r="RB89" i="4"/>
  <c r="RA89" i="4"/>
  <c r="QZ89" i="4"/>
  <c r="QY89" i="4"/>
  <c r="QX89" i="4"/>
  <c r="QW89" i="4"/>
  <c r="QV89" i="4"/>
  <c r="QU89" i="4"/>
  <c r="QT89" i="4"/>
  <c r="QS89" i="4"/>
  <c r="QR89" i="4"/>
  <c r="QQ89" i="4"/>
  <c r="QP89" i="4"/>
  <c r="QO89" i="4"/>
  <c r="QN89" i="4"/>
  <c r="QM89" i="4"/>
  <c r="QL89" i="4"/>
  <c r="QK89" i="4"/>
  <c r="QJ89" i="4"/>
  <c r="QI89" i="4"/>
  <c r="QH89" i="4"/>
  <c r="QG89" i="4"/>
  <c r="QF89" i="4"/>
  <c r="QE89" i="4"/>
  <c r="QD89" i="4"/>
  <c r="QC89" i="4"/>
  <c r="QB89" i="4"/>
  <c r="QA89" i="4"/>
  <c r="PZ89" i="4"/>
  <c r="PY89" i="4"/>
  <c r="PX89" i="4"/>
  <c r="PW89" i="4"/>
  <c r="PV89" i="4"/>
  <c r="PU89" i="4"/>
  <c r="PT89" i="4"/>
  <c r="PS89" i="4"/>
  <c r="PR89" i="4"/>
  <c r="PQ89" i="4"/>
  <c r="PP89" i="4"/>
  <c r="PO89" i="4"/>
  <c r="PN89" i="4"/>
  <c r="PM89" i="4"/>
  <c r="PL89" i="4"/>
  <c r="PK89" i="4"/>
  <c r="PJ89" i="4"/>
  <c r="PI89" i="4"/>
  <c r="PH89" i="4"/>
  <c r="PG89" i="4"/>
  <c r="PF89" i="4"/>
  <c r="PE89" i="4"/>
  <c r="PD89" i="4"/>
  <c r="PC89" i="4"/>
  <c r="PB89" i="4"/>
  <c r="PA89" i="4"/>
  <c r="OZ89" i="4"/>
  <c r="OY89" i="4"/>
  <c r="OX89" i="4"/>
  <c r="OW89" i="4"/>
  <c r="OV89" i="4"/>
  <c r="OU89" i="4"/>
  <c r="OT89" i="4"/>
  <c r="OS89" i="4"/>
  <c r="OR89" i="4"/>
  <c r="OQ89" i="4"/>
  <c r="OP89" i="4"/>
  <c r="OO89" i="4"/>
  <c r="ON89" i="4"/>
  <c r="OM89" i="4"/>
  <c r="OL89" i="4"/>
  <c r="OK89" i="4"/>
  <c r="OJ89" i="4"/>
  <c r="OI89" i="4"/>
  <c r="OH89" i="4"/>
  <c r="OG89" i="4"/>
  <c r="OF89" i="4"/>
  <c r="OE89" i="4"/>
  <c r="OD89" i="4"/>
  <c r="OC89" i="4"/>
  <c r="OB89" i="4"/>
  <c r="OA89" i="4"/>
  <c r="NZ89" i="4"/>
  <c r="NY89" i="4"/>
  <c r="NX89" i="4"/>
  <c r="NW89" i="4"/>
  <c r="NV89" i="4"/>
  <c r="NU89" i="4"/>
  <c r="NT89" i="4"/>
  <c r="NS89" i="4"/>
  <c r="NR89" i="4"/>
  <c r="NQ89" i="4"/>
  <c r="NP89" i="4"/>
  <c r="NO89" i="4"/>
  <c r="NN89" i="4"/>
  <c r="NM89" i="4"/>
  <c r="NL89" i="4"/>
  <c r="NK89" i="4"/>
  <c r="NJ89" i="4"/>
  <c r="NI89" i="4"/>
  <c r="NH89" i="4"/>
  <c r="NG89" i="4"/>
  <c r="NF89" i="4"/>
  <c r="NE89" i="4"/>
  <c r="ND89" i="4"/>
  <c r="NC89" i="4"/>
  <c r="NB89" i="4"/>
  <c r="NA89" i="4"/>
  <c r="MZ89" i="4"/>
  <c r="MY89" i="4"/>
  <c r="MX89" i="4"/>
  <c r="MW89" i="4"/>
  <c r="MV89" i="4"/>
  <c r="MU89" i="4"/>
  <c r="MT89" i="4"/>
  <c r="MS89" i="4"/>
  <c r="MR89" i="4"/>
  <c r="MQ89" i="4"/>
  <c r="MP89" i="4"/>
  <c r="MO89" i="4"/>
  <c r="MN89" i="4"/>
  <c r="MM89" i="4"/>
  <c r="ML89" i="4"/>
  <c r="MK89" i="4"/>
  <c r="MJ89" i="4"/>
  <c r="MI89" i="4"/>
  <c r="MH89" i="4"/>
  <c r="MG89" i="4"/>
  <c r="MF89" i="4"/>
  <c r="ME89" i="4"/>
  <c r="MD89" i="4"/>
  <c r="MC89" i="4"/>
  <c r="MB89" i="4"/>
  <c r="MA89" i="4"/>
  <c r="LZ89" i="4"/>
  <c r="LY89" i="4"/>
  <c r="LX89" i="4"/>
  <c r="LW89" i="4"/>
  <c r="LV89" i="4"/>
  <c r="LU89" i="4"/>
  <c r="LT89" i="4"/>
  <c r="LS89" i="4"/>
  <c r="LR89" i="4"/>
  <c r="LQ89" i="4"/>
  <c r="LP89" i="4"/>
  <c r="LO89" i="4"/>
  <c r="LN89" i="4"/>
  <c r="LM89" i="4"/>
  <c r="LL89" i="4"/>
  <c r="LK89" i="4"/>
  <c r="LJ89" i="4"/>
  <c r="LI89" i="4"/>
  <c r="LH89" i="4"/>
  <c r="LG89" i="4"/>
  <c r="LF89" i="4"/>
  <c r="LE89" i="4"/>
  <c r="LD89" i="4"/>
  <c r="LC89" i="4"/>
  <c r="LB89" i="4"/>
  <c r="LA89" i="4"/>
  <c r="KZ89" i="4"/>
  <c r="KY89" i="4"/>
  <c r="KX89" i="4"/>
  <c r="KW89" i="4"/>
  <c r="KV89" i="4"/>
  <c r="KU89" i="4"/>
  <c r="KT89" i="4"/>
  <c r="KS89" i="4"/>
  <c r="KR89" i="4"/>
  <c r="KQ89" i="4"/>
  <c r="KP89" i="4"/>
  <c r="KO89" i="4"/>
  <c r="KN89" i="4"/>
  <c r="KM89" i="4"/>
  <c r="KL89" i="4"/>
  <c r="KK89" i="4"/>
  <c r="KJ89" i="4"/>
  <c r="KI89" i="4"/>
  <c r="KH89" i="4"/>
  <c r="KG89" i="4"/>
  <c r="KF89" i="4"/>
  <c r="KE89" i="4"/>
  <c r="KD89" i="4"/>
  <c r="KC89" i="4"/>
  <c r="KB89" i="4"/>
  <c r="KA89" i="4"/>
  <c r="JZ89" i="4"/>
  <c r="JY89" i="4"/>
  <c r="JX89" i="4"/>
  <c r="JW89" i="4"/>
  <c r="JV89" i="4"/>
  <c r="JU89" i="4"/>
  <c r="JT89" i="4"/>
  <c r="JS89" i="4"/>
  <c r="JR89" i="4"/>
  <c r="JQ89" i="4"/>
  <c r="JP89" i="4"/>
  <c r="JO89" i="4"/>
  <c r="JN89" i="4"/>
  <c r="JM89" i="4"/>
  <c r="JL89" i="4"/>
  <c r="JK89" i="4"/>
  <c r="JJ89" i="4"/>
  <c r="JI89" i="4"/>
  <c r="JH89" i="4"/>
  <c r="JG89" i="4"/>
  <c r="JF89" i="4"/>
  <c r="JE89" i="4"/>
  <c r="JD89" i="4"/>
  <c r="JC89" i="4"/>
  <c r="JB89" i="4"/>
  <c r="JA89" i="4"/>
  <c r="IZ89" i="4"/>
  <c r="IY89" i="4"/>
  <c r="IX89" i="4"/>
  <c r="IW89" i="4"/>
  <c r="IV89" i="4"/>
  <c r="IU89" i="4"/>
  <c r="IT89" i="4"/>
  <c r="IS89" i="4"/>
  <c r="IR89" i="4"/>
  <c r="IQ89" i="4"/>
  <c r="IP89" i="4"/>
  <c r="IO89" i="4"/>
  <c r="IN89" i="4"/>
  <c r="IM89" i="4"/>
  <c r="IL89" i="4"/>
  <c r="IK89" i="4"/>
  <c r="IJ89" i="4"/>
  <c r="II89" i="4"/>
  <c r="IH89" i="4"/>
  <c r="IG89" i="4"/>
  <c r="IF89" i="4"/>
  <c r="IE89" i="4"/>
  <c r="ID89" i="4"/>
  <c r="IC89" i="4"/>
  <c r="IB89" i="4"/>
  <c r="IA89" i="4"/>
  <c r="HZ89" i="4"/>
  <c r="HY89" i="4"/>
  <c r="HX89" i="4"/>
  <c r="HW89" i="4"/>
  <c r="HV89" i="4"/>
  <c r="HU89" i="4"/>
  <c r="HT89" i="4"/>
  <c r="HS89" i="4"/>
  <c r="HR89" i="4"/>
  <c r="HQ89" i="4"/>
  <c r="HP89" i="4"/>
  <c r="HO89" i="4"/>
  <c r="HN89" i="4"/>
  <c r="HM89" i="4"/>
  <c r="HL89" i="4"/>
  <c r="HK89" i="4"/>
  <c r="HJ89" i="4"/>
  <c r="HI89" i="4"/>
  <c r="HH89" i="4"/>
  <c r="HG89" i="4"/>
  <c r="HF89" i="4"/>
  <c r="HE89" i="4"/>
  <c r="HD89" i="4"/>
  <c r="HC89" i="4"/>
  <c r="HB89" i="4"/>
  <c r="HA89" i="4"/>
  <c r="GZ89" i="4"/>
  <c r="GY89" i="4"/>
  <c r="GX89" i="4"/>
  <c r="GW89" i="4"/>
  <c r="GV89" i="4"/>
  <c r="GU89" i="4"/>
  <c r="GT89" i="4"/>
  <c r="GS89" i="4"/>
  <c r="GR89" i="4"/>
  <c r="GQ89" i="4"/>
  <c r="GP89" i="4"/>
  <c r="GO89" i="4"/>
  <c r="GN89" i="4"/>
  <c r="GM89" i="4"/>
  <c r="GL89" i="4"/>
  <c r="GK89" i="4"/>
  <c r="GJ89" i="4"/>
  <c r="GI89" i="4"/>
  <c r="GH89" i="4"/>
  <c r="GG89" i="4"/>
  <c r="GF89" i="4"/>
  <c r="GE89" i="4"/>
  <c r="GD89" i="4"/>
  <c r="GC89" i="4"/>
  <c r="GB89" i="4"/>
  <c r="GA89" i="4"/>
  <c r="FZ89" i="4"/>
  <c r="FY89" i="4"/>
  <c r="FX89" i="4"/>
  <c r="FW89" i="4"/>
  <c r="FV89" i="4"/>
  <c r="FU89" i="4"/>
  <c r="FT89" i="4"/>
  <c r="FS89" i="4"/>
  <c r="FR89" i="4"/>
  <c r="FQ89" i="4"/>
  <c r="FP89" i="4"/>
  <c r="FO89" i="4"/>
  <c r="FN89" i="4"/>
  <c r="FM89" i="4"/>
  <c r="FL89" i="4"/>
  <c r="FK89" i="4"/>
  <c r="FJ89" i="4"/>
  <c r="FI89" i="4"/>
  <c r="FH89" i="4"/>
  <c r="FG89" i="4"/>
  <c r="FF89" i="4"/>
  <c r="FE89" i="4"/>
  <c r="FD89" i="4"/>
  <c r="FC89" i="4"/>
  <c r="FB89" i="4"/>
  <c r="FA89" i="4"/>
  <c r="EZ89" i="4"/>
  <c r="EY89" i="4"/>
  <c r="EX89" i="4"/>
  <c r="EW89" i="4"/>
  <c r="EV89" i="4"/>
  <c r="EU89" i="4"/>
  <c r="ET89" i="4"/>
  <c r="ES89" i="4"/>
  <c r="ER89" i="4"/>
  <c r="EQ89" i="4"/>
  <c r="EP89" i="4"/>
  <c r="EO89" i="4"/>
  <c r="EN89" i="4"/>
  <c r="EM89" i="4"/>
  <c r="EL89" i="4"/>
  <c r="EK89" i="4"/>
  <c r="EJ89" i="4"/>
  <c r="EI89" i="4"/>
  <c r="EH89" i="4"/>
  <c r="EG89" i="4"/>
  <c r="EF89" i="4"/>
  <c r="EE89" i="4"/>
  <c r="ED89" i="4"/>
  <c r="EC89" i="4"/>
  <c r="EB89" i="4"/>
  <c r="EA89" i="4"/>
  <c r="DZ89" i="4"/>
  <c r="DY89" i="4"/>
  <c r="DX89" i="4"/>
  <c r="DW89" i="4"/>
  <c r="DV89" i="4"/>
  <c r="DU89" i="4"/>
  <c r="DT89" i="4"/>
  <c r="DS89" i="4"/>
  <c r="DR89" i="4"/>
  <c r="DQ89" i="4"/>
  <c r="DP89" i="4"/>
  <c r="DO89" i="4"/>
  <c r="DN89" i="4"/>
  <c r="DM89" i="4"/>
  <c r="DL89" i="4"/>
  <c r="DK89" i="4"/>
  <c r="DJ89" i="4"/>
  <c r="DI89" i="4"/>
  <c r="DH89" i="4"/>
  <c r="DG89" i="4"/>
  <c r="DF89" i="4"/>
  <c r="DE89" i="4"/>
  <c r="DD89" i="4"/>
  <c r="DC89" i="4"/>
  <c r="DB89" i="4"/>
  <c r="DA89" i="4"/>
  <c r="CZ89" i="4"/>
  <c r="CY89" i="4"/>
  <c r="CX89" i="4"/>
  <c r="CW89" i="4"/>
  <c r="CV89" i="4"/>
  <c r="CU89" i="4"/>
  <c r="CT89" i="4"/>
  <c r="CS89" i="4"/>
  <c r="CR89" i="4"/>
  <c r="CQ89" i="4"/>
  <c r="CP89" i="4"/>
  <c r="CO89" i="4"/>
  <c r="CN89" i="4"/>
  <c r="CM89" i="4"/>
  <c r="CL89" i="4"/>
  <c r="CK89" i="4"/>
  <c r="CJ89" i="4"/>
  <c r="CI89" i="4"/>
  <c r="CH89" i="4"/>
  <c r="CG89" i="4"/>
  <c r="CF89" i="4"/>
  <c r="CE89" i="4"/>
  <c r="CD89" i="4"/>
  <c r="CC89" i="4"/>
  <c r="CB89" i="4"/>
  <c r="CA89" i="4"/>
  <c r="BZ89" i="4"/>
  <c r="BY89" i="4"/>
  <c r="BX89" i="4"/>
  <c r="BW89" i="4"/>
  <c r="BV89" i="4"/>
  <c r="BU89" i="4"/>
  <c r="BT89" i="4"/>
  <c r="BS89" i="4"/>
  <c r="BR89" i="4"/>
  <c r="BP89" i="4"/>
  <c r="BO89" i="4"/>
  <c r="BN89" i="4"/>
  <c r="BM89" i="4"/>
  <c r="BL89" i="4"/>
  <c r="BK89" i="4"/>
  <c r="BJ89" i="4"/>
  <c r="BI89" i="4"/>
  <c r="BH89" i="4"/>
  <c r="BG89" i="4"/>
  <c r="BF89" i="4"/>
  <c r="BE89" i="4"/>
  <c r="BD89" i="4"/>
  <c r="BC89" i="4"/>
  <c r="BB89" i="4"/>
  <c r="BA89" i="4"/>
  <c r="AZ89" i="4"/>
  <c r="AY89" i="4"/>
  <c r="AX89" i="4"/>
  <c r="AW89" i="4"/>
  <c r="AV89" i="4"/>
  <c r="AU89" i="4"/>
  <c r="AT89" i="4"/>
  <c r="AS89" i="4"/>
  <c r="AR89" i="4"/>
  <c r="AQ89" i="4"/>
  <c r="AP89" i="4"/>
  <c r="AO89" i="4"/>
  <c r="AN89" i="4"/>
  <c r="AM89" i="4"/>
  <c r="AC89" i="4"/>
  <c r="AB89" i="4"/>
  <c r="AA89" i="4"/>
  <c r="Z89" i="4"/>
  <c r="Y89" i="4"/>
  <c r="X89" i="4"/>
  <c r="W89" i="4"/>
  <c r="V89" i="4"/>
  <c r="U89" i="4"/>
  <c r="T89" i="4"/>
  <c r="S89" i="4"/>
  <c r="R89" i="4"/>
  <c r="Q89" i="4"/>
  <c r="P89" i="4"/>
  <c r="O89" i="4"/>
  <c r="N89" i="4"/>
  <c r="M89" i="4"/>
  <c r="L89" i="4"/>
  <c r="K89" i="4"/>
  <c r="J89" i="4"/>
  <c r="I89" i="4"/>
  <c r="H89" i="4"/>
  <c r="BP84" i="4"/>
  <c r="BO84" i="4"/>
  <c r="BN84" i="4"/>
  <c r="BM84" i="4"/>
  <c r="BL84" i="4"/>
  <c r="BK84" i="4"/>
  <c r="BJ84" i="4"/>
  <c r="BI84" i="4"/>
  <c r="BH84" i="4"/>
  <c r="BG84" i="4"/>
  <c r="BF84" i="4"/>
  <c r="BE84" i="4"/>
  <c r="BD84" i="4"/>
  <c r="BC84" i="4"/>
  <c r="BB84" i="4"/>
  <c r="BA84" i="4"/>
  <c r="AZ84" i="4"/>
  <c r="AY84" i="4"/>
  <c r="AX84" i="4"/>
  <c r="AW84" i="4"/>
  <c r="AV84" i="4"/>
  <c r="AU84" i="4"/>
  <c r="AT84" i="4"/>
  <c r="AS84" i="4"/>
  <c r="AR84" i="4"/>
  <c r="AQ84" i="4"/>
  <c r="AP84" i="4"/>
  <c r="AO84" i="4"/>
  <c r="AN84" i="4"/>
  <c r="AM84" i="4"/>
  <c r="BP77" i="4"/>
  <c r="AMW76" i="4"/>
  <c r="AMV76" i="4"/>
  <c r="AMU76" i="4"/>
  <c r="AMT76" i="4"/>
  <c r="AMS76" i="4"/>
  <c r="AMR76" i="4"/>
  <c r="AMQ76" i="4"/>
  <c r="AMP76" i="4"/>
  <c r="AMO76" i="4"/>
  <c r="AMN76" i="4"/>
  <c r="AMM76" i="4"/>
  <c r="AML76" i="4"/>
  <c r="AMK76" i="4"/>
  <c r="AMJ76" i="4"/>
  <c r="AMI76" i="4"/>
  <c r="AMH76" i="4"/>
  <c r="AMG76" i="4"/>
  <c r="AMF76" i="4"/>
  <c r="AME76" i="4"/>
  <c r="AMD76" i="4"/>
  <c r="AMC76" i="4"/>
  <c r="AMB76" i="4"/>
  <c r="AMA76" i="4"/>
  <c r="ALZ76" i="4"/>
  <c r="ALY76" i="4"/>
  <c r="ALX76" i="4"/>
  <c r="ALW76" i="4"/>
  <c r="ALV76" i="4"/>
  <c r="ALU76" i="4"/>
  <c r="ALT76" i="4"/>
  <c r="ALS76" i="4"/>
  <c r="ALR76" i="4"/>
  <c r="ALQ76" i="4"/>
  <c r="ALP76" i="4"/>
  <c r="ALO76" i="4"/>
  <c r="ALN76" i="4"/>
  <c r="ALM76" i="4"/>
  <c r="ALL76" i="4"/>
  <c r="ALK76" i="4"/>
  <c r="ALJ76" i="4"/>
  <c r="ALI76" i="4"/>
  <c r="ALH76" i="4"/>
  <c r="ALG76" i="4"/>
  <c r="ALF76" i="4"/>
  <c r="ALE76" i="4"/>
  <c r="ALD76" i="4"/>
  <c r="ALC76" i="4"/>
  <c r="ALB76" i="4"/>
  <c r="ALA76" i="4"/>
  <c r="AKZ76" i="4"/>
  <c r="AKY76" i="4"/>
  <c r="AKX76" i="4"/>
  <c r="AKW76" i="4"/>
  <c r="AKV76" i="4"/>
  <c r="AKU76" i="4"/>
  <c r="AKT76" i="4"/>
  <c r="AKS76" i="4"/>
  <c r="AKR76" i="4"/>
  <c r="AKQ76" i="4"/>
  <c r="AKP76" i="4"/>
  <c r="AKO76" i="4"/>
  <c r="AKN76" i="4"/>
  <c r="AKM76" i="4"/>
  <c r="AKL76" i="4"/>
  <c r="AKK76" i="4"/>
  <c r="AKJ76" i="4"/>
  <c r="AKI76" i="4"/>
  <c r="AKH76" i="4"/>
  <c r="AKG76" i="4"/>
  <c r="AKF76" i="4"/>
  <c r="AKE76" i="4"/>
  <c r="AKD76" i="4"/>
  <c r="AKC76" i="4"/>
  <c r="AKB76" i="4"/>
  <c r="AKA76" i="4"/>
  <c r="AJZ76" i="4"/>
  <c r="AJY76" i="4"/>
  <c r="AJX76" i="4"/>
  <c r="AJW76" i="4"/>
  <c r="AJV76" i="4"/>
  <c r="AJU76" i="4"/>
  <c r="AJT76" i="4"/>
  <c r="AJS76" i="4"/>
  <c r="AJR76" i="4"/>
  <c r="AJQ76" i="4"/>
  <c r="AJP76" i="4"/>
  <c r="AJO76" i="4"/>
  <c r="AJN76" i="4"/>
  <c r="AJM76" i="4"/>
  <c r="AJL76" i="4"/>
  <c r="AJK76" i="4"/>
  <c r="AJJ76" i="4"/>
  <c r="AJI76" i="4"/>
  <c r="AJH76" i="4"/>
  <c r="AJG76" i="4"/>
  <c r="AJF76" i="4"/>
  <c r="AJE76" i="4"/>
  <c r="AJD76" i="4"/>
  <c r="AJC76" i="4"/>
  <c r="AJB76" i="4"/>
  <c r="AJA76" i="4"/>
  <c r="AIZ76" i="4"/>
  <c r="AIY76" i="4"/>
  <c r="AIX76" i="4"/>
  <c r="AIW76" i="4"/>
  <c r="AIV76" i="4"/>
  <c r="AIU76" i="4"/>
  <c r="AIT76" i="4"/>
  <c r="AIS76" i="4"/>
  <c r="AIR76" i="4"/>
  <c r="AIQ76" i="4"/>
  <c r="AIP76" i="4"/>
  <c r="AIO76" i="4"/>
  <c r="AIN76" i="4"/>
  <c r="AIM76" i="4"/>
  <c r="AIL76" i="4"/>
  <c r="AIK76" i="4"/>
  <c r="AIJ76" i="4"/>
  <c r="AII76" i="4"/>
  <c r="AIH76" i="4"/>
  <c r="AIG76" i="4"/>
  <c r="AIF76" i="4"/>
  <c r="AIE76" i="4"/>
  <c r="AID76" i="4"/>
  <c r="AIC76" i="4"/>
  <c r="AIB76" i="4"/>
  <c r="AIA76" i="4"/>
  <c r="AHZ76" i="4"/>
  <c r="AHY76" i="4"/>
  <c r="AHX76" i="4"/>
  <c r="AHW76" i="4"/>
  <c r="AHV76" i="4"/>
  <c r="AHU76" i="4"/>
  <c r="AHT76" i="4"/>
  <c r="AHS76" i="4"/>
  <c r="AHR76" i="4"/>
  <c r="AHQ76" i="4"/>
  <c r="AHP76" i="4"/>
  <c r="AHO76" i="4"/>
  <c r="AHN76" i="4"/>
  <c r="AHM76" i="4"/>
  <c r="AHL76" i="4"/>
  <c r="AHK76" i="4"/>
  <c r="AHJ76" i="4"/>
  <c r="AHI76" i="4"/>
  <c r="AHH76" i="4"/>
  <c r="AHG76" i="4"/>
  <c r="AHF76" i="4"/>
  <c r="AHE76" i="4"/>
  <c r="AHD76" i="4"/>
  <c r="AHC76" i="4"/>
  <c r="AHB76" i="4"/>
  <c r="AHA76" i="4"/>
  <c r="AGZ76" i="4"/>
  <c r="AGY76" i="4"/>
  <c r="AGX76" i="4"/>
  <c r="AGW76" i="4"/>
  <c r="AGV76" i="4"/>
  <c r="AGU76" i="4"/>
  <c r="AGT76" i="4"/>
  <c r="AGS76" i="4"/>
  <c r="AGR76" i="4"/>
  <c r="AGQ76" i="4"/>
  <c r="AGP76" i="4"/>
  <c r="AGO76" i="4"/>
  <c r="AGN76" i="4"/>
  <c r="AGM76" i="4"/>
  <c r="AGL76" i="4"/>
  <c r="AGK76" i="4"/>
  <c r="AGJ76" i="4"/>
  <c r="AGI76" i="4"/>
  <c r="AGH76" i="4"/>
  <c r="AGG76" i="4"/>
  <c r="AGF76" i="4"/>
  <c r="AGE76" i="4"/>
  <c r="AGD76" i="4"/>
  <c r="AGC76" i="4"/>
  <c r="AGB76" i="4"/>
  <c r="AGA76" i="4"/>
  <c r="AFZ76" i="4"/>
  <c r="AFY76" i="4"/>
  <c r="AFX76" i="4"/>
  <c r="AFW76" i="4"/>
  <c r="AFV76" i="4"/>
  <c r="AFU76" i="4"/>
  <c r="AFT76" i="4"/>
  <c r="AFS76" i="4"/>
  <c r="AFR76" i="4"/>
  <c r="AFQ76" i="4"/>
  <c r="AFP76" i="4"/>
  <c r="AFO76" i="4"/>
  <c r="AFN76" i="4"/>
  <c r="AFM76" i="4"/>
  <c r="AFL76" i="4"/>
  <c r="AFK76" i="4"/>
  <c r="AFJ76" i="4"/>
  <c r="AFI76" i="4"/>
  <c r="AFH76" i="4"/>
  <c r="AFG76" i="4"/>
  <c r="AFF76" i="4"/>
  <c r="AFE76" i="4"/>
  <c r="AFD76" i="4"/>
  <c r="AFC76" i="4"/>
  <c r="AFB76" i="4"/>
  <c r="AFA76" i="4"/>
  <c r="AEZ76" i="4"/>
  <c r="AEY76" i="4"/>
  <c r="AEX76" i="4"/>
  <c r="AEW76" i="4"/>
  <c r="AEV76" i="4"/>
  <c r="AEU76" i="4"/>
  <c r="AET76" i="4"/>
  <c r="AES76" i="4"/>
  <c r="AER76" i="4"/>
  <c r="AEQ76" i="4"/>
  <c r="AEP76" i="4"/>
  <c r="AEO76" i="4"/>
  <c r="AEN76" i="4"/>
  <c r="AEM76" i="4"/>
  <c r="AEL76" i="4"/>
  <c r="AEK76" i="4"/>
  <c r="AEJ76" i="4"/>
  <c r="AEI76" i="4"/>
  <c r="AEH76" i="4"/>
  <c r="AEG76" i="4"/>
  <c r="AEF76" i="4"/>
  <c r="AEE76" i="4"/>
  <c r="AED76" i="4"/>
  <c r="AEC76" i="4"/>
  <c r="AEB76" i="4"/>
  <c r="AEA76" i="4"/>
  <c r="ADZ76" i="4"/>
  <c r="ADY76" i="4"/>
  <c r="ADX76" i="4"/>
  <c r="ADW76" i="4"/>
  <c r="ADV76" i="4"/>
  <c r="ADU76" i="4"/>
  <c r="ADT76" i="4"/>
  <c r="ADS76" i="4"/>
  <c r="ADR76" i="4"/>
  <c r="ADQ76" i="4"/>
  <c r="ADP76" i="4"/>
  <c r="ADO76" i="4"/>
  <c r="ADN76" i="4"/>
  <c r="ADM76" i="4"/>
  <c r="ADL76" i="4"/>
  <c r="ADK76" i="4"/>
  <c r="ADJ76" i="4"/>
  <c r="ADI76" i="4"/>
  <c r="ADH76" i="4"/>
  <c r="ADG76" i="4"/>
  <c r="ADF76" i="4"/>
  <c r="ADE76" i="4"/>
  <c r="ADD76" i="4"/>
  <c r="ADC76" i="4"/>
  <c r="ADB76" i="4"/>
  <c r="ADA76" i="4"/>
  <c r="ACZ76" i="4"/>
  <c r="ACY76" i="4"/>
  <c r="ACX76" i="4"/>
  <c r="ACW76" i="4"/>
  <c r="ACV76" i="4"/>
  <c r="ACU76" i="4"/>
  <c r="ACT76" i="4"/>
  <c r="ACS76" i="4"/>
  <c r="ACR76" i="4"/>
  <c r="ACQ76" i="4"/>
  <c r="ACP76" i="4"/>
  <c r="ACO76" i="4"/>
  <c r="ACN76" i="4"/>
  <c r="ACM76" i="4"/>
  <c r="ACL76" i="4"/>
  <c r="ACK76" i="4"/>
  <c r="ACJ76" i="4"/>
  <c r="ACI76" i="4"/>
  <c r="ACH76" i="4"/>
  <c r="ACG76" i="4"/>
  <c r="ACF76" i="4"/>
  <c r="ACE76" i="4"/>
  <c r="ACD76" i="4"/>
  <c r="ACC76" i="4"/>
  <c r="ACB76" i="4"/>
  <c r="ACA76" i="4"/>
  <c r="ABZ76" i="4"/>
  <c r="ABY76" i="4"/>
  <c r="ABX76" i="4"/>
  <c r="ABW76" i="4"/>
  <c r="ABV76" i="4"/>
  <c r="ABU76" i="4"/>
  <c r="ABT76" i="4"/>
  <c r="ABS76" i="4"/>
  <c r="ABR76" i="4"/>
  <c r="ABQ76" i="4"/>
  <c r="ABP76" i="4"/>
  <c r="ABO76" i="4"/>
  <c r="ABN76" i="4"/>
  <c r="ABM76" i="4"/>
  <c r="ABL76" i="4"/>
  <c r="ABK76" i="4"/>
  <c r="ABJ76" i="4"/>
  <c r="ABI76" i="4"/>
  <c r="ABH76" i="4"/>
  <c r="ABG76" i="4"/>
  <c r="ABF76" i="4"/>
  <c r="ABE76" i="4"/>
  <c r="ABD76" i="4"/>
  <c r="ABC76" i="4"/>
  <c r="ABB76" i="4"/>
  <c r="ABA76" i="4"/>
  <c r="AAZ76" i="4"/>
  <c r="AAY76" i="4"/>
  <c r="AAX76" i="4"/>
  <c r="AAW76" i="4"/>
  <c r="AAV76" i="4"/>
  <c r="AAU76" i="4"/>
  <c r="AAT76" i="4"/>
  <c r="AAS76" i="4"/>
  <c r="AAR76" i="4"/>
  <c r="AAQ76" i="4"/>
  <c r="AAP76" i="4"/>
  <c r="AAO76" i="4"/>
  <c r="AAN76" i="4"/>
  <c r="AAM76" i="4"/>
  <c r="AAL76" i="4"/>
  <c r="AAK76" i="4"/>
  <c r="AAJ76" i="4"/>
  <c r="AAI76" i="4"/>
  <c r="AAH76" i="4"/>
  <c r="AAG76" i="4"/>
  <c r="AAF76" i="4"/>
  <c r="AAE76" i="4"/>
  <c r="AAD76" i="4"/>
  <c r="AAC76" i="4"/>
  <c r="AAB76" i="4"/>
  <c r="AAA76" i="4"/>
  <c r="ZZ76" i="4"/>
  <c r="ZY76" i="4"/>
  <c r="ZX76" i="4"/>
  <c r="ZW76" i="4"/>
  <c r="ZV76" i="4"/>
  <c r="ZU76" i="4"/>
  <c r="ZT76" i="4"/>
  <c r="ZS76" i="4"/>
  <c r="ZR76" i="4"/>
  <c r="ZQ76" i="4"/>
  <c r="ZP76" i="4"/>
  <c r="ZO76" i="4"/>
  <c r="ZN76" i="4"/>
  <c r="ZM76" i="4"/>
  <c r="ZL76" i="4"/>
  <c r="ZK76" i="4"/>
  <c r="ZJ76" i="4"/>
  <c r="ZI76" i="4"/>
  <c r="ZH76" i="4"/>
  <c r="ZG76" i="4"/>
  <c r="ZF76" i="4"/>
  <c r="ZE76" i="4"/>
  <c r="ZD76" i="4"/>
  <c r="ZC76" i="4"/>
  <c r="ZB76" i="4"/>
  <c r="ZA76" i="4"/>
  <c r="YZ76" i="4"/>
  <c r="YY76" i="4"/>
  <c r="YX76" i="4"/>
  <c r="YW76" i="4"/>
  <c r="YV76" i="4"/>
  <c r="YU76" i="4"/>
  <c r="YT76" i="4"/>
  <c r="YS76" i="4"/>
  <c r="YR76" i="4"/>
  <c r="YQ76" i="4"/>
  <c r="YP76" i="4"/>
  <c r="YO76" i="4"/>
  <c r="YN76" i="4"/>
  <c r="YM76" i="4"/>
  <c r="YL76" i="4"/>
  <c r="YK76" i="4"/>
  <c r="YJ76" i="4"/>
  <c r="YI76" i="4"/>
  <c r="YH76" i="4"/>
  <c r="YG76" i="4"/>
  <c r="YF76" i="4"/>
  <c r="YE76" i="4"/>
  <c r="YD76" i="4"/>
  <c r="YC76" i="4"/>
  <c r="YB76" i="4"/>
  <c r="YA76" i="4"/>
  <c r="XZ76" i="4"/>
  <c r="XY76" i="4"/>
  <c r="XX76" i="4"/>
  <c r="XW76" i="4"/>
  <c r="XV76" i="4"/>
  <c r="XU76" i="4"/>
  <c r="XT76" i="4"/>
  <c r="XS76" i="4"/>
  <c r="XR76" i="4"/>
  <c r="XQ76" i="4"/>
  <c r="XP76" i="4"/>
  <c r="XO76" i="4"/>
  <c r="XN76" i="4"/>
  <c r="XM76" i="4"/>
  <c r="XL76" i="4"/>
  <c r="XK76" i="4"/>
  <c r="XJ76" i="4"/>
  <c r="XI76" i="4"/>
  <c r="XH76" i="4"/>
  <c r="XG76" i="4"/>
  <c r="XF76" i="4"/>
  <c r="XE76" i="4"/>
  <c r="XD76" i="4"/>
  <c r="XC76" i="4"/>
  <c r="XB76" i="4"/>
  <c r="XA76" i="4"/>
  <c r="WZ76" i="4"/>
  <c r="WY76" i="4"/>
  <c r="WX76" i="4"/>
  <c r="WW76" i="4"/>
  <c r="WV76" i="4"/>
  <c r="WU76" i="4"/>
  <c r="WT76" i="4"/>
  <c r="WS76" i="4"/>
  <c r="WR76" i="4"/>
  <c r="WQ76" i="4"/>
  <c r="WP76" i="4"/>
  <c r="WO76" i="4"/>
  <c r="WN76" i="4"/>
  <c r="WM76" i="4"/>
  <c r="WL76" i="4"/>
  <c r="WK76" i="4"/>
  <c r="WJ76" i="4"/>
  <c r="WI76" i="4"/>
  <c r="WH76" i="4"/>
  <c r="WG76" i="4"/>
  <c r="WF76" i="4"/>
  <c r="WE76" i="4"/>
  <c r="WD76" i="4"/>
  <c r="WC76" i="4"/>
  <c r="WB76" i="4"/>
  <c r="WA76" i="4"/>
  <c r="VZ76" i="4"/>
  <c r="VY76" i="4"/>
  <c r="VX76" i="4"/>
  <c r="VW76" i="4"/>
  <c r="VV76" i="4"/>
  <c r="VU76" i="4"/>
  <c r="VT76" i="4"/>
  <c r="VS76" i="4"/>
  <c r="VR76" i="4"/>
  <c r="VQ76" i="4"/>
  <c r="VP76" i="4"/>
  <c r="VO76" i="4"/>
  <c r="VN76" i="4"/>
  <c r="VM76" i="4"/>
  <c r="VL76" i="4"/>
  <c r="VK76" i="4"/>
  <c r="VJ76" i="4"/>
  <c r="VI76" i="4"/>
  <c r="VH76" i="4"/>
  <c r="VG76" i="4"/>
  <c r="VF76" i="4"/>
  <c r="VE76" i="4"/>
  <c r="VD76" i="4"/>
  <c r="VC76" i="4"/>
  <c r="VB76" i="4"/>
  <c r="VA76" i="4"/>
  <c r="UZ76" i="4"/>
  <c r="UY76" i="4"/>
  <c r="UX76" i="4"/>
  <c r="UW76" i="4"/>
  <c r="UV76" i="4"/>
  <c r="UU76" i="4"/>
  <c r="UT76" i="4"/>
  <c r="US76" i="4"/>
  <c r="UR76" i="4"/>
  <c r="UQ76" i="4"/>
  <c r="UP76" i="4"/>
  <c r="UO76" i="4"/>
  <c r="UN76" i="4"/>
  <c r="UM76" i="4"/>
  <c r="UL76" i="4"/>
  <c r="UK76" i="4"/>
  <c r="UJ76" i="4"/>
  <c r="UI76" i="4"/>
  <c r="UH76" i="4"/>
  <c r="UG76" i="4"/>
  <c r="UF76" i="4"/>
  <c r="UE76" i="4"/>
  <c r="UD76" i="4"/>
  <c r="UC76" i="4"/>
  <c r="UB76" i="4"/>
  <c r="UA76" i="4"/>
  <c r="TZ76" i="4"/>
  <c r="TY76" i="4"/>
  <c r="TX76" i="4"/>
  <c r="TW76" i="4"/>
  <c r="TV76" i="4"/>
  <c r="TU76" i="4"/>
  <c r="TT76" i="4"/>
  <c r="TS76" i="4"/>
  <c r="TR76" i="4"/>
  <c r="TQ76" i="4"/>
  <c r="TP76" i="4"/>
  <c r="TO76" i="4"/>
  <c r="TN76" i="4"/>
  <c r="TM76" i="4"/>
  <c r="TL76" i="4"/>
  <c r="TK76" i="4"/>
  <c r="TJ76" i="4"/>
  <c r="TI76" i="4"/>
  <c r="TH76" i="4"/>
  <c r="TG76" i="4"/>
  <c r="TF76" i="4"/>
  <c r="TE76" i="4"/>
  <c r="TD76" i="4"/>
  <c r="TC76" i="4"/>
  <c r="TB76" i="4"/>
  <c r="TA76" i="4"/>
  <c r="SZ76" i="4"/>
  <c r="SY76" i="4"/>
  <c r="SX76" i="4"/>
  <c r="SW76" i="4"/>
  <c r="SV76" i="4"/>
  <c r="SU76" i="4"/>
  <c r="ST76" i="4"/>
  <c r="SS76" i="4"/>
  <c r="SR76" i="4"/>
  <c r="SQ76" i="4"/>
  <c r="SP76" i="4"/>
  <c r="SO76" i="4"/>
  <c r="SN76" i="4"/>
  <c r="SM76" i="4"/>
  <c r="SL76" i="4"/>
  <c r="SK76" i="4"/>
  <c r="SJ76" i="4"/>
  <c r="SI76" i="4"/>
  <c r="SH76" i="4"/>
  <c r="SG76" i="4"/>
  <c r="SF76" i="4"/>
  <c r="SE76" i="4"/>
  <c r="SD76" i="4"/>
  <c r="SC76" i="4"/>
  <c r="SB76" i="4"/>
  <c r="SA76" i="4"/>
  <c r="RZ76" i="4"/>
  <c r="RY76" i="4"/>
  <c r="RX76" i="4"/>
  <c r="RW76" i="4"/>
  <c r="RV76" i="4"/>
  <c r="RU76" i="4"/>
  <c r="RT76" i="4"/>
  <c r="RS76" i="4"/>
  <c r="RR76" i="4"/>
  <c r="RQ76" i="4"/>
  <c r="RP76" i="4"/>
  <c r="RO76" i="4"/>
  <c r="RN76" i="4"/>
  <c r="RM76" i="4"/>
  <c r="RL76" i="4"/>
  <c r="RK76" i="4"/>
  <c r="RJ76" i="4"/>
  <c r="RI76" i="4"/>
  <c r="RH76" i="4"/>
  <c r="RG76" i="4"/>
  <c r="RF76" i="4"/>
  <c r="RE76" i="4"/>
  <c r="RD76" i="4"/>
  <c r="RC76" i="4"/>
  <c r="RB76" i="4"/>
  <c r="RA76" i="4"/>
  <c r="QZ76" i="4"/>
  <c r="QY76" i="4"/>
  <c r="QX76" i="4"/>
  <c r="QW76" i="4"/>
  <c r="QV76" i="4"/>
  <c r="QU76" i="4"/>
  <c r="QT76" i="4"/>
  <c r="QS76" i="4"/>
  <c r="QR76" i="4"/>
  <c r="QQ76" i="4"/>
  <c r="QP76" i="4"/>
  <c r="QO76" i="4"/>
  <c r="QN76" i="4"/>
  <c r="QM76" i="4"/>
  <c r="QL76" i="4"/>
  <c r="QK76" i="4"/>
  <c r="QJ76" i="4"/>
  <c r="QI76" i="4"/>
  <c r="QH76" i="4"/>
  <c r="QG76" i="4"/>
  <c r="QF76" i="4"/>
  <c r="QE76" i="4"/>
  <c r="QD76" i="4"/>
  <c r="QC76" i="4"/>
  <c r="QB76" i="4"/>
  <c r="QA76" i="4"/>
  <c r="PZ76" i="4"/>
  <c r="PY76" i="4"/>
  <c r="PX76" i="4"/>
  <c r="PW76" i="4"/>
  <c r="PV76" i="4"/>
  <c r="PU76" i="4"/>
  <c r="PT76" i="4"/>
  <c r="PS76" i="4"/>
  <c r="PR76" i="4"/>
  <c r="PQ76" i="4"/>
  <c r="PP76" i="4"/>
  <c r="PO76" i="4"/>
  <c r="PN76" i="4"/>
  <c r="PM76" i="4"/>
  <c r="PL76" i="4"/>
  <c r="PK76" i="4"/>
  <c r="PJ76" i="4"/>
  <c r="PI76" i="4"/>
  <c r="PH76" i="4"/>
  <c r="PG76" i="4"/>
  <c r="PF76" i="4"/>
  <c r="PE76" i="4"/>
  <c r="PD76" i="4"/>
  <c r="PC76" i="4"/>
  <c r="PB76" i="4"/>
  <c r="PA76" i="4"/>
  <c r="OZ76" i="4"/>
  <c r="OY76" i="4"/>
  <c r="OX76" i="4"/>
  <c r="OW76" i="4"/>
  <c r="OV76" i="4"/>
  <c r="OU76" i="4"/>
  <c r="OT76" i="4"/>
  <c r="OS76" i="4"/>
  <c r="OR76" i="4"/>
  <c r="OQ76" i="4"/>
  <c r="OP76" i="4"/>
  <c r="OO76" i="4"/>
  <c r="ON76" i="4"/>
  <c r="OM76" i="4"/>
  <c r="OL76" i="4"/>
  <c r="OK76" i="4"/>
  <c r="OJ76" i="4"/>
  <c r="OI76" i="4"/>
  <c r="OH76" i="4"/>
  <c r="OG76" i="4"/>
  <c r="OF76" i="4"/>
  <c r="OE76" i="4"/>
  <c r="OD76" i="4"/>
  <c r="OC76" i="4"/>
  <c r="OB76" i="4"/>
  <c r="OA76" i="4"/>
  <c r="NZ76" i="4"/>
  <c r="NY76" i="4"/>
  <c r="NX76" i="4"/>
  <c r="NW76" i="4"/>
  <c r="NV76" i="4"/>
  <c r="NU76" i="4"/>
  <c r="NT76" i="4"/>
  <c r="NS76" i="4"/>
  <c r="NR76" i="4"/>
  <c r="NQ76" i="4"/>
  <c r="NP76" i="4"/>
  <c r="NO76" i="4"/>
  <c r="NN76" i="4"/>
  <c r="NM76" i="4"/>
  <c r="NL76" i="4"/>
  <c r="NK76" i="4"/>
  <c r="NJ76" i="4"/>
  <c r="NI76" i="4"/>
  <c r="NH76" i="4"/>
  <c r="NG76" i="4"/>
  <c r="NF76" i="4"/>
  <c r="NE76" i="4"/>
  <c r="ND76" i="4"/>
  <c r="NC76" i="4"/>
  <c r="NB76" i="4"/>
  <c r="NA76" i="4"/>
  <c r="MZ76" i="4"/>
  <c r="MY76" i="4"/>
  <c r="MX76" i="4"/>
  <c r="MW76" i="4"/>
  <c r="MV76" i="4"/>
  <c r="MU76" i="4"/>
  <c r="MT76" i="4"/>
  <c r="MS76" i="4"/>
  <c r="MR76" i="4"/>
  <c r="MQ76" i="4"/>
  <c r="MP76" i="4"/>
  <c r="MO76" i="4"/>
  <c r="MN76" i="4"/>
  <c r="MM76" i="4"/>
  <c r="ML76" i="4"/>
  <c r="MK76" i="4"/>
  <c r="MJ76" i="4"/>
  <c r="MI76" i="4"/>
  <c r="MH76" i="4"/>
  <c r="MG76" i="4"/>
  <c r="MF76" i="4"/>
  <c r="ME76" i="4"/>
  <c r="MD76" i="4"/>
  <c r="MC76" i="4"/>
  <c r="MB76" i="4"/>
  <c r="MA76" i="4"/>
  <c r="LZ76" i="4"/>
  <c r="LY76" i="4"/>
  <c r="LX76" i="4"/>
  <c r="LW76" i="4"/>
  <c r="LV76" i="4"/>
  <c r="LU76" i="4"/>
  <c r="LT76" i="4"/>
  <c r="LS76" i="4"/>
  <c r="LR76" i="4"/>
  <c r="LQ76" i="4"/>
  <c r="LP76" i="4"/>
  <c r="LO76" i="4"/>
  <c r="LN76" i="4"/>
  <c r="LM76" i="4"/>
  <c r="LL76" i="4"/>
  <c r="LK76" i="4"/>
  <c r="LJ76" i="4"/>
  <c r="LI76" i="4"/>
  <c r="LH76" i="4"/>
  <c r="LG76" i="4"/>
  <c r="LF76" i="4"/>
  <c r="LE76" i="4"/>
  <c r="LD76" i="4"/>
  <c r="LC76" i="4"/>
  <c r="LB76" i="4"/>
  <c r="LA76" i="4"/>
  <c r="KZ76" i="4"/>
  <c r="KY76" i="4"/>
  <c r="KX76" i="4"/>
  <c r="KW76" i="4"/>
  <c r="KV76" i="4"/>
  <c r="KU76" i="4"/>
  <c r="KT76" i="4"/>
  <c r="KS76" i="4"/>
  <c r="KR76" i="4"/>
  <c r="KQ76" i="4"/>
  <c r="KP76" i="4"/>
  <c r="KO76" i="4"/>
  <c r="KN76" i="4"/>
  <c r="KM76" i="4"/>
  <c r="KL76" i="4"/>
  <c r="KK76" i="4"/>
  <c r="KJ76" i="4"/>
  <c r="KI76" i="4"/>
  <c r="KH76" i="4"/>
  <c r="KG76" i="4"/>
  <c r="KF76" i="4"/>
  <c r="KE76" i="4"/>
  <c r="KD76" i="4"/>
  <c r="KC76" i="4"/>
  <c r="KB76" i="4"/>
  <c r="KA76" i="4"/>
  <c r="JZ76" i="4"/>
  <c r="JY76" i="4"/>
  <c r="JX76" i="4"/>
  <c r="JW76" i="4"/>
  <c r="JV76" i="4"/>
  <c r="JU76" i="4"/>
  <c r="JT76" i="4"/>
  <c r="JS76" i="4"/>
  <c r="JR76" i="4"/>
  <c r="JQ76" i="4"/>
  <c r="JP76" i="4"/>
  <c r="JO76" i="4"/>
  <c r="JN76" i="4"/>
  <c r="JM76" i="4"/>
  <c r="JL76" i="4"/>
  <c r="JK76" i="4"/>
  <c r="JJ76" i="4"/>
  <c r="JI76" i="4"/>
  <c r="JH76" i="4"/>
  <c r="JG76" i="4"/>
  <c r="JF76" i="4"/>
  <c r="JE76" i="4"/>
  <c r="JD76" i="4"/>
  <c r="JC76" i="4"/>
  <c r="JB76" i="4"/>
  <c r="JA76" i="4"/>
  <c r="IZ76" i="4"/>
  <c r="IY76" i="4"/>
  <c r="IX76" i="4"/>
  <c r="IW76" i="4"/>
  <c r="IV76" i="4"/>
  <c r="IU76" i="4"/>
  <c r="IT76" i="4"/>
  <c r="IS76" i="4"/>
  <c r="IR76" i="4"/>
  <c r="IQ76" i="4"/>
  <c r="IP76" i="4"/>
  <c r="IO76" i="4"/>
  <c r="IN76" i="4"/>
  <c r="IM76" i="4"/>
  <c r="IL76" i="4"/>
  <c r="IK76" i="4"/>
  <c r="IJ76" i="4"/>
  <c r="II76" i="4"/>
  <c r="IH76" i="4"/>
  <c r="IG76" i="4"/>
  <c r="IF76" i="4"/>
  <c r="IE76" i="4"/>
  <c r="ID76" i="4"/>
  <c r="IC76" i="4"/>
  <c r="IB76" i="4"/>
  <c r="IA76" i="4"/>
  <c r="HZ76" i="4"/>
  <c r="HY76" i="4"/>
  <c r="HX76" i="4"/>
  <c r="HW76" i="4"/>
  <c r="HV76" i="4"/>
  <c r="HU76" i="4"/>
  <c r="HT76" i="4"/>
  <c r="HS76" i="4"/>
  <c r="HR76" i="4"/>
  <c r="HQ76" i="4"/>
  <c r="HP76" i="4"/>
  <c r="HO76" i="4"/>
  <c r="HN76" i="4"/>
  <c r="HM76" i="4"/>
  <c r="HL76" i="4"/>
  <c r="HK76" i="4"/>
  <c r="HJ76" i="4"/>
  <c r="HI76" i="4"/>
  <c r="HH76" i="4"/>
  <c r="HG76" i="4"/>
  <c r="HF76" i="4"/>
  <c r="HE76" i="4"/>
  <c r="HD76" i="4"/>
  <c r="HC76" i="4"/>
  <c r="HB76" i="4"/>
  <c r="HA76" i="4"/>
  <c r="GZ76" i="4"/>
  <c r="GY76" i="4"/>
  <c r="GX76" i="4"/>
  <c r="GW76" i="4"/>
  <c r="GV76" i="4"/>
  <c r="GU76" i="4"/>
  <c r="GT76" i="4"/>
  <c r="GS76" i="4"/>
  <c r="GR76" i="4"/>
  <c r="GQ76" i="4"/>
  <c r="GP76" i="4"/>
  <c r="GO76" i="4"/>
  <c r="GN76" i="4"/>
  <c r="GM76" i="4"/>
  <c r="GL76" i="4"/>
  <c r="GK76" i="4"/>
  <c r="GJ76" i="4"/>
  <c r="GI76" i="4"/>
  <c r="GH76" i="4"/>
  <c r="GG76" i="4"/>
  <c r="GF76" i="4"/>
  <c r="GE76" i="4"/>
  <c r="GD76" i="4"/>
  <c r="GC76" i="4"/>
  <c r="GB76" i="4"/>
  <c r="GA76" i="4"/>
  <c r="FZ76" i="4"/>
  <c r="FY76" i="4"/>
  <c r="FX76" i="4"/>
  <c r="FW76" i="4"/>
  <c r="FV76" i="4"/>
  <c r="FU76" i="4"/>
  <c r="FT76" i="4"/>
  <c r="FS76" i="4"/>
  <c r="FR76" i="4"/>
  <c r="FQ76" i="4"/>
  <c r="FP76" i="4"/>
  <c r="FO76" i="4"/>
  <c r="FN76" i="4"/>
  <c r="FM76" i="4"/>
  <c r="FL76" i="4"/>
  <c r="FK76" i="4"/>
  <c r="FJ76" i="4"/>
  <c r="FI76" i="4"/>
  <c r="FH76" i="4"/>
  <c r="FG76" i="4"/>
  <c r="FF76" i="4"/>
  <c r="FE76" i="4"/>
  <c r="FD76" i="4"/>
  <c r="FC76" i="4"/>
  <c r="FB76" i="4"/>
  <c r="FA76" i="4"/>
  <c r="EZ76" i="4"/>
  <c r="EY76" i="4"/>
  <c r="EX76" i="4"/>
  <c r="EW76" i="4"/>
  <c r="EV76" i="4"/>
  <c r="EU76" i="4"/>
  <c r="ET76" i="4"/>
  <c r="ES76" i="4"/>
  <c r="ER76" i="4"/>
  <c r="EQ76" i="4"/>
  <c r="EP76" i="4"/>
  <c r="EO76" i="4"/>
  <c r="EN76" i="4"/>
  <c r="EM76" i="4"/>
  <c r="EL76" i="4"/>
  <c r="EK76" i="4"/>
  <c r="EJ76" i="4"/>
  <c r="EI76" i="4"/>
  <c r="EH76" i="4"/>
  <c r="EG76" i="4"/>
  <c r="EF76" i="4"/>
  <c r="EE76" i="4"/>
  <c r="ED76" i="4"/>
  <c r="EC76" i="4"/>
  <c r="EB76" i="4"/>
  <c r="EA76" i="4"/>
  <c r="DZ76" i="4"/>
  <c r="DY76" i="4"/>
  <c r="DX76" i="4"/>
  <c r="DW76" i="4"/>
  <c r="DV76" i="4"/>
  <c r="DU76" i="4"/>
  <c r="DT76" i="4"/>
  <c r="DS76" i="4"/>
  <c r="DR76" i="4"/>
  <c r="DQ76" i="4"/>
  <c r="DP76" i="4"/>
  <c r="DO76" i="4"/>
  <c r="DN76" i="4"/>
  <c r="DM76" i="4"/>
  <c r="DL76" i="4"/>
  <c r="DK76" i="4"/>
  <c r="DJ76" i="4"/>
  <c r="DI76" i="4"/>
  <c r="DH76" i="4"/>
  <c r="DG76" i="4"/>
  <c r="DF76" i="4"/>
  <c r="DE76" i="4"/>
  <c r="DD76" i="4"/>
  <c r="DC76" i="4"/>
  <c r="DB76" i="4"/>
  <c r="DA76" i="4"/>
  <c r="CZ76" i="4"/>
  <c r="CY76" i="4"/>
  <c r="CX76" i="4"/>
  <c r="CW76" i="4"/>
  <c r="CV76" i="4"/>
  <c r="CU76" i="4"/>
  <c r="CT76" i="4"/>
  <c r="CS76" i="4"/>
  <c r="CR76" i="4"/>
  <c r="CQ76" i="4"/>
  <c r="CP76" i="4"/>
  <c r="CO76" i="4"/>
  <c r="CN76" i="4"/>
  <c r="CM76" i="4"/>
  <c r="CL76" i="4"/>
  <c r="CK76" i="4"/>
  <c r="CJ76" i="4"/>
  <c r="CI76" i="4"/>
  <c r="CH76" i="4"/>
  <c r="CG76" i="4"/>
  <c r="CF76" i="4"/>
  <c r="CE76" i="4"/>
  <c r="CD76" i="4"/>
  <c r="CC76" i="4"/>
  <c r="CB76" i="4"/>
  <c r="CA76" i="4"/>
  <c r="BZ76" i="4"/>
  <c r="BY76" i="4"/>
  <c r="BX76" i="4"/>
  <c r="BW76" i="4"/>
  <c r="BV76" i="4"/>
  <c r="BU76" i="4"/>
  <c r="BT76" i="4"/>
  <c r="BS76" i="4"/>
  <c r="BR76" i="4"/>
  <c r="BP76" i="4"/>
  <c r="BO76" i="4"/>
  <c r="BN76" i="4"/>
  <c r="BM76" i="4"/>
  <c r="BL76" i="4"/>
  <c r="BK76" i="4"/>
  <c r="BJ76" i="4"/>
  <c r="BI76" i="4"/>
  <c r="BH76" i="4"/>
  <c r="BG76" i="4"/>
  <c r="BF76" i="4"/>
  <c r="BE76" i="4"/>
  <c r="BD76" i="4"/>
  <c r="BC76" i="4"/>
  <c r="BB76" i="4"/>
  <c r="BA76" i="4"/>
  <c r="AZ76" i="4"/>
  <c r="AY76" i="4"/>
  <c r="AX76" i="4"/>
  <c r="AW76" i="4"/>
  <c r="AV76" i="4"/>
  <c r="AU76" i="4"/>
  <c r="AT76" i="4"/>
  <c r="AS76" i="4"/>
  <c r="AR76" i="4"/>
  <c r="AQ76" i="4"/>
  <c r="AP76" i="4"/>
  <c r="AO76" i="4"/>
  <c r="AN76" i="4"/>
  <c r="AM76" i="4"/>
  <c r="AL76" i="4"/>
  <c r="AK76" i="4"/>
  <c r="AJ76" i="4"/>
  <c r="AI76" i="4"/>
  <c r="AH76" i="4"/>
  <c r="AG76" i="4"/>
  <c r="AF76" i="4"/>
  <c r="AE76" i="4"/>
  <c r="AD76" i="4"/>
  <c r="AC76" i="4"/>
  <c r="AB76" i="4"/>
  <c r="AA76" i="4"/>
  <c r="Z76" i="4"/>
  <c r="Y76" i="4"/>
  <c r="X76" i="4"/>
  <c r="W76" i="4"/>
  <c r="V76" i="4"/>
  <c r="U76" i="4"/>
  <c r="T76" i="4"/>
  <c r="S76" i="4"/>
  <c r="R76" i="4"/>
  <c r="Q76" i="4"/>
  <c r="P76" i="4"/>
  <c r="O76" i="4"/>
  <c r="N76" i="4"/>
  <c r="M76" i="4"/>
  <c r="L76" i="4"/>
  <c r="K76" i="4"/>
  <c r="J76" i="4"/>
  <c r="I76" i="4"/>
  <c r="H76" i="4"/>
  <c r="BP73" i="4"/>
  <c r="BP71" i="4"/>
  <c r="BO71" i="4"/>
  <c r="BN71" i="4"/>
  <c r="BM71" i="4"/>
  <c r="BL71" i="4"/>
  <c r="BK71" i="4"/>
  <c r="BJ71" i="4"/>
  <c r="BI71" i="4"/>
  <c r="BH71" i="4"/>
  <c r="BG71" i="4"/>
  <c r="BF71" i="4"/>
  <c r="BE71" i="4"/>
  <c r="BD71" i="4"/>
  <c r="BC71" i="4"/>
  <c r="BB71" i="4"/>
  <c r="BA71" i="4"/>
  <c r="AZ71" i="4"/>
  <c r="AY71" i="4"/>
  <c r="AX71" i="4"/>
  <c r="AW71" i="4"/>
  <c r="AV71" i="4"/>
  <c r="AU71" i="4"/>
  <c r="AT71" i="4"/>
  <c r="AS71" i="4"/>
  <c r="AR71" i="4"/>
  <c r="AQ71" i="4"/>
  <c r="AP71" i="4"/>
  <c r="AO71" i="4"/>
  <c r="AN71" i="4"/>
  <c r="AM71" i="4"/>
  <c r="AL71" i="4"/>
  <c r="AK71" i="4"/>
  <c r="AJ71" i="4"/>
  <c r="AI71" i="4"/>
  <c r="AH71" i="4"/>
  <c r="AG71" i="4"/>
  <c r="AF71" i="4"/>
  <c r="AE71" i="4"/>
  <c r="AD71" i="4"/>
  <c r="AC71" i="4"/>
  <c r="AB71" i="4"/>
  <c r="AA71" i="4"/>
  <c r="Z71" i="4"/>
  <c r="Y71" i="4"/>
  <c r="X71" i="4"/>
  <c r="W71" i="4"/>
  <c r="V71" i="4"/>
  <c r="U71" i="4"/>
  <c r="T71" i="4"/>
  <c r="S71" i="4"/>
  <c r="R71" i="4"/>
  <c r="Q71" i="4"/>
  <c r="P71" i="4"/>
  <c r="O71" i="4"/>
  <c r="N71" i="4"/>
  <c r="M71" i="4"/>
  <c r="L71" i="4"/>
  <c r="K71" i="4"/>
  <c r="J71" i="4"/>
  <c r="H71" i="4"/>
  <c r="ALU69" i="4"/>
  <c r="ALT69" i="4"/>
  <c r="ALS69" i="4"/>
  <c r="ALR69" i="4"/>
  <c r="ALQ69" i="4"/>
  <c r="ALP69" i="4"/>
  <c r="ALO69" i="4"/>
  <c r="ALN69" i="4"/>
  <c r="ALM69" i="4"/>
  <c r="ALL69" i="4"/>
  <c r="ALK69" i="4"/>
  <c r="ALJ69" i="4"/>
  <c r="ALI69" i="4"/>
  <c r="ALH69" i="4"/>
  <c r="ALG69" i="4"/>
  <c r="ALF69" i="4"/>
  <c r="ALE69" i="4"/>
  <c r="ALD69" i="4"/>
  <c r="ALC69" i="4"/>
  <c r="ALB69" i="4"/>
  <c r="ALA69" i="4"/>
  <c r="AKZ69" i="4"/>
  <c r="AKY69" i="4"/>
  <c r="AKX69" i="4"/>
  <c r="AKW69" i="4"/>
  <c r="AKV69" i="4"/>
  <c r="AKU69" i="4"/>
  <c r="AKT69" i="4"/>
  <c r="AKS69" i="4"/>
  <c r="AKR69" i="4"/>
  <c r="AKQ69" i="4"/>
  <c r="AKP69" i="4"/>
  <c r="AKO69" i="4"/>
  <c r="AKN69" i="4"/>
  <c r="AKM69" i="4"/>
  <c r="AKL69" i="4"/>
  <c r="AKK69" i="4"/>
  <c r="AKJ69" i="4"/>
  <c r="AKI69" i="4"/>
  <c r="AKH69" i="4"/>
  <c r="AKG69" i="4"/>
  <c r="AKF69" i="4"/>
  <c r="AKE69" i="4"/>
  <c r="AKD69" i="4"/>
  <c r="AKC69" i="4"/>
  <c r="AKB69" i="4"/>
  <c r="AKA69" i="4"/>
  <c r="AJZ69" i="4"/>
  <c r="AJY69" i="4"/>
  <c r="AJX69" i="4"/>
  <c r="AJW69" i="4"/>
  <c r="AJV69" i="4"/>
  <c r="AJU69" i="4"/>
  <c r="AJT69" i="4"/>
  <c r="AJS69" i="4"/>
  <c r="AJR69" i="4"/>
  <c r="AJQ69" i="4"/>
  <c r="AJP69" i="4"/>
  <c r="AJO69" i="4"/>
  <c r="AJN69" i="4"/>
  <c r="AJM69" i="4"/>
  <c r="AJL69" i="4"/>
  <c r="AJK69" i="4"/>
  <c r="AJJ69" i="4"/>
  <c r="AJI69" i="4"/>
  <c r="AJH69" i="4"/>
  <c r="AJG69" i="4"/>
  <c r="AJF69" i="4"/>
  <c r="AJE69" i="4"/>
  <c r="AJD69" i="4"/>
  <c r="AJC69" i="4"/>
  <c r="AJB69" i="4"/>
  <c r="AJA69" i="4"/>
  <c r="AIZ69" i="4"/>
  <c r="AIY69" i="4"/>
  <c r="AIX69" i="4"/>
  <c r="AIW69" i="4"/>
  <c r="AIV69" i="4"/>
  <c r="AIU69" i="4"/>
  <c r="AIT69" i="4"/>
  <c r="AIS69" i="4"/>
  <c r="AIR69" i="4"/>
  <c r="AIQ69" i="4"/>
  <c r="AIP69" i="4"/>
  <c r="AIO69" i="4"/>
  <c r="AIN69" i="4"/>
  <c r="AIM69" i="4"/>
  <c r="AIL69" i="4"/>
  <c r="AIK69" i="4"/>
  <c r="AIJ69" i="4"/>
  <c r="AII69" i="4"/>
  <c r="AIH69" i="4"/>
  <c r="AIG69" i="4"/>
  <c r="AIF69" i="4"/>
  <c r="AIE69" i="4"/>
  <c r="AID69" i="4"/>
  <c r="AIC69" i="4"/>
  <c r="AIB69" i="4"/>
  <c r="AIA69" i="4"/>
  <c r="AHZ69" i="4"/>
  <c r="AHY69" i="4"/>
  <c r="AHX69" i="4"/>
  <c r="AHW69" i="4"/>
  <c r="AHV69" i="4"/>
  <c r="AHU69" i="4"/>
  <c r="AHT69" i="4"/>
  <c r="AHS69" i="4"/>
  <c r="AHR69" i="4"/>
  <c r="AHQ69" i="4"/>
  <c r="AHP69" i="4"/>
  <c r="AHO69" i="4"/>
  <c r="AHN69" i="4"/>
  <c r="AHM69" i="4"/>
  <c r="AHL69" i="4"/>
  <c r="AHK69" i="4"/>
  <c r="AHJ69" i="4"/>
  <c r="AHI69" i="4"/>
  <c r="AHH69" i="4"/>
  <c r="AHG69" i="4"/>
  <c r="AHF69" i="4"/>
  <c r="AHE69" i="4"/>
  <c r="AHD69" i="4"/>
  <c r="AHC69" i="4"/>
  <c r="AHB69" i="4"/>
  <c r="AHA69" i="4"/>
  <c r="AGZ69" i="4"/>
  <c r="AGY69" i="4"/>
  <c r="AGX69" i="4"/>
  <c r="AGW69" i="4"/>
  <c r="AGV69" i="4"/>
  <c r="AGU69" i="4"/>
  <c r="AGT69" i="4"/>
  <c r="AGS69" i="4"/>
  <c r="AGR69" i="4"/>
  <c r="AGQ69" i="4"/>
  <c r="AGP69" i="4"/>
  <c r="AGO69" i="4"/>
  <c r="AGN69" i="4"/>
  <c r="AGM69" i="4"/>
  <c r="AGL69" i="4"/>
  <c r="AGK69" i="4"/>
  <c r="AGJ69" i="4"/>
  <c r="AGI69" i="4"/>
  <c r="AGH69" i="4"/>
  <c r="AGG69" i="4"/>
  <c r="AGF69" i="4"/>
  <c r="AGE69" i="4"/>
  <c r="AGD69" i="4"/>
  <c r="AGC69" i="4"/>
  <c r="AGB69" i="4"/>
  <c r="AGA69" i="4"/>
  <c r="AFZ69" i="4"/>
  <c r="AFY69" i="4"/>
  <c r="AFX69" i="4"/>
  <c r="AFW69" i="4"/>
  <c r="AFV69" i="4"/>
  <c r="AFU69" i="4"/>
  <c r="AFT69" i="4"/>
  <c r="AFS69" i="4"/>
  <c r="AFR69" i="4"/>
  <c r="AFQ69" i="4"/>
  <c r="AFP69" i="4"/>
  <c r="AFO69" i="4"/>
  <c r="AFN69" i="4"/>
  <c r="AFM69" i="4"/>
  <c r="AFL69" i="4"/>
  <c r="AFK69" i="4"/>
  <c r="AFJ69" i="4"/>
  <c r="AFI69" i="4"/>
  <c r="AFH69" i="4"/>
  <c r="AFG69" i="4"/>
  <c r="AFF69" i="4"/>
  <c r="AFE69" i="4"/>
  <c r="AFD69" i="4"/>
  <c r="AFC69" i="4"/>
  <c r="AFB69" i="4"/>
  <c r="AFA69" i="4"/>
  <c r="AEZ69" i="4"/>
  <c r="AEY69" i="4"/>
  <c r="AEX69" i="4"/>
  <c r="AEW69" i="4"/>
  <c r="AEV69" i="4"/>
  <c r="AEU69" i="4"/>
  <c r="AET69" i="4"/>
  <c r="AES69" i="4"/>
  <c r="AER69" i="4"/>
  <c r="AEQ69" i="4"/>
  <c r="AEP69" i="4"/>
  <c r="AEO69" i="4"/>
  <c r="AEN69" i="4"/>
  <c r="AEM69" i="4"/>
  <c r="AEL69" i="4"/>
  <c r="AEK69" i="4"/>
  <c r="AEJ69" i="4"/>
  <c r="AEI69" i="4"/>
  <c r="AEH69" i="4"/>
  <c r="AEG69" i="4"/>
  <c r="AEF69" i="4"/>
  <c r="AEE69" i="4"/>
  <c r="AED69" i="4"/>
  <c r="AEC69" i="4"/>
  <c r="AEB69" i="4"/>
  <c r="AEA69" i="4"/>
  <c r="ADZ69" i="4"/>
  <c r="ADY69" i="4"/>
  <c r="ADX69" i="4"/>
  <c r="ADW69" i="4"/>
  <c r="ADV69" i="4"/>
  <c r="ADU69" i="4"/>
  <c r="ADT69" i="4"/>
  <c r="ADS69" i="4"/>
  <c r="ADR69" i="4"/>
  <c r="ADQ69" i="4"/>
  <c r="ADP69" i="4"/>
  <c r="ADO69" i="4"/>
  <c r="ADN69" i="4"/>
  <c r="ADM69" i="4"/>
  <c r="ADL69" i="4"/>
  <c r="ADK69" i="4"/>
  <c r="ADJ69" i="4"/>
  <c r="ADI69" i="4"/>
  <c r="ADH69" i="4"/>
  <c r="ADG69" i="4"/>
  <c r="ADF69" i="4"/>
  <c r="ADE69" i="4"/>
  <c r="ADD69" i="4"/>
  <c r="ADC69" i="4"/>
  <c r="ADB69" i="4"/>
  <c r="ADA69" i="4"/>
  <c r="ACZ69" i="4"/>
  <c r="ACY69" i="4"/>
  <c r="ACX69" i="4"/>
  <c r="ACW69" i="4"/>
  <c r="ACV69" i="4"/>
  <c r="ACU69" i="4"/>
  <c r="ACT69" i="4"/>
  <c r="ACS69" i="4"/>
  <c r="ACR69" i="4"/>
  <c r="ACQ69" i="4"/>
  <c r="ACP69" i="4"/>
  <c r="ACO69" i="4"/>
  <c r="ACN69" i="4"/>
  <c r="ACM69" i="4"/>
  <c r="ACL69" i="4"/>
  <c r="ACK69" i="4"/>
  <c r="ACJ69" i="4"/>
  <c r="ACI69" i="4"/>
  <c r="ACH69" i="4"/>
  <c r="ACG69" i="4"/>
  <c r="ACF69" i="4"/>
  <c r="ACE69" i="4"/>
  <c r="ACD69" i="4"/>
  <c r="ACC69" i="4"/>
  <c r="ACB69" i="4"/>
  <c r="ACA69" i="4"/>
  <c r="ABZ69" i="4"/>
  <c r="ABY69" i="4"/>
  <c r="ABX69" i="4"/>
  <c r="ABW69" i="4"/>
  <c r="ABV69" i="4"/>
  <c r="ABU69" i="4"/>
  <c r="ABT69" i="4"/>
  <c r="ABS69" i="4"/>
  <c r="ABR69" i="4"/>
  <c r="ABQ69" i="4"/>
  <c r="ABP69" i="4"/>
  <c r="ABO69" i="4"/>
  <c r="ABN69" i="4"/>
  <c r="ABM69" i="4"/>
  <c r="ABL69" i="4"/>
  <c r="ABK69" i="4"/>
  <c r="ABJ69" i="4"/>
  <c r="ABI69" i="4"/>
  <c r="ABH69" i="4"/>
  <c r="ABG69" i="4"/>
  <c r="ABF69" i="4"/>
  <c r="ABE69" i="4"/>
  <c r="ABD69" i="4"/>
  <c r="ABC69" i="4"/>
  <c r="ABB69" i="4"/>
  <c r="ABA69" i="4"/>
  <c r="AAZ69" i="4"/>
  <c r="AAY69" i="4"/>
  <c r="AAX69" i="4"/>
  <c r="AAW69" i="4"/>
  <c r="AAV69" i="4"/>
  <c r="AAU69" i="4"/>
  <c r="AAT69" i="4"/>
  <c r="AAS69" i="4"/>
  <c r="AAR69" i="4"/>
  <c r="AAQ69" i="4"/>
  <c r="AAP69" i="4"/>
  <c r="AAO69" i="4"/>
  <c r="AAN69" i="4"/>
  <c r="AAM69" i="4"/>
  <c r="AAL69" i="4"/>
  <c r="AAK69" i="4"/>
  <c r="AAJ69" i="4"/>
  <c r="AAI69" i="4"/>
  <c r="AAH69" i="4"/>
  <c r="AAG69" i="4"/>
  <c r="AAF69" i="4"/>
  <c r="AAE69" i="4"/>
  <c r="AAD69" i="4"/>
  <c r="AAC69" i="4"/>
  <c r="AAB69" i="4"/>
  <c r="AAA69" i="4"/>
  <c r="ZZ69" i="4"/>
  <c r="ZY69" i="4"/>
  <c r="ZX69" i="4"/>
  <c r="ZW69" i="4"/>
  <c r="ZV69" i="4"/>
  <c r="ZU69" i="4"/>
  <c r="ZT69" i="4"/>
  <c r="ZS69" i="4"/>
  <c r="ZR69" i="4"/>
  <c r="ZQ69" i="4"/>
  <c r="ZP69" i="4"/>
  <c r="ZO69" i="4"/>
  <c r="ZN69" i="4"/>
  <c r="ZM69" i="4"/>
  <c r="ZL69" i="4"/>
  <c r="ZK69" i="4"/>
  <c r="ZJ69" i="4"/>
  <c r="ZI69" i="4"/>
  <c r="ZH69" i="4"/>
  <c r="ZG69" i="4"/>
  <c r="ZF69" i="4"/>
  <c r="ZE69" i="4"/>
  <c r="ZD69" i="4"/>
  <c r="ZC69" i="4"/>
  <c r="ZB69" i="4"/>
  <c r="ZA69" i="4"/>
  <c r="YZ69" i="4"/>
  <c r="YY69" i="4"/>
  <c r="YX69" i="4"/>
  <c r="YW69" i="4"/>
  <c r="YV69" i="4"/>
  <c r="YU69" i="4"/>
  <c r="YT69" i="4"/>
  <c r="YS69" i="4"/>
  <c r="YR69" i="4"/>
  <c r="YQ69" i="4"/>
  <c r="YP69" i="4"/>
  <c r="YO69" i="4"/>
  <c r="YN69" i="4"/>
  <c r="YM69" i="4"/>
  <c r="YL69" i="4"/>
  <c r="YK69" i="4"/>
  <c r="YJ69" i="4"/>
  <c r="YI69" i="4"/>
  <c r="YH69" i="4"/>
  <c r="YG69" i="4"/>
  <c r="YF69" i="4"/>
  <c r="YE69" i="4"/>
  <c r="YD69" i="4"/>
  <c r="YC69" i="4"/>
  <c r="YB69" i="4"/>
  <c r="YA69" i="4"/>
  <c r="XZ69" i="4"/>
  <c r="XY69" i="4"/>
  <c r="XX69" i="4"/>
  <c r="XW69" i="4"/>
  <c r="XV69" i="4"/>
  <c r="XU69" i="4"/>
  <c r="XT69" i="4"/>
  <c r="XS69" i="4"/>
  <c r="XR69" i="4"/>
  <c r="XQ69" i="4"/>
  <c r="XP69" i="4"/>
  <c r="XO69" i="4"/>
  <c r="XN69" i="4"/>
  <c r="XM69" i="4"/>
  <c r="XL69" i="4"/>
  <c r="XK69" i="4"/>
  <c r="XJ69" i="4"/>
  <c r="XI69" i="4"/>
  <c r="XH69" i="4"/>
  <c r="XG69" i="4"/>
  <c r="XF69" i="4"/>
  <c r="XE69" i="4"/>
  <c r="XD69" i="4"/>
  <c r="XC69" i="4"/>
  <c r="XB69" i="4"/>
  <c r="XA69" i="4"/>
  <c r="WZ69" i="4"/>
  <c r="WY69" i="4"/>
  <c r="WX69" i="4"/>
  <c r="WW69" i="4"/>
  <c r="WV69" i="4"/>
  <c r="WU69" i="4"/>
  <c r="WT69" i="4"/>
  <c r="WS69" i="4"/>
  <c r="WR69" i="4"/>
  <c r="WQ69" i="4"/>
  <c r="WP69" i="4"/>
  <c r="WO69" i="4"/>
  <c r="WN69" i="4"/>
  <c r="WM69" i="4"/>
  <c r="WL69" i="4"/>
  <c r="WK69" i="4"/>
  <c r="WJ69" i="4"/>
  <c r="WI69" i="4"/>
  <c r="WH69" i="4"/>
  <c r="WG69" i="4"/>
  <c r="WF69" i="4"/>
  <c r="WE69" i="4"/>
  <c r="WD69" i="4"/>
  <c r="WC69" i="4"/>
  <c r="WB69" i="4"/>
  <c r="WA69" i="4"/>
  <c r="VZ69" i="4"/>
  <c r="VY69" i="4"/>
  <c r="VX69" i="4"/>
  <c r="VW69" i="4"/>
  <c r="VV69" i="4"/>
  <c r="VU69" i="4"/>
  <c r="VT69" i="4"/>
  <c r="VS69" i="4"/>
  <c r="VR69" i="4"/>
  <c r="VQ69" i="4"/>
  <c r="VP69" i="4"/>
  <c r="VO69" i="4"/>
  <c r="VN69" i="4"/>
  <c r="VM69" i="4"/>
  <c r="VL69" i="4"/>
  <c r="VK69" i="4"/>
  <c r="VJ69" i="4"/>
  <c r="VI69" i="4"/>
  <c r="VH69" i="4"/>
  <c r="VG69" i="4"/>
  <c r="VF69" i="4"/>
  <c r="VE69" i="4"/>
  <c r="VD69" i="4"/>
  <c r="VC69" i="4"/>
  <c r="VB69" i="4"/>
  <c r="VA69" i="4"/>
  <c r="UZ69" i="4"/>
  <c r="UY69" i="4"/>
  <c r="UX69" i="4"/>
  <c r="UW69" i="4"/>
  <c r="UV69" i="4"/>
  <c r="UU69" i="4"/>
  <c r="UT69" i="4"/>
  <c r="US69" i="4"/>
  <c r="UR69" i="4"/>
  <c r="UQ69" i="4"/>
  <c r="UP69" i="4"/>
  <c r="UO69" i="4"/>
  <c r="UN69" i="4"/>
  <c r="UM69" i="4"/>
  <c r="UL69" i="4"/>
  <c r="UK69" i="4"/>
  <c r="UJ69" i="4"/>
  <c r="UI69" i="4"/>
  <c r="UH69" i="4"/>
  <c r="UG69" i="4"/>
  <c r="UF69" i="4"/>
  <c r="UE69" i="4"/>
  <c r="UD69" i="4"/>
  <c r="UC69" i="4"/>
  <c r="UB69" i="4"/>
  <c r="UA69" i="4"/>
  <c r="TZ69" i="4"/>
  <c r="TY69" i="4"/>
  <c r="TX69" i="4"/>
  <c r="TW69" i="4"/>
  <c r="TV69" i="4"/>
  <c r="TU69" i="4"/>
  <c r="TT69" i="4"/>
  <c r="TS69" i="4"/>
  <c r="TR69" i="4"/>
  <c r="TQ69" i="4"/>
  <c r="TP69" i="4"/>
  <c r="TO69" i="4"/>
  <c r="TN69" i="4"/>
  <c r="TM69" i="4"/>
  <c r="TL69" i="4"/>
  <c r="TK69" i="4"/>
  <c r="TJ69" i="4"/>
  <c r="TI69" i="4"/>
  <c r="TH69" i="4"/>
  <c r="TG69" i="4"/>
  <c r="TF69" i="4"/>
  <c r="TE69" i="4"/>
  <c r="TD69" i="4"/>
  <c r="TC69" i="4"/>
  <c r="TB69" i="4"/>
  <c r="TA69" i="4"/>
  <c r="SZ69" i="4"/>
  <c r="SY69" i="4"/>
  <c r="SX69" i="4"/>
  <c r="SW69" i="4"/>
  <c r="SV69" i="4"/>
  <c r="SU69" i="4"/>
  <c r="ST69" i="4"/>
  <c r="SS69" i="4"/>
  <c r="SR69" i="4"/>
  <c r="SQ69" i="4"/>
  <c r="SP69" i="4"/>
  <c r="SO69" i="4"/>
  <c r="SN69" i="4"/>
  <c r="SM69" i="4"/>
  <c r="SL69" i="4"/>
  <c r="SK69" i="4"/>
  <c r="SJ69" i="4"/>
  <c r="SI69" i="4"/>
  <c r="SH69" i="4"/>
  <c r="SG69" i="4"/>
  <c r="SF69" i="4"/>
  <c r="SE69" i="4"/>
  <c r="SD69" i="4"/>
  <c r="SC69" i="4"/>
  <c r="SB69" i="4"/>
  <c r="SA69" i="4"/>
  <c r="RZ69" i="4"/>
  <c r="RY69" i="4"/>
  <c r="RX69" i="4"/>
  <c r="RW69" i="4"/>
  <c r="RV69" i="4"/>
  <c r="RU69" i="4"/>
  <c r="RT69" i="4"/>
  <c r="RS69" i="4"/>
  <c r="RR69" i="4"/>
  <c r="RQ69" i="4"/>
  <c r="RP69" i="4"/>
  <c r="RO69" i="4"/>
  <c r="RN69" i="4"/>
  <c r="RM69" i="4"/>
  <c r="RL69" i="4"/>
  <c r="RK69" i="4"/>
  <c r="RJ69" i="4"/>
  <c r="RI69" i="4"/>
  <c r="RH69" i="4"/>
  <c r="RG69" i="4"/>
  <c r="RF69" i="4"/>
  <c r="RE69" i="4"/>
  <c r="RD69" i="4"/>
  <c r="RC69" i="4"/>
  <c r="RB69" i="4"/>
  <c r="RA69" i="4"/>
  <c r="QZ69" i="4"/>
  <c r="QY69" i="4"/>
  <c r="QX69" i="4"/>
  <c r="QW69" i="4"/>
  <c r="QV69" i="4"/>
  <c r="QU69" i="4"/>
  <c r="QT69" i="4"/>
  <c r="QS69" i="4"/>
  <c r="QR69" i="4"/>
  <c r="QQ69" i="4"/>
  <c r="QP69" i="4"/>
  <c r="QO69" i="4"/>
  <c r="QN69" i="4"/>
  <c r="QM69" i="4"/>
  <c r="QL69" i="4"/>
  <c r="QK69" i="4"/>
  <c r="QJ69" i="4"/>
  <c r="QI69" i="4"/>
  <c r="QH69" i="4"/>
  <c r="QG69" i="4"/>
  <c r="QF69" i="4"/>
  <c r="QE69" i="4"/>
  <c r="QD69" i="4"/>
  <c r="QC69" i="4"/>
  <c r="QB69" i="4"/>
  <c r="QA69" i="4"/>
  <c r="PZ69" i="4"/>
  <c r="PY69" i="4"/>
  <c r="PX69" i="4"/>
  <c r="PW69" i="4"/>
  <c r="PV69" i="4"/>
  <c r="PU69" i="4"/>
  <c r="PT69" i="4"/>
  <c r="PS69" i="4"/>
  <c r="PR69" i="4"/>
  <c r="PQ69" i="4"/>
  <c r="PP69" i="4"/>
  <c r="PO69" i="4"/>
  <c r="PN69" i="4"/>
  <c r="PM69" i="4"/>
  <c r="PL69" i="4"/>
  <c r="PK69" i="4"/>
  <c r="PJ69" i="4"/>
  <c r="PI69" i="4"/>
  <c r="PH69" i="4"/>
  <c r="PG69" i="4"/>
  <c r="PF69" i="4"/>
  <c r="PE69" i="4"/>
  <c r="PD69" i="4"/>
  <c r="PC69" i="4"/>
  <c r="PB69" i="4"/>
  <c r="PA69" i="4"/>
  <c r="OZ69" i="4"/>
  <c r="OY69" i="4"/>
  <c r="OX69" i="4"/>
  <c r="OW69" i="4"/>
  <c r="OV69" i="4"/>
  <c r="OU69" i="4"/>
  <c r="OT69" i="4"/>
  <c r="OS69" i="4"/>
  <c r="OR69" i="4"/>
  <c r="OQ69" i="4"/>
  <c r="OP69" i="4"/>
  <c r="OO69" i="4"/>
  <c r="ON69" i="4"/>
  <c r="OM69" i="4"/>
  <c r="OL69" i="4"/>
  <c r="OK69" i="4"/>
  <c r="OJ69" i="4"/>
  <c r="OI69" i="4"/>
  <c r="OH69" i="4"/>
  <c r="OG69" i="4"/>
  <c r="OF69" i="4"/>
  <c r="OE69" i="4"/>
  <c r="OD69" i="4"/>
  <c r="OC69" i="4"/>
  <c r="OB69" i="4"/>
  <c r="OA69" i="4"/>
  <c r="NZ69" i="4"/>
  <c r="NY69" i="4"/>
  <c r="NX69" i="4"/>
  <c r="NW69" i="4"/>
  <c r="NV69" i="4"/>
  <c r="NU69" i="4"/>
  <c r="NT69" i="4"/>
  <c r="NS69" i="4"/>
  <c r="NR69" i="4"/>
  <c r="NQ69" i="4"/>
  <c r="NP69" i="4"/>
  <c r="NO69" i="4"/>
  <c r="NN69" i="4"/>
  <c r="NM69" i="4"/>
  <c r="NL69" i="4"/>
  <c r="NK69" i="4"/>
  <c r="NJ69" i="4"/>
  <c r="NI69" i="4"/>
  <c r="NH69" i="4"/>
  <c r="NG69" i="4"/>
  <c r="NF69" i="4"/>
  <c r="NE69" i="4"/>
  <c r="ND69" i="4"/>
  <c r="NC69" i="4"/>
  <c r="NB69" i="4"/>
  <c r="NA69" i="4"/>
  <c r="MZ69" i="4"/>
  <c r="MY69" i="4"/>
  <c r="MX69" i="4"/>
  <c r="MW69" i="4"/>
  <c r="MV69" i="4"/>
  <c r="MU69" i="4"/>
  <c r="MT69" i="4"/>
  <c r="MS69" i="4"/>
  <c r="MR69" i="4"/>
  <c r="MQ69" i="4"/>
  <c r="MP69" i="4"/>
  <c r="MO69" i="4"/>
  <c r="MN69" i="4"/>
  <c r="MM69" i="4"/>
  <c r="ML69" i="4"/>
  <c r="MK69" i="4"/>
  <c r="MJ69" i="4"/>
  <c r="MI69" i="4"/>
  <c r="MH69" i="4"/>
  <c r="MG69" i="4"/>
  <c r="MF69" i="4"/>
  <c r="ME69" i="4"/>
  <c r="MD69" i="4"/>
  <c r="MC69" i="4"/>
  <c r="MB69" i="4"/>
  <c r="MA69" i="4"/>
  <c r="LZ69" i="4"/>
  <c r="LY69" i="4"/>
  <c r="LX69" i="4"/>
  <c r="LW69" i="4"/>
  <c r="LV69" i="4"/>
  <c r="LU69" i="4"/>
  <c r="LT69" i="4"/>
  <c r="LS69" i="4"/>
  <c r="LR69" i="4"/>
  <c r="LQ69" i="4"/>
  <c r="LP69" i="4"/>
  <c r="LO69" i="4"/>
  <c r="LN69" i="4"/>
  <c r="LM69" i="4"/>
  <c r="LL69" i="4"/>
  <c r="LK69" i="4"/>
  <c r="LJ69" i="4"/>
  <c r="LI69" i="4"/>
  <c r="LH69" i="4"/>
  <c r="LG69" i="4"/>
  <c r="LF69" i="4"/>
  <c r="LE69" i="4"/>
  <c r="LD69" i="4"/>
  <c r="LC69" i="4"/>
  <c r="LB69" i="4"/>
  <c r="LA69" i="4"/>
  <c r="KZ69" i="4"/>
  <c r="KY69" i="4"/>
  <c r="KX69" i="4"/>
  <c r="KW69" i="4"/>
  <c r="KV69" i="4"/>
  <c r="KU69" i="4"/>
  <c r="KT69" i="4"/>
  <c r="KS69" i="4"/>
  <c r="KR69" i="4"/>
  <c r="KQ69" i="4"/>
  <c r="KP69" i="4"/>
  <c r="KO69" i="4"/>
  <c r="KN69" i="4"/>
  <c r="KM69" i="4"/>
  <c r="KL69" i="4"/>
  <c r="KK69" i="4"/>
  <c r="KJ69" i="4"/>
  <c r="KI69" i="4"/>
  <c r="KH69" i="4"/>
  <c r="KG69" i="4"/>
  <c r="KF69" i="4"/>
  <c r="KE69" i="4"/>
  <c r="KD69" i="4"/>
  <c r="KC69" i="4"/>
  <c r="KB69" i="4"/>
  <c r="KA69" i="4"/>
  <c r="JZ69" i="4"/>
  <c r="JY69" i="4"/>
  <c r="JX69" i="4"/>
  <c r="JW69" i="4"/>
  <c r="JV69" i="4"/>
  <c r="JU69" i="4"/>
  <c r="JT69" i="4"/>
  <c r="JS69" i="4"/>
  <c r="JR69" i="4"/>
  <c r="JQ69" i="4"/>
  <c r="JP69" i="4"/>
  <c r="JO69" i="4"/>
  <c r="JN69" i="4"/>
  <c r="JM69" i="4"/>
  <c r="JL69" i="4"/>
  <c r="JK69" i="4"/>
  <c r="JJ69" i="4"/>
  <c r="JI69" i="4"/>
  <c r="JH69" i="4"/>
  <c r="JG69" i="4"/>
  <c r="JF69" i="4"/>
  <c r="JE69" i="4"/>
  <c r="JD69" i="4"/>
  <c r="JC69" i="4"/>
  <c r="JB69" i="4"/>
  <c r="JA69" i="4"/>
  <c r="IZ69" i="4"/>
  <c r="IY69" i="4"/>
  <c r="IX69" i="4"/>
  <c r="IW69" i="4"/>
  <c r="IV69" i="4"/>
  <c r="IU69" i="4"/>
  <c r="IT69" i="4"/>
  <c r="IS69" i="4"/>
  <c r="IR69" i="4"/>
  <c r="IQ69" i="4"/>
  <c r="IP69" i="4"/>
  <c r="IO69" i="4"/>
  <c r="IN69" i="4"/>
  <c r="IM69" i="4"/>
  <c r="IL69" i="4"/>
  <c r="IK69" i="4"/>
  <c r="IJ69" i="4"/>
  <c r="II69" i="4"/>
  <c r="IH69" i="4"/>
  <c r="IG69" i="4"/>
  <c r="IF69" i="4"/>
  <c r="IE69" i="4"/>
  <c r="ID69" i="4"/>
  <c r="IC69" i="4"/>
  <c r="IB69" i="4"/>
  <c r="IA69" i="4"/>
  <c r="HZ69" i="4"/>
  <c r="HY69" i="4"/>
  <c r="HX69" i="4"/>
  <c r="HW69" i="4"/>
  <c r="HV69" i="4"/>
  <c r="HU69" i="4"/>
  <c r="HT69" i="4"/>
  <c r="HS69" i="4"/>
  <c r="HR69" i="4"/>
  <c r="HQ69" i="4"/>
  <c r="HP69" i="4"/>
  <c r="HO69" i="4"/>
  <c r="HN69" i="4"/>
  <c r="HM69" i="4"/>
  <c r="HL69" i="4"/>
  <c r="HK69" i="4"/>
  <c r="HJ69" i="4"/>
  <c r="HI69" i="4"/>
  <c r="HH69" i="4"/>
  <c r="HG69" i="4"/>
  <c r="HF69" i="4"/>
  <c r="HE69" i="4"/>
  <c r="HD69" i="4"/>
  <c r="HC69" i="4"/>
  <c r="HB69" i="4"/>
  <c r="HA69" i="4"/>
  <c r="GZ69" i="4"/>
  <c r="GY69" i="4"/>
  <c r="GX69" i="4"/>
  <c r="GW69" i="4"/>
  <c r="GV69" i="4"/>
  <c r="GU69" i="4"/>
  <c r="GT69" i="4"/>
  <c r="GS69" i="4"/>
  <c r="GR69" i="4"/>
  <c r="GQ69" i="4"/>
  <c r="GP69" i="4"/>
  <c r="GO69" i="4"/>
  <c r="GN69" i="4"/>
  <c r="GM69" i="4"/>
  <c r="GL69" i="4"/>
  <c r="GK69" i="4"/>
  <c r="GJ69" i="4"/>
  <c r="GI69" i="4"/>
  <c r="GH69" i="4"/>
  <c r="GG69" i="4"/>
  <c r="GF69" i="4"/>
  <c r="GE69" i="4"/>
  <c r="GD69" i="4"/>
  <c r="GC69" i="4"/>
  <c r="GB69" i="4"/>
  <c r="GA69" i="4"/>
  <c r="FZ69" i="4"/>
  <c r="FY69" i="4"/>
  <c r="FX69" i="4"/>
  <c r="FW69" i="4"/>
  <c r="FV69" i="4"/>
  <c r="FU69" i="4"/>
  <c r="FT69" i="4"/>
  <c r="FS69" i="4"/>
  <c r="FR69" i="4"/>
  <c r="FQ69" i="4"/>
  <c r="FP69" i="4"/>
  <c r="FO69" i="4"/>
  <c r="FN69" i="4"/>
  <c r="FM69" i="4"/>
  <c r="FL69" i="4"/>
  <c r="FK69" i="4"/>
  <c r="FJ69" i="4"/>
  <c r="FI69" i="4"/>
  <c r="FH69" i="4"/>
  <c r="FG69" i="4"/>
  <c r="FF69" i="4"/>
  <c r="FE69" i="4"/>
  <c r="FD69" i="4"/>
  <c r="FC69" i="4"/>
  <c r="FB69" i="4"/>
  <c r="FA69" i="4"/>
  <c r="EZ69" i="4"/>
  <c r="EY69" i="4"/>
  <c r="EX69" i="4"/>
  <c r="EW69" i="4"/>
  <c r="EV69" i="4"/>
  <c r="EU69" i="4"/>
  <c r="ET69" i="4"/>
  <c r="ES69" i="4"/>
  <c r="ER69" i="4"/>
  <c r="EQ69" i="4"/>
  <c r="EP69" i="4"/>
  <c r="EO69" i="4"/>
  <c r="EN69" i="4"/>
  <c r="EM69" i="4"/>
  <c r="EL69" i="4"/>
  <c r="EK69" i="4"/>
  <c r="EJ69" i="4"/>
  <c r="EI69" i="4"/>
  <c r="EH69" i="4"/>
  <c r="EG69" i="4"/>
  <c r="EF69" i="4"/>
  <c r="EE69" i="4"/>
  <c r="ED69" i="4"/>
  <c r="EC69" i="4"/>
  <c r="EB69" i="4"/>
  <c r="EA69" i="4"/>
  <c r="DZ69" i="4"/>
  <c r="DY69" i="4"/>
  <c r="DX69" i="4"/>
  <c r="DW69" i="4"/>
  <c r="DV69" i="4"/>
  <c r="DU69" i="4"/>
  <c r="DT69" i="4"/>
  <c r="DS69" i="4"/>
  <c r="DR69" i="4"/>
  <c r="DQ69" i="4"/>
  <c r="DP69" i="4"/>
  <c r="DO69" i="4"/>
  <c r="DN69" i="4"/>
  <c r="DM69" i="4"/>
  <c r="DL69" i="4"/>
  <c r="DK69" i="4"/>
  <c r="DJ69" i="4"/>
  <c r="DI69" i="4"/>
  <c r="DH69" i="4"/>
  <c r="DG69" i="4"/>
  <c r="DF69" i="4"/>
  <c r="DE69" i="4"/>
  <c r="DD69" i="4"/>
  <c r="DC69" i="4"/>
  <c r="DB69" i="4"/>
  <c r="DA69" i="4"/>
  <c r="CZ69" i="4"/>
  <c r="CY69" i="4"/>
  <c r="CX69" i="4"/>
  <c r="CW69" i="4"/>
  <c r="CV69" i="4"/>
  <c r="CU69" i="4"/>
  <c r="CT69" i="4"/>
  <c r="CS69" i="4"/>
  <c r="CR69" i="4"/>
  <c r="CQ69" i="4"/>
  <c r="CP69" i="4"/>
  <c r="CO69" i="4"/>
  <c r="CN69" i="4"/>
  <c r="CM69" i="4"/>
  <c r="CL69" i="4"/>
  <c r="CK69" i="4"/>
  <c r="CJ69" i="4"/>
  <c r="CI69" i="4"/>
  <c r="CH69" i="4"/>
  <c r="CG69" i="4"/>
  <c r="CF69" i="4"/>
  <c r="CE69" i="4"/>
  <c r="CD69" i="4"/>
  <c r="CC69" i="4"/>
  <c r="CB69" i="4"/>
  <c r="CA69" i="4"/>
  <c r="BZ69" i="4"/>
  <c r="BY69" i="4"/>
  <c r="BX69" i="4"/>
  <c r="BW69" i="4"/>
  <c r="BV69" i="4"/>
  <c r="BU69" i="4"/>
  <c r="BT69" i="4"/>
  <c r="BS69" i="4"/>
  <c r="BR69" i="4"/>
  <c r="BQ69" i="4"/>
  <c r="BP69" i="4"/>
  <c r="BG69" i="4"/>
  <c r="BF69" i="4"/>
  <c r="BE69" i="4"/>
  <c r="BD69" i="4"/>
  <c r="BC69" i="4"/>
  <c r="BB69" i="4"/>
  <c r="BA69" i="4"/>
  <c r="AZ69" i="4"/>
  <c r="AY69" i="4"/>
  <c r="AX69" i="4"/>
  <c r="AW69" i="4"/>
  <c r="AV69" i="4"/>
  <c r="AU69" i="4"/>
  <c r="AT69" i="4"/>
  <c r="AS69" i="4"/>
  <c r="AR69" i="4"/>
  <c r="AQ69" i="4"/>
  <c r="AP69" i="4"/>
  <c r="AO69" i="4"/>
  <c r="AN69" i="4"/>
  <c r="AM69" i="4"/>
  <c r="AL69" i="4"/>
  <c r="AK69" i="4"/>
  <c r="AJ69" i="4"/>
  <c r="AI69" i="4"/>
  <c r="AH69" i="4"/>
  <c r="AG69" i="4"/>
  <c r="AF69" i="4"/>
  <c r="AE69" i="4"/>
  <c r="AD69" i="4"/>
  <c r="AC69" i="4"/>
  <c r="AB69" i="4"/>
  <c r="AA69" i="4"/>
  <c r="Z69" i="4"/>
  <c r="Y69" i="4"/>
  <c r="X69" i="4"/>
  <c r="W69" i="4"/>
  <c r="V69" i="4"/>
  <c r="U69" i="4"/>
  <c r="T69" i="4"/>
  <c r="S69" i="4"/>
  <c r="R69" i="4"/>
  <c r="Q69" i="4"/>
  <c r="P69" i="4"/>
  <c r="O69" i="4"/>
  <c r="N69" i="4"/>
  <c r="M69" i="4"/>
  <c r="L69" i="4"/>
  <c r="K69" i="4"/>
  <c r="J69" i="4"/>
  <c r="I69" i="4"/>
  <c r="H69" i="4"/>
  <c r="ALU68" i="4"/>
  <c r="ALT68" i="4"/>
  <c r="ALS68" i="4"/>
  <c r="ALR68" i="4"/>
  <c r="ALQ68" i="4"/>
  <c r="ALP68" i="4"/>
  <c r="ALO68" i="4"/>
  <c r="ALN68" i="4"/>
  <c r="ALM68" i="4"/>
  <c r="ALL68" i="4"/>
  <c r="ALK68" i="4"/>
  <c r="ALJ68" i="4"/>
  <c r="ALI68" i="4"/>
  <c r="ALH68" i="4"/>
  <c r="ALG68" i="4"/>
  <c r="ALF68" i="4"/>
  <c r="ALE68" i="4"/>
  <c r="ALD68" i="4"/>
  <c r="ALC68" i="4"/>
  <c r="ALB68" i="4"/>
  <c r="ALA68" i="4"/>
  <c r="AKZ68" i="4"/>
  <c r="AKY68" i="4"/>
  <c r="AKX68" i="4"/>
  <c r="AKW68" i="4"/>
  <c r="AKV68" i="4"/>
  <c r="AKU68" i="4"/>
  <c r="AKT68" i="4"/>
  <c r="AKS68" i="4"/>
  <c r="AKR68" i="4"/>
  <c r="AKQ68" i="4"/>
  <c r="AKP68" i="4"/>
  <c r="AKO68" i="4"/>
  <c r="AKN68" i="4"/>
  <c r="AKM68" i="4"/>
  <c r="AKL68" i="4"/>
  <c r="AKK68" i="4"/>
  <c r="AKJ68" i="4"/>
  <c r="AKI68" i="4"/>
  <c r="AKH68" i="4"/>
  <c r="AKG68" i="4"/>
  <c r="AKF68" i="4"/>
  <c r="AKE68" i="4"/>
  <c r="AKD68" i="4"/>
  <c r="AKC68" i="4"/>
  <c r="AKB68" i="4"/>
  <c r="AKA68" i="4"/>
  <c r="AJZ68" i="4"/>
  <c r="AJY68" i="4"/>
  <c r="AJX68" i="4"/>
  <c r="AJW68" i="4"/>
  <c r="AJV68" i="4"/>
  <c r="AJU68" i="4"/>
  <c r="AJT68" i="4"/>
  <c r="AJS68" i="4"/>
  <c r="AJR68" i="4"/>
  <c r="AJQ68" i="4"/>
  <c r="AJP68" i="4"/>
  <c r="AJO68" i="4"/>
  <c r="AJN68" i="4"/>
  <c r="AJM68" i="4"/>
  <c r="AJL68" i="4"/>
  <c r="AJK68" i="4"/>
  <c r="AJJ68" i="4"/>
  <c r="AJI68" i="4"/>
  <c r="AJH68" i="4"/>
  <c r="AJG68" i="4"/>
  <c r="AJF68" i="4"/>
  <c r="AJE68" i="4"/>
  <c r="AJD68" i="4"/>
  <c r="AJC68" i="4"/>
  <c r="AJB68" i="4"/>
  <c r="AJA68" i="4"/>
  <c r="AIZ68" i="4"/>
  <c r="AIY68" i="4"/>
  <c r="AIX68" i="4"/>
  <c r="AIW68" i="4"/>
  <c r="AIV68" i="4"/>
  <c r="AIU68" i="4"/>
  <c r="AIT68" i="4"/>
  <c r="AIS68" i="4"/>
  <c r="AIR68" i="4"/>
  <c r="AIQ68" i="4"/>
  <c r="AIP68" i="4"/>
  <c r="AIO68" i="4"/>
  <c r="AIN68" i="4"/>
  <c r="AIM68" i="4"/>
  <c r="AIL68" i="4"/>
  <c r="AIK68" i="4"/>
  <c r="AIJ68" i="4"/>
  <c r="AII68" i="4"/>
  <c r="AIH68" i="4"/>
  <c r="AIG68" i="4"/>
  <c r="AIF68" i="4"/>
  <c r="AIE68" i="4"/>
  <c r="AID68" i="4"/>
  <c r="AIC68" i="4"/>
  <c r="AIB68" i="4"/>
  <c r="AIA68" i="4"/>
  <c r="AHZ68" i="4"/>
  <c r="AHY68" i="4"/>
  <c r="AHX68" i="4"/>
  <c r="AHW68" i="4"/>
  <c r="AHV68" i="4"/>
  <c r="AHU68" i="4"/>
  <c r="AHT68" i="4"/>
  <c r="AHS68" i="4"/>
  <c r="AHR68" i="4"/>
  <c r="AHQ68" i="4"/>
  <c r="AHP68" i="4"/>
  <c r="AHO68" i="4"/>
  <c r="AHN68" i="4"/>
  <c r="AHM68" i="4"/>
  <c r="AHL68" i="4"/>
  <c r="AHK68" i="4"/>
  <c r="AHJ68" i="4"/>
  <c r="AHI68" i="4"/>
  <c r="AHH68" i="4"/>
  <c r="AHG68" i="4"/>
  <c r="AHF68" i="4"/>
  <c r="AHE68" i="4"/>
  <c r="AHD68" i="4"/>
  <c r="AHC68" i="4"/>
  <c r="AHB68" i="4"/>
  <c r="AHA68" i="4"/>
  <c r="AGZ68" i="4"/>
  <c r="AGY68" i="4"/>
  <c r="AGX68" i="4"/>
  <c r="AGW68" i="4"/>
  <c r="AGV68" i="4"/>
  <c r="AGU68" i="4"/>
  <c r="AGT68" i="4"/>
  <c r="AGS68" i="4"/>
  <c r="AGR68" i="4"/>
  <c r="AGQ68" i="4"/>
  <c r="AGP68" i="4"/>
  <c r="AGO68" i="4"/>
  <c r="AGN68" i="4"/>
  <c r="AGM68" i="4"/>
  <c r="AGL68" i="4"/>
  <c r="AGK68" i="4"/>
  <c r="AGJ68" i="4"/>
  <c r="AGI68" i="4"/>
  <c r="AGH68" i="4"/>
  <c r="AGG68" i="4"/>
  <c r="AGF68" i="4"/>
  <c r="AGE68" i="4"/>
  <c r="AGD68" i="4"/>
  <c r="AGC68" i="4"/>
  <c r="AGB68" i="4"/>
  <c r="AGA68" i="4"/>
  <c r="AFZ68" i="4"/>
  <c r="AFY68" i="4"/>
  <c r="AFX68" i="4"/>
  <c r="AFW68" i="4"/>
  <c r="AFV68" i="4"/>
  <c r="AFU68" i="4"/>
  <c r="AFT68" i="4"/>
  <c r="AFS68" i="4"/>
  <c r="AFR68" i="4"/>
  <c r="AFQ68" i="4"/>
  <c r="AFP68" i="4"/>
  <c r="AFO68" i="4"/>
  <c r="AFN68" i="4"/>
  <c r="AFM68" i="4"/>
  <c r="AFL68" i="4"/>
  <c r="AFK68" i="4"/>
  <c r="AFJ68" i="4"/>
  <c r="AFI68" i="4"/>
  <c r="AFH68" i="4"/>
  <c r="AFG68" i="4"/>
  <c r="AFF68" i="4"/>
  <c r="AFE68" i="4"/>
  <c r="AFD68" i="4"/>
  <c r="AFC68" i="4"/>
  <c r="AFB68" i="4"/>
  <c r="AFA68" i="4"/>
  <c r="AEZ68" i="4"/>
  <c r="AEY68" i="4"/>
  <c r="AEX68" i="4"/>
  <c r="AEW68" i="4"/>
  <c r="AEV68" i="4"/>
  <c r="AEU68" i="4"/>
  <c r="AET68" i="4"/>
  <c r="AES68" i="4"/>
  <c r="AER68" i="4"/>
  <c r="AEQ68" i="4"/>
  <c r="AEP68" i="4"/>
  <c r="AEO68" i="4"/>
  <c r="AEN68" i="4"/>
  <c r="AEM68" i="4"/>
  <c r="AEL68" i="4"/>
  <c r="AEK68" i="4"/>
  <c r="AEJ68" i="4"/>
  <c r="AEI68" i="4"/>
  <c r="AEH68" i="4"/>
  <c r="AEG68" i="4"/>
  <c r="AEF68" i="4"/>
  <c r="AEE68" i="4"/>
  <c r="AED68" i="4"/>
  <c r="AEC68" i="4"/>
  <c r="AEB68" i="4"/>
  <c r="AEA68" i="4"/>
  <c r="ADZ68" i="4"/>
  <c r="ADY68" i="4"/>
  <c r="ADX68" i="4"/>
  <c r="ADW68" i="4"/>
  <c r="ADV68" i="4"/>
  <c r="ADU68" i="4"/>
  <c r="ADT68" i="4"/>
  <c r="ADS68" i="4"/>
  <c r="ADR68" i="4"/>
  <c r="ADQ68" i="4"/>
  <c r="ADP68" i="4"/>
  <c r="ADO68" i="4"/>
  <c r="ADN68" i="4"/>
  <c r="ADM68" i="4"/>
  <c r="ADL68" i="4"/>
  <c r="ADK68" i="4"/>
  <c r="ADJ68" i="4"/>
  <c r="ADI68" i="4"/>
  <c r="ADH68" i="4"/>
  <c r="ADG68" i="4"/>
  <c r="ADF68" i="4"/>
  <c r="ADE68" i="4"/>
  <c r="ADD68" i="4"/>
  <c r="ADC68" i="4"/>
  <c r="ADB68" i="4"/>
  <c r="ADA68" i="4"/>
  <c r="ACZ68" i="4"/>
  <c r="ACY68" i="4"/>
  <c r="ACX68" i="4"/>
  <c r="ACW68" i="4"/>
  <c r="ACV68" i="4"/>
  <c r="ACU68" i="4"/>
  <c r="ACT68" i="4"/>
  <c r="ACS68" i="4"/>
  <c r="ACR68" i="4"/>
  <c r="ACQ68" i="4"/>
  <c r="ACP68" i="4"/>
  <c r="ACO68" i="4"/>
  <c r="ACN68" i="4"/>
  <c r="ACM68" i="4"/>
  <c r="ACL68" i="4"/>
  <c r="ACK68" i="4"/>
  <c r="ACJ68" i="4"/>
  <c r="ACI68" i="4"/>
  <c r="ACH68" i="4"/>
  <c r="ACG68" i="4"/>
  <c r="ACF68" i="4"/>
  <c r="ACE68" i="4"/>
  <c r="ACD68" i="4"/>
  <c r="ACC68" i="4"/>
  <c r="ACB68" i="4"/>
  <c r="ACA68" i="4"/>
  <c r="ABZ68" i="4"/>
  <c r="ABY68" i="4"/>
  <c r="ABX68" i="4"/>
  <c r="ABW68" i="4"/>
  <c r="ABV68" i="4"/>
  <c r="ABU68" i="4"/>
  <c r="ABT68" i="4"/>
  <c r="ABS68" i="4"/>
  <c r="ABR68" i="4"/>
  <c r="ABQ68" i="4"/>
  <c r="ABP68" i="4"/>
  <c r="ABO68" i="4"/>
  <c r="ABN68" i="4"/>
  <c r="ABM68" i="4"/>
  <c r="ABL68" i="4"/>
  <c r="ABK68" i="4"/>
  <c r="ABJ68" i="4"/>
  <c r="ABI68" i="4"/>
  <c r="ABH68" i="4"/>
  <c r="ABG68" i="4"/>
  <c r="ABF68" i="4"/>
  <c r="ABE68" i="4"/>
  <c r="ABD68" i="4"/>
  <c r="ABC68" i="4"/>
  <c r="ABB68" i="4"/>
  <c r="ABA68" i="4"/>
  <c r="AAZ68" i="4"/>
  <c r="AAY68" i="4"/>
  <c r="AAX68" i="4"/>
  <c r="AAW68" i="4"/>
  <c r="AAV68" i="4"/>
  <c r="AAU68" i="4"/>
  <c r="AAT68" i="4"/>
  <c r="AAS68" i="4"/>
  <c r="AAR68" i="4"/>
  <c r="AAQ68" i="4"/>
  <c r="AAP68" i="4"/>
  <c r="AAO68" i="4"/>
  <c r="AAN68" i="4"/>
  <c r="AAM68" i="4"/>
  <c r="AAL68" i="4"/>
  <c r="AAK68" i="4"/>
  <c r="AAJ68" i="4"/>
  <c r="AAI68" i="4"/>
  <c r="AAH68" i="4"/>
  <c r="AAG68" i="4"/>
  <c r="AAF68" i="4"/>
  <c r="AAE68" i="4"/>
  <c r="AAD68" i="4"/>
  <c r="AAC68" i="4"/>
  <c r="AAB68" i="4"/>
  <c r="AAA68" i="4"/>
  <c r="ZZ68" i="4"/>
  <c r="ZY68" i="4"/>
  <c r="ZX68" i="4"/>
  <c r="ZW68" i="4"/>
  <c r="ZV68" i="4"/>
  <c r="ZU68" i="4"/>
  <c r="ZT68" i="4"/>
  <c r="ZS68" i="4"/>
  <c r="ZR68" i="4"/>
  <c r="ZQ68" i="4"/>
  <c r="ZP68" i="4"/>
  <c r="ZO68" i="4"/>
  <c r="ZN68" i="4"/>
  <c r="ZM68" i="4"/>
  <c r="ZL68" i="4"/>
  <c r="ZK68" i="4"/>
  <c r="ZJ68" i="4"/>
  <c r="ZI68" i="4"/>
  <c r="ZH68" i="4"/>
  <c r="ZG68" i="4"/>
  <c r="ZF68" i="4"/>
  <c r="ZE68" i="4"/>
  <c r="ZD68" i="4"/>
  <c r="ZC68" i="4"/>
  <c r="ZB68" i="4"/>
  <c r="ZA68" i="4"/>
  <c r="YZ68" i="4"/>
  <c r="YY68" i="4"/>
  <c r="YX68" i="4"/>
  <c r="YW68" i="4"/>
  <c r="YV68" i="4"/>
  <c r="YU68" i="4"/>
  <c r="YT68" i="4"/>
  <c r="YS68" i="4"/>
  <c r="YR68" i="4"/>
  <c r="YQ68" i="4"/>
  <c r="YP68" i="4"/>
  <c r="YO68" i="4"/>
  <c r="YN68" i="4"/>
  <c r="YM68" i="4"/>
  <c r="YL68" i="4"/>
  <c r="YK68" i="4"/>
  <c r="YJ68" i="4"/>
  <c r="YI68" i="4"/>
  <c r="YH68" i="4"/>
  <c r="YG68" i="4"/>
  <c r="YF68" i="4"/>
  <c r="YE68" i="4"/>
  <c r="YD68" i="4"/>
  <c r="YC68" i="4"/>
  <c r="YB68" i="4"/>
  <c r="YA68" i="4"/>
  <c r="XZ68" i="4"/>
  <c r="XY68" i="4"/>
  <c r="XX68" i="4"/>
  <c r="XW68" i="4"/>
  <c r="XV68" i="4"/>
  <c r="XU68" i="4"/>
  <c r="XT68" i="4"/>
  <c r="XS68" i="4"/>
  <c r="XR68" i="4"/>
  <c r="XQ68" i="4"/>
  <c r="XP68" i="4"/>
  <c r="XO68" i="4"/>
  <c r="XN68" i="4"/>
  <c r="XM68" i="4"/>
  <c r="XL68" i="4"/>
  <c r="XK68" i="4"/>
  <c r="XJ68" i="4"/>
  <c r="XI68" i="4"/>
  <c r="XH68" i="4"/>
  <c r="XG68" i="4"/>
  <c r="XF68" i="4"/>
  <c r="XE68" i="4"/>
  <c r="XD68" i="4"/>
  <c r="XC68" i="4"/>
  <c r="XB68" i="4"/>
  <c r="XA68" i="4"/>
  <c r="WZ68" i="4"/>
  <c r="WY68" i="4"/>
  <c r="WX68" i="4"/>
  <c r="WW68" i="4"/>
  <c r="WV68" i="4"/>
  <c r="WU68" i="4"/>
  <c r="WT68" i="4"/>
  <c r="WS68" i="4"/>
  <c r="WR68" i="4"/>
  <c r="WQ68" i="4"/>
  <c r="WP68" i="4"/>
  <c r="WO68" i="4"/>
  <c r="WN68" i="4"/>
  <c r="WM68" i="4"/>
  <c r="WL68" i="4"/>
  <c r="WK68" i="4"/>
  <c r="WJ68" i="4"/>
  <c r="WI68" i="4"/>
  <c r="WH68" i="4"/>
  <c r="WG68" i="4"/>
  <c r="WF68" i="4"/>
  <c r="WE68" i="4"/>
  <c r="WD68" i="4"/>
  <c r="WC68" i="4"/>
  <c r="WB68" i="4"/>
  <c r="WA68" i="4"/>
  <c r="VZ68" i="4"/>
  <c r="VY68" i="4"/>
  <c r="VX68" i="4"/>
  <c r="VW68" i="4"/>
  <c r="VV68" i="4"/>
  <c r="VU68" i="4"/>
  <c r="VT68" i="4"/>
  <c r="VS68" i="4"/>
  <c r="VR68" i="4"/>
  <c r="VQ68" i="4"/>
  <c r="VP68" i="4"/>
  <c r="VO68" i="4"/>
  <c r="VN68" i="4"/>
  <c r="VM68" i="4"/>
  <c r="VL68" i="4"/>
  <c r="VK68" i="4"/>
  <c r="VJ68" i="4"/>
  <c r="VI68" i="4"/>
  <c r="VH68" i="4"/>
  <c r="VG68" i="4"/>
  <c r="VF68" i="4"/>
  <c r="VE68" i="4"/>
  <c r="VD68" i="4"/>
  <c r="VC68" i="4"/>
  <c r="VB68" i="4"/>
  <c r="VA68" i="4"/>
  <c r="UZ68" i="4"/>
  <c r="UY68" i="4"/>
  <c r="UX68" i="4"/>
  <c r="UW68" i="4"/>
  <c r="UV68" i="4"/>
  <c r="UU68" i="4"/>
  <c r="UT68" i="4"/>
  <c r="US68" i="4"/>
  <c r="UR68" i="4"/>
  <c r="UQ68" i="4"/>
  <c r="UP68" i="4"/>
  <c r="UO68" i="4"/>
  <c r="UN68" i="4"/>
  <c r="UM68" i="4"/>
  <c r="UL68" i="4"/>
  <c r="UK68" i="4"/>
  <c r="UJ68" i="4"/>
  <c r="UI68" i="4"/>
  <c r="UH68" i="4"/>
  <c r="UG68" i="4"/>
  <c r="UF68" i="4"/>
  <c r="UE68" i="4"/>
  <c r="UD68" i="4"/>
  <c r="UC68" i="4"/>
  <c r="UB68" i="4"/>
  <c r="UA68" i="4"/>
  <c r="TZ68" i="4"/>
  <c r="TY68" i="4"/>
  <c r="TX68" i="4"/>
  <c r="TW68" i="4"/>
  <c r="TV68" i="4"/>
  <c r="TU68" i="4"/>
  <c r="TT68" i="4"/>
  <c r="TS68" i="4"/>
  <c r="TR68" i="4"/>
  <c r="TQ68" i="4"/>
  <c r="TP68" i="4"/>
  <c r="TO68" i="4"/>
  <c r="TN68" i="4"/>
  <c r="TM68" i="4"/>
  <c r="TL68" i="4"/>
  <c r="TK68" i="4"/>
  <c r="TJ68" i="4"/>
  <c r="TI68" i="4"/>
  <c r="TH68" i="4"/>
  <c r="TG68" i="4"/>
  <c r="TF68" i="4"/>
  <c r="TE68" i="4"/>
  <c r="TD68" i="4"/>
  <c r="TC68" i="4"/>
  <c r="TB68" i="4"/>
  <c r="TA68" i="4"/>
  <c r="SZ68" i="4"/>
  <c r="SY68" i="4"/>
  <c r="SX68" i="4"/>
  <c r="SW68" i="4"/>
  <c r="SV68" i="4"/>
  <c r="SU68" i="4"/>
  <c r="ST68" i="4"/>
  <c r="SS68" i="4"/>
  <c r="SR68" i="4"/>
  <c r="SQ68" i="4"/>
  <c r="SP68" i="4"/>
  <c r="SO68" i="4"/>
  <c r="SN68" i="4"/>
  <c r="SM68" i="4"/>
  <c r="SL68" i="4"/>
  <c r="SK68" i="4"/>
  <c r="SJ68" i="4"/>
  <c r="SI68" i="4"/>
  <c r="SH68" i="4"/>
  <c r="SG68" i="4"/>
  <c r="SF68" i="4"/>
  <c r="SE68" i="4"/>
  <c r="SD68" i="4"/>
  <c r="SC68" i="4"/>
  <c r="SB68" i="4"/>
  <c r="SA68" i="4"/>
  <c r="RZ68" i="4"/>
  <c r="RY68" i="4"/>
  <c r="RX68" i="4"/>
  <c r="RW68" i="4"/>
  <c r="RV68" i="4"/>
  <c r="RU68" i="4"/>
  <c r="RT68" i="4"/>
  <c r="RS68" i="4"/>
  <c r="RR68" i="4"/>
  <c r="RQ68" i="4"/>
  <c r="RP68" i="4"/>
  <c r="RO68" i="4"/>
  <c r="RN68" i="4"/>
  <c r="RM68" i="4"/>
  <c r="RL68" i="4"/>
  <c r="RK68" i="4"/>
  <c r="RJ68" i="4"/>
  <c r="RI68" i="4"/>
  <c r="RH68" i="4"/>
  <c r="RG68" i="4"/>
  <c r="RF68" i="4"/>
  <c r="RE68" i="4"/>
  <c r="RD68" i="4"/>
  <c r="RC68" i="4"/>
  <c r="RB68" i="4"/>
  <c r="RA68" i="4"/>
  <c r="QZ68" i="4"/>
  <c r="QY68" i="4"/>
  <c r="QX68" i="4"/>
  <c r="QW68" i="4"/>
  <c r="QV68" i="4"/>
  <c r="QU68" i="4"/>
  <c r="QT68" i="4"/>
  <c r="QS68" i="4"/>
  <c r="QR68" i="4"/>
  <c r="QQ68" i="4"/>
  <c r="QP68" i="4"/>
  <c r="QO68" i="4"/>
  <c r="QN68" i="4"/>
  <c r="QM68" i="4"/>
  <c r="QL68" i="4"/>
  <c r="QK68" i="4"/>
  <c r="QJ68" i="4"/>
  <c r="QI68" i="4"/>
  <c r="QH68" i="4"/>
  <c r="QG68" i="4"/>
  <c r="QF68" i="4"/>
  <c r="QE68" i="4"/>
  <c r="QD68" i="4"/>
  <c r="QC68" i="4"/>
  <c r="QB68" i="4"/>
  <c r="QA68" i="4"/>
  <c r="PZ68" i="4"/>
  <c r="PY68" i="4"/>
  <c r="PX68" i="4"/>
  <c r="PW68" i="4"/>
  <c r="PV68" i="4"/>
  <c r="PU68" i="4"/>
  <c r="PT68" i="4"/>
  <c r="PS68" i="4"/>
  <c r="PR68" i="4"/>
  <c r="PQ68" i="4"/>
  <c r="PP68" i="4"/>
  <c r="PO68" i="4"/>
  <c r="PN68" i="4"/>
  <c r="PM68" i="4"/>
  <c r="PL68" i="4"/>
  <c r="PK68" i="4"/>
  <c r="PJ68" i="4"/>
  <c r="PI68" i="4"/>
  <c r="PH68" i="4"/>
  <c r="PG68" i="4"/>
  <c r="PF68" i="4"/>
  <c r="PE68" i="4"/>
  <c r="PD68" i="4"/>
  <c r="PC68" i="4"/>
  <c r="PB68" i="4"/>
  <c r="PA68" i="4"/>
  <c r="OZ68" i="4"/>
  <c r="OY68" i="4"/>
  <c r="OX68" i="4"/>
  <c r="OW68" i="4"/>
  <c r="OV68" i="4"/>
  <c r="OU68" i="4"/>
  <c r="OT68" i="4"/>
  <c r="OS68" i="4"/>
  <c r="OR68" i="4"/>
  <c r="OQ68" i="4"/>
  <c r="OP68" i="4"/>
  <c r="OO68" i="4"/>
  <c r="ON68" i="4"/>
  <c r="OM68" i="4"/>
  <c r="OL68" i="4"/>
  <c r="OK68" i="4"/>
  <c r="OJ68" i="4"/>
  <c r="OI68" i="4"/>
  <c r="OH68" i="4"/>
  <c r="OG68" i="4"/>
  <c r="OF68" i="4"/>
  <c r="OE68" i="4"/>
  <c r="OD68" i="4"/>
  <c r="OC68" i="4"/>
  <c r="OB68" i="4"/>
  <c r="OA68" i="4"/>
  <c r="NZ68" i="4"/>
  <c r="NY68" i="4"/>
  <c r="NX68" i="4"/>
  <c r="NW68" i="4"/>
  <c r="NV68" i="4"/>
  <c r="NU68" i="4"/>
  <c r="NT68" i="4"/>
  <c r="NS68" i="4"/>
  <c r="NR68" i="4"/>
  <c r="NQ68" i="4"/>
  <c r="NP68" i="4"/>
  <c r="NO68" i="4"/>
  <c r="NN68" i="4"/>
  <c r="NM68" i="4"/>
  <c r="NL68" i="4"/>
  <c r="NK68" i="4"/>
  <c r="NJ68" i="4"/>
  <c r="NI68" i="4"/>
  <c r="NH68" i="4"/>
  <c r="NG68" i="4"/>
  <c r="NF68" i="4"/>
  <c r="NE68" i="4"/>
  <c r="ND68" i="4"/>
  <c r="NC68" i="4"/>
  <c r="NB68" i="4"/>
  <c r="NA68" i="4"/>
  <c r="MZ68" i="4"/>
  <c r="MY68" i="4"/>
  <c r="MX68" i="4"/>
  <c r="MW68" i="4"/>
  <c r="MV68" i="4"/>
  <c r="MU68" i="4"/>
  <c r="MT68" i="4"/>
  <c r="MS68" i="4"/>
  <c r="MR68" i="4"/>
  <c r="MQ68" i="4"/>
  <c r="MP68" i="4"/>
  <c r="MO68" i="4"/>
  <c r="MN68" i="4"/>
  <c r="MM68" i="4"/>
  <c r="ML68" i="4"/>
  <c r="MK68" i="4"/>
  <c r="MJ68" i="4"/>
  <c r="MI68" i="4"/>
  <c r="MH68" i="4"/>
  <c r="MG68" i="4"/>
  <c r="MF68" i="4"/>
  <c r="ME68" i="4"/>
  <c r="MD68" i="4"/>
  <c r="MC68" i="4"/>
  <c r="MB68" i="4"/>
  <c r="MA68" i="4"/>
  <c r="LZ68" i="4"/>
  <c r="LY68" i="4"/>
  <c r="LX68" i="4"/>
  <c r="LW68" i="4"/>
  <c r="LV68" i="4"/>
  <c r="LU68" i="4"/>
  <c r="LT68" i="4"/>
  <c r="LS68" i="4"/>
  <c r="LR68" i="4"/>
  <c r="LQ68" i="4"/>
  <c r="LP68" i="4"/>
  <c r="LO68" i="4"/>
  <c r="LN68" i="4"/>
  <c r="LM68" i="4"/>
  <c r="LL68" i="4"/>
  <c r="LK68" i="4"/>
  <c r="LJ68" i="4"/>
  <c r="LI68" i="4"/>
  <c r="LH68" i="4"/>
  <c r="LG68" i="4"/>
  <c r="LF68" i="4"/>
  <c r="LE68" i="4"/>
  <c r="LD68" i="4"/>
  <c r="LC68" i="4"/>
  <c r="LB68" i="4"/>
  <c r="LA68" i="4"/>
  <c r="KZ68" i="4"/>
  <c r="KY68" i="4"/>
  <c r="KX68" i="4"/>
  <c r="KW68" i="4"/>
  <c r="KV68" i="4"/>
  <c r="KU68" i="4"/>
  <c r="KT68" i="4"/>
  <c r="KS68" i="4"/>
  <c r="KR68" i="4"/>
  <c r="KQ68" i="4"/>
  <c r="KP68" i="4"/>
  <c r="KO68" i="4"/>
  <c r="KN68" i="4"/>
  <c r="KM68" i="4"/>
  <c r="KL68" i="4"/>
  <c r="KK68" i="4"/>
  <c r="KJ68" i="4"/>
  <c r="KI68" i="4"/>
  <c r="KH68" i="4"/>
  <c r="KG68" i="4"/>
  <c r="KF68" i="4"/>
  <c r="KE68" i="4"/>
  <c r="KD68" i="4"/>
  <c r="KC68" i="4"/>
  <c r="KB68" i="4"/>
  <c r="KA68" i="4"/>
  <c r="JZ68" i="4"/>
  <c r="JY68" i="4"/>
  <c r="JX68" i="4"/>
  <c r="JW68" i="4"/>
  <c r="JV68" i="4"/>
  <c r="JU68" i="4"/>
  <c r="JT68" i="4"/>
  <c r="JS68" i="4"/>
  <c r="JR68" i="4"/>
  <c r="JQ68" i="4"/>
  <c r="JP68" i="4"/>
  <c r="JO68" i="4"/>
  <c r="JN68" i="4"/>
  <c r="JM68" i="4"/>
  <c r="JL68" i="4"/>
  <c r="JK68" i="4"/>
  <c r="JJ68" i="4"/>
  <c r="JI68" i="4"/>
  <c r="JH68" i="4"/>
  <c r="JG68" i="4"/>
  <c r="JF68" i="4"/>
  <c r="JE68" i="4"/>
  <c r="JD68" i="4"/>
  <c r="JC68" i="4"/>
  <c r="JB68" i="4"/>
  <c r="JA68" i="4"/>
  <c r="IZ68" i="4"/>
  <c r="IY68" i="4"/>
  <c r="IX68" i="4"/>
  <c r="IW68" i="4"/>
  <c r="IV68" i="4"/>
  <c r="IU68" i="4"/>
  <c r="IT68" i="4"/>
  <c r="IS68" i="4"/>
  <c r="IR68" i="4"/>
  <c r="IQ68" i="4"/>
  <c r="IP68" i="4"/>
  <c r="IO68" i="4"/>
  <c r="IN68" i="4"/>
  <c r="IM68" i="4"/>
  <c r="IL68" i="4"/>
  <c r="IK68" i="4"/>
  <c r="IJ68" i="4"/>
  <c r="II68" i="4"/>
  <c r="IH68" i="4"/>
  <c r="IG68" i="4"/>
  <c r="IF68" i="4"/>
  <c r="IE68" i="4"/>
  <c r="ID68" i="4"/>
  <c r="IC68" i="4"/>
  <c r="IB68" i="4"/>
  <c r="IA68" i="4"/>
  <c r="HZ68" i="4"/>
  <c r="HY68" i="4"/>
  <c r="HX68" i="4"/>
  <c r="HW68" i="4"/>
  <c r="HV68" i="4"/>
  <c r="HU68" i="4"/>
  <c r="HT68" i="4"/>
  <c r="HS68" i="4"/>
  <c r="HR68" i="4"/>
  <c r="HQ68" i="4"/>
  <c r="HP68" i="4"/>
  <c r="HO68" i="4"/>
  <c r="HN68" i="4"/>
  <c r="HM68" i="4"/>
  <c r="HL68" i="4"/>
  <c r="HK68" i="4"/>
  <c r="HJ68" i="4"/>
  <c r="HI68" i="4"/>
  <c r="HH68" i="4"/>
  <c r="HG68" i="4"/>
  <c r="HF68" i="4"/>
  <c r="HE68" i="4"/>
  <c r="HD68" i="4"/>
  <c r="HC68" i="4"/>
  <c r="HB68" i="4"/>
  <c r="HA68" i="4"/>
  <c r="GZ68" i="4"/>
  <c r="GY68" i="4"/>
  <c r="GX68" i="4"/>
  <c r="GW68" i="4"/>
  <c r="GV68" i="4"/>
  <c r="GU68" i="4"/>
  <c r="GT68" i="4"/>
  <c r="GS68" i="4"/>
  <c r="GR68" i="4"/>
  <c r="GQ68" i="4"/>
  <c r="GP68" i="4"/>
  <c r="GO68" i="4"/>
  <c r="GN68" i="4"/>
  <c r="GM68" i="4"/>
  <c r="GL68" i="4"/>
  <c r="GK68" i="4"/>
  <c r="GJ68" i="4"/>
  <c r="GI68" i="4"/>
  <c r="GH68" i="4"/>
  <c r="GG68" i="4"/>
  <c r="GF68" i="4"/>
  <c r="GE68" i="4"/>
  <c r="GD68" i="4"/>
  <c r="GC68" i="4"/>
  <c r="GB68" i="4"/>
  <c r="GA68" i="4"/>
  <c r="FZ68" i="4"/>
  <c r="FY68" i="4"/>
  <c r="FX68" i="4"/>
  <c r="FW68" i="4"/>
  <c r="FV68" i="4"/>
  <c r="FU68" i="4"/>
  <c r="FT68" i="4"/>
  <c r="FS68" i="4"/>
  <c r="FR68" i="4"/>
  <c r="FQ68" i="4"/>
  <c r="FP68" i="4"/>
  <c r="FO68" i="4"/>
  <c r="FN68" i="4"/>
  <c r="FM68" i="4"/>
  <c r="FL68" i="4"/>
  <c r="FK68" i="4"/>
  <c r="FJ68" i="4"/>
  <c r="FI68" i="4"/>
  <c r="FH68" i="4"/>
  <c r="FG68" i="4"/>
  <c r="FF68" i="4"/>
  <c r="FE68" i="4"/>
  <c r="FD68" i="4"/>
  <c r="FC68" i="4"/>
  <c r="FB68" i="4"/>
  <c r="FA68" i="4"/>
  <c r="EZ68" i="4"/>
  <c r="EY68" i="4"/>
  <c r="EX68" i="4"/>
  <c r="EW68" i="4"/>
  <c r="EV68" i="4"/>
  <c r="EU68" i="4"/>
  <c r="ET68" i="4"/>
  <c r="ES68" i="4"/>
  <c r="ER68" i="4"/>
  <c r="EQ68" i="4"/>
  <c r="EP68" i="4"/>
  <c r="EO68" i="4"/>
  <c r="EN68" i="4"/>
  <c r="EM68" i="4"/>
  <c r="EL68" i="4"/>
  <c r="EK68" i="4"/>
  <c r="EJ68" i="4"/>
  <c r="EI68" i="4"/>
  <c r="EH68" i="4"/>
  <c r="EG68" i="4"/>
  <c r="EF68" i="4"/>
  <c r="EE68" i="4"/>
  <c r="ED68" i="4"/>
  <c r="EC68" i="4"/>
  <c r="EB68" i="4"/>
  <c r="EA68" i="4"/>
  <c r="DZ68" i="4"/>
  <c r="DY68" i="4"/>
  <c r="DX68" i="4"/>
  <c r="DW68" i="4"/>
  <c r="DV68" i="4"/>
  <c r="DU68" i="4"/>
  <c r="DT68" i="4"/>
  <c r="DS68" i="4"/>
  <c r="DR68" i="4"/>
  <c r="DQ68" i="4"/>
  <c r="DP68" i="4"/>
  <c r="DO68" i="4"/>
  <c r="DN68" i="4"/>
  <c r="DM68" i="4"/>
  <c r="DL68" i="4"/>
  <c r="DK68" i="4"/>
  <c r="DJ68" i="4"/>
  <c r="DI68" i="4"/>
  <c r="DH68" i="4"/>
  <c r="DG68" i="4"/>
  <c r="DF68" i="4"/>
  <c r="DE68" i="4"/>
  <c r="DD68" i="4"/>
  <c r="DC68" i="4"/>
  <c r="DB68" i="4"/>
  <c r="DA68" i="4"/>
  <c r="CZ68" i="4"/>
  <c r="CY68" i="4"/>
  <c r="CX68" i="4"/>
  <c r="CW68" i="4"/>
  <c r="CV68" i="4"/>
  <c r="CU68" i="4"/>
  <c r="CT68" i="4"/>
  <c r="CS68" i="4"/>
  <c r="CR68" i="4"/>
  <c r="CQ68" i="4"/>
  <c r="CP68" i="4"/>
  <c r="CO68" i="4"/>
  <c r="CN68" i="4"/>
  <c r="CM68" i="4"/>
  <c r="CL68" i="4"/>
  <c r="CK68" i="4"/>
  <c r="CJ68" i="4"/>
  <c r="CI68" i="4"/>
  <c r="CH68" i="4"/>
  <c r="CG68" i="4"/>
  <c r="CF68" i="4"/>
  <c r="CE68" i="4"/>
  <c r="CD68" i="4"/>
  <c r="CC68" i="4"/>
  <c r="CB68" i="4"/>
  <c r="CA68" i="4"/>
  <c r="BZ68" i="4"/>
  <c r="BY68" i="4"/>
  <c r="BX68" i="4"/>
  <c r="BW68" i="4"/>
  <c r="BV68" i="4"/>
  <c r="BU68" i="4"/>
  <c r="BT68" i="4"/>
  <c r="BS68" i="4"/>
  <c r="BR68" i="4"/>
  <c r="BQ68" i="4"/>
  <c r="BP68" i="4"/>
  <c r="BG68" i="4"/>
  <c r="BF68" i="4"/>
  <c r="BE68" i="4"/>
  <c r="BD68" i="4"/>
  <c r="BC68" i="4"/>
  <c r="BB68" i="4"/>
  <c r="BA68" i="4"/>
  <c r="AZ68" i="4"/>
  <c r="AY68" i="4"/>
  <c r="AX68" i="4"/>
  <c r="AW68" i="4"/>
  <c r="AV68" i="4"/>
  <c r="AU68" i="4"/>
  <c r="AT68" i="4"/>
  <c r="AS68" i="4"/>
  <c r="AR68" i="4"/>
  <c r="AQ68" i="4"/>
  <c r="AP68" i="4"/>
  <c r="AO68" i="4"/>
  <c r="AN68" i="4"/>
  <c r="AM68" i="4"/>
  <c r="AL68" i="4"/>
  <c r="AK68" i="4"/>
  <c r="AJ68" i="4"/>
  <c r="AI68" i="4"/>
  <c r="AH68" i="4"/>
  <c r="AG68" i="4"/>
  <c r="AF68" i="4"/>
  <c r="AE68" i="4"/>
  <c r="AD68" i="4"/>
  <c r="AC68" i="4"/>
  <c r="AB68" i="4"/>
  <c r="AA68" i="4"/>
  <c r="Z68" i="4"/>
  <c r="Y68" i="4"/>
  <c r="X68" i="4"/>
  <c r="W68" i="4"/>
  <c r="V68" i="4"/>
  <c r="U68" i="4"/>
  <c r="T68" i="4"/>
  <c r="S68" i="4"/>
  <c r="R68" i="4"/>
  <c r="Q68" i="4"/>
  <c r="P68" i="4"/>
  <c r="O68" i="4"/>
  <c r="N68" i="4"/>
  <c r="M68" i="4"/>
  <c r="L68" i="4"/>
  <c r="K68" i="4"/>
  <c r="J68" i="4"/>
  <c r="I68" i="4"/>
  <c r="H68" i="4"/>
  <c r="ALU67" i="4"/>
  <c r="ALT67" i="4"/>
  <c r="ALS67" i="4"/>
  <c r="ALR67" i="4"/>
  <c r="ALQ67" i="4"/>
  <c r="ALP67" i="4"/>
  <c r="ALO67" i="4"/>
  <c r="ALN67" i="4"/>
  <c r="ALM67" i="4"/>
  <c r="ALL67" i="4"/>
  <c r="ALK67" i="4"/>
  <c r="ALJ67" i="4"/>
  <c r="ALI67" i="4"/>
  <c r="ALH67" i="4"/>
  <c r="ALG67" i="4"/>
  <c r="ALF67" i="4"/>
  <c r="ALE67" i="4"/>
  <c r="ALD67" i="4"/>
  <c r="ALC67" i="4"/>
  <c r="ALB67" i="4"/>
  <c r="ALA67" i="4"/>
  <c r="AKZ67" i="4"/>
  <c r="AKY67" i="4"/>
  <c r="AKX67" i="4"/>
  <c r="AKW67" i="4"/>
  <c r="AKV67" i="4"/>
  <c r="AKU67" i="4"/>
  <c r="AKT67" i="4"/>
  <c r="AKS67" i="4"/>
  <c r="AKR67" i="4"/>
  <c r="AKQ67" i="4"/>
  <c r="AKP67" i="4"/>
  <c r="AKO67" i="4"/>
  <c r="AKN67" i="4"/>
  <c r="AKM67" i="4"/>
  <c r="AKL67" i="4"/>
  <c r="AKK67" i="4"/>
  <c r="AKJ67" i="4"/>
  <c r="AKI67" i="4"/>
  <c r="AKH67" i="4"/>
  <c r="AKG67" i="4"/>
  <c r="AKF67" i="4"/>
  <c r="AKE67" i="4"/>
  <c r="AKD67" i="4"/>
  <c r="AKC67" i="4"/>
  <c r="AKB67" i="4"/>
  <c r="AKA67" i="4"/>
  <c r="AJZ67" i="4"/>
  <c r="AJY67" i="4"/>
  <c r="AJX67" i="4"/>
  <c r="AJW67" i="4"/>
  <c r="AJV67" i="4"/>
  <c r="AJU67" i="4"/>
  <c r="AJT67" i="4"/>
  <c r="AJS67" i="4"/>
  <c r="AJR67" i="4"/>
  <c r="AJQ67" i="4"/>
  <c r="AJP67" i="4"/>
  <c r="AJO67" i="4"/>
  <c r="AJN67" i="4"/>
  <c r="AJM67" i="4"/>
  <c r="AJL67" i="4"/>
  <c r="AJK67" i="4"/>
  <c r="AJJ67" i="4"/>
  <c r="AJI67" i="4"/>
  <c r="AJH67" i="4"/>
  <c r="AJG67" i="4"/>
  <c r="AJF67" i="4"/>
  <c r="AJE67" i="4"/>
  <c r="AJD67" i="4"/>
  <c r="AJC67" i="4"/>
  <c r="AJB67" i="4"/>
  <c r="AJA67" i="4"/>
  <c r="AIZ67" i="4"/>
  <c r="AIY67" i="4"/>
  <c r="AIX67" i="4"/>
  <c r="AIW67" i="4"/>
  <c r="AIV67" i="4"/>
  <c r="AIU67" i="4"/>
  <c r="AIT67" i="4"/>
  <c r="AIS67" i="4"/>
  <c r="AIR67" i="4"/>
  <c r="AIQ67" i="4"/>
  <c r="AIP67" i="4"/>
  <c r="AIO67" i="4"/>
  <c r="AIN67" i="4"/>
  <c r="AIM67" i="4"/>
  <c r="AIL67" i="4"/>
  <c r="AIK67" i="4"/>
  <c r="AIJ67" i="4"/>
  <c r="AII67" i="4"/>
  <c r="AIH67" i="4"/>
  <c r="AIG67" i="4"/>
  <c r="AIF67" i="4"/>
  <c r="AIE67" i="4"/>
  <c r="AID67" i="4"/>
  <c r="AIC67" i="4"/>
  <c r="AIB67" i="4"/>
  <c r="AIA67" i="4"/>
  <c r="AHZ67" i="4"/>
  <c r="AHY67" i="4"/>
  <c r="AHX67" i="4"/>
  <c r="AHW67" i="4"/>
  <c r="AHV67" i="4"/>
  <c r="AHU67" i="4"/>
  <c r="AHT67" i="4"/>
  <c r="AHS67" i="4"/>
  <c r="AHR67" i="4"/>
  <c r="AHQ67" i="4"/>
  <c r="AHP67" i="4"/>
  <c r="AHO67" i="4"/>
  <c r="AHN67" i="4"/>
  <c r="AHM67" i="4"/>
  <c r="AHL67" i="4"/>
  <c r="AHK67" i="4"/>
  <c r="AHJ67" i="4"/>
  <c r="AHI67" i="4"/>
  <c r="AHH67" i="4"/>
  <c r="AHG67" i="4"/>
  <c r="AHF67" i="4"/>
  <c r="AHE67" i="4"/>
  <c r="AHD67" i="4"/>
  <c r="AHC67" i="4"/>
  <c r="AHB67" i="4"/>
  <c r="AHA67" i="4"/>
  <c r="AGZ67" i="4"/>
  <c r="AGY67" i="4"/>
  <c r="AGX67" i="4"/>
  <c r="AGW67" i="4"/>
  <c r="AGV67" i="4"/>
  <c r="AGU67" i="4"/>
  <c r="AGT67" i="4"/>
  <c r="AGS67" i="4"/>
  <c r="AGR67" i="4"/>
  <c r="AGQ67" i="4"/>
  <c r="AGP67" i="4"/>
  <c r="AGO67" i="4"/>
  <c r="AGN67" i="4"/>
  <c r="AGM67" i="4"/>
  <c r="AGL67" i="4"/>
  <c r="AGK67" i="4"/>
  <c r="AGJ67" i="4"/>
  <c r="AGI67" i="4"/>
  <c r="AGH67" i="4"/>
  <c r="AGG67" i="4"/>
  <c r="AGF67" i="4"/>
  <c r="AGE67" i="4"/>
  <c r="AGD67" i="4"/>
  <c r="AGC67" i="4"/>
  <c r="AGB67" i="4"/>
  <c r="AGA67" i="4"/>
  <c r="AFZ67" i="4"/>
  <c r="AFY67" i="4"/>
  <c r="AFX67" i="4"/>
  <c r="AFW67" i="4"/>
  <c r="AFV67" i="4"/>
  <c r="AFU67" i="4"/>
  <c r="AFT67" i="4"/>
  <c r="AFS67" i="4"/>
  <c r="AFR67" i="4"/>
  <c r="AFQ67" i="4"/>
  <c r="AFP67" i="4"/>
  <c r="AFO67" i="4"/>
  <c r="AFN67" i="4"/>
  <c r="AFM67" i="4"/>
  <c r="AFL67" i="4"/>
  <c r="AFK67" i="4"/>
  <c r="AFJ67" i="4"/>
  <c r="AFI67" i="4"/>
  <c r="AFH67" i="4"/>
  <c r="AFG67" i="4"/>
  <c r="AFF67" i="4"/>
  <c r="AFE67" i="4"/>
  <c r="AFD67" i="4"/>
  <c r="AFC67" i="4"/>
  <c r="AFB67" i="4"/>
  <c r="AFA67" i="4"/>
  <c r="AEZ67" i="4"/>
  <c r="AEY67" i="4"/>
  <c r="AEX67" i="4"/>
  <c r="AEW67" i="4"/>
  <c r="AEV67" i="4"/>
  <c r="AEU67" i="4"/>
  <c r="AET67" i="4"/>
  <c r="AES67" i="4"/>
  <c r="AER67" i="4"/>
  <c r="AEQ67" i="4"/>
  <c r="AEP67" i="4"/>
  <c r="AEO67" i="4"/>
  <c r="AEN67" i="4"/>
  <c r="AEM67" i="4"/>
  <c r="AEL67" i="4"/>
  <c r="AEK67" i="4"/>
  <c r="AEJ67" i="4"/>
  <c r="AEI67" i="4"/>
  <c r="AEH67" i="4"/>
  <c r="AEG67" i="4"/>
  <c r="AEF67" i="4"/>
  <c r="AEE67" i="4"/>
  <c r="AED67" i="4"/>
  <c r="AEC67" i="4"/>
  <c r="AEB67" i="4"/>
  <c r="AEA67" i="4"/>
  <c r="ADZ67" i="4"/>
  <c r="ADY67" i="4"/>
  <c r="ADX67" i="4"/>
  <c r="ADW67" i="4"/>
  <c r="ADV67" i="4"/>
  <c r="ADU67" i="4"/>
  <c r="ADT67" i="4"/>
  <c r="ADS67" i="4"/>
  <c r="ADR67" i="4"/>
  <c r="ADQ67" i="4"/>
  <c r="ADP67" i="4"/>
  <c r="ADO67" i="4"/>
  <c r="ADN67" i="4"/>
  <c r="ADM67" i="4"/>
  <c r="ADL67" i="4"/>
  <c r="ADK67" i="4"/>
  <c r="ADJ67" i="4"/>
  <c r="ADI67" i="4"/>
  <c r="ADH67" i="4"/>
  <c r="ADG67" i="4"/>
  <c r="ADF67" i="4"/>
  <c r="ADE67" i="4"/>
  <c r="ADD67" i="4"/>
  <c r="ADC67" i="4"/>
  <c r="ADB67" i="4"/>
  <c r="ADA67" i="4"/>
  <c r="ACZ67" i="4"/>
  <c r="ACY67" i="4"/>
  <c r="ACX67" i="4"/>
  <c r="ACW67" i="4"/>
  <c r="ACV67" i="4"/>
  <c r="ACU67" i="4"/>
  <c r="ACT67" i="4"/>
  <c r="ACS67" i="4"/>
  <c r="ACR67" i="4"/>
  <c r="ACQ67" i="4"/>
  <c r="ACP67" i="4"/>
  <c r="ACO67" i="4"/>
  <c r="ACN67" i="4"/>
  <c r="ACM67" i="4"/>
  <c r="ACL67" i="4"/>
  <c r="ACK67" i="4"/>
  <c r="ACJ67" i="4"/>
  <c r="ACI67" i="4"/>
  <c r="ACH67" i="4"/>
  <c r="ACG67" i="4"/>
  <c r="ACF67" i="4"/>
  <c r="ACE67" i="4"/>
  <c r="ACD67" i="4"/>
  <c r="ACC67" i="4"/>
  <c r="ACB67" i="4"/>
  <c r="ACA67" i="4"/>
  <c r="ABZ67" i="4"/>
  <c r="ABY67" i="4"/>
  <c r="ABX67" i="4"/>
  <c r="ABW67" i="4"/>
  <c r="ABV67" i="4"/>
  <c r="ABU67" i="4"/>
  <c r="ABT67" i="4"/>
  <c r="ABS67" i="4"/>
  <c r="ABR67" i="4"/>
  <c r="ABQ67" i="4"/>
  <c r="ABP67" i="4"/>
  <c r="ABO67" i="4"/>
  <c r="ABN67" i="4"/>
  <c r="ABM67" i="4"/>
  <c r="ABL67" i="4"/>
  <c r="ABK67" i="4"/>
  <c r="ABJ67" i="4"/>
  <c r="ABI67" i="4"/>
  <c r="ABH67" i="4"/>
  <c r="ABG67" i="4"/>
  <c r="ABF67" i="4"/>
  <c r="ABE67" i="4"/>
  <c r="ABD67" i="4"/>
  <c r="ABC67" i="4"/>
  <c r="ABB67" i="4"/>
  <c r="ABA67" i="4"/>
  <c r="AAZ67" i="4"/>
  <c r="AAY67" i="4"/>
  <c r="AAX67" i="4"/>
  <c r="AAW67" i="4"/>
  <c r="AAV67" i="4"/>
  <c r="AAU67" i="4"/>
  <c r="AAT67" i="4"/>
  <c r="AAS67" i="4"/>
  <c r="AAR67" i="4"/>
  <c r="AAQ67" i="4"/>
  <c r="AAP67" i="4"/>
  <c r="AAO67" i="4"/>
  <c r="AAN67" i="4"/>
  <c r="AAM67" i="4"/>
  <c r="AAL67" i="4"/>
  <c r="AAK67" i="4"/>
  <c r="AAJ67" i="4"/>
  <c r="AAI67" i="4"/>
  <c r="AAH67" i="4"/>
  <c r="AAG67" i="4"/>
  <c r="AAF67" i="4"/>
  <c r="AAE67" i="4"/>
  <c r="AAD67" i="4"/>
  <c r="AAC67" i="4"/>
  <c r="AAB67" i="4"/>
  <c r="AAA67" i="4"/>
  <c r="ZZ67" i="4"/>
  <c r="ZY67" i="4"/>
  <c r="ZX67" i="4"/>
  <c r="ZW67" i="4"/>
  <c r="ZV67" i="4"/>
  <c r="ZU67" i="4"/>
  <c r="ZT67" i="4"/>
  <c r="ZS67" i="4"/>
  <c r="ZR67" i="4"/>
  <c r="ZQ67" i="4"/>
  <c r="ZP67" i="4"/>
  <c r="ZO67" i="4"/>
  <c r="ZN67" i="4"/>
  <c r="ZM67" i="4"/>
  <c r="ZL67" i="4"/>
  <c r="ZK67" i="4"/>
  <c r="ZJ67" i="4"/>
  <c r="ZI67" i="4"/>
  <c r="ZH67" i="4"/>
  <c r="ZG67" i="4"/>
  <c r="ZF67" i="4"/>
  <c r="ZE67" i="4"/>
  <c r="ZD67" i="4"/>
  <c r="ZC67" i="4"/>
  <c r="ZB67" i="4"/>
  <c r="ZA67" i="4"/>
  <c r="YZ67" i="4"/>
  <c r="YY67" i="4"/>
  <c r="YX67" i="4"/>
  <c r="YW67" i="4"/>
  <c r="YV67" i="4"/>
  <c r="YU67" i="4"/>
  <c r="YT67" i="4"/>
  <c r="YS67" i="4"/>
  <c r="YR67" i="4"/>
  <c r="YQ67" i="4"/>
  <c r="YP67" i="4"/>
  <c r="YO67" i="4"/>
  <c r="YN67" i="4"/>
  <c r="YM67" i="4"/>
  <c r="YL67" i="4"/>
  <c r="YK67" i="4"/>
  <c r="YJ67" i="4"/>
  <c r="YI67" i="4"/>
  <c r="YH67" i="4"/>
  <c r="YG67" i="4"/>
  <c r="YF67" i="4"/>
  <c r="YE67" i="4"/>
  <c r="YD67" i="4"/>
  <c r="YC67" i="4"/>
  <c r="YB67" i="4"/>
  <c r="YA67" i="4"/>
  <c r="XZ67" i="4"/>
  <c r="XY67" i="4"/>
  <c r="XX67" i="4"/>
  <c r="XW67" i="4"/>
  <c r="XV67" i="4"/>
  <c r="XU67" i="4"/>
  <c r="XT67" i="4"/>
  <c r="XS67" i="4"/>
  <c r="XR67" i="4"/>
  <c r="XQ67" i="4"/>
  <c r="XP67" i="4"/>
  <c r="XO67" i="4"/>
  <c r="XN67" i="4"/>
  <c r="XM67" i="4"/>
  <c r="XL67" i="4"/>
  <c r="XK67" i="4"/>
  <c r="XJ67" i="4"/>
  <c r="XI67" i="4"/>
  <c r="XH67" i="4"/>
  <c r="XG67" i="4"/>
  <c r="XF67" i="4"/>
  <c r="XE67" i="4"/>
  <c r="XD67" i="4"/>
  <c r="XC67" i="4"/>
  <c r="XB67" i="4"/>
  <c r="XA67" i="4"/>
  <c r="WZ67" i="4"/>
  <c r="WY67" i="4"/>
  <c r="WX67" i="4"/>
  <c r="WW67" i="4"/>
  <c r="WV67" i="4"/>
  <c r="WU67" i="4"/>
  <c r="WT67" i="4"/>
  <c r="WS67" i="4"/>
  <c r="WR67" i="4"/>
  <c r="WQ67" i="4"/>
  <c r="WP67" i="4"/>
  <c r="WO67" i="4"/>
  <c r="WN67" i="4"/>
  <c r="WM67" i="4"/>
  <c r="WL67" i="4"/>
  <c r="WK67" i="4"/>
  <c r="WJ67" i="4"/>
  <c r="WI67" i="4"/>
  <c r="WH67" i="4"/>
  <c r="WG67" i="4"/>
  <c r="WF67" i="4"/>
  <c r="WE67" i="4"/>
  <c r="WD67" i="4"/>
  <c r="WC67" i="4"/>
  <c r="WB67" i="4"/>
  <c r="WA67" i="4"/>
  <c r="VZ67" i="4"/>
  <c r="VY67" i="4"/>
  <c r="VX67" i="4"/>
  <c r="VW67" i="4"/>
  <c r="VV67" i="4"/>
  <c r="VU67" i="4"/>
  <c r="VT67" i="4"/>
  <c r="VS67" i="4"/>
  <c r="VR67" i="4"/>
  <c r="VQ67" i="4"/>
  <c r="VP67" i="4"/>
  <c r="VO67" i="4"/>
  <c r="VN67" i="4"/>
  <c r="VM67" i="4"/>
  <c r="VL67" i="4"/>
  <c r="VK67" i="4"/>
  <c r="VJ67" i="4"/>
  <c r="VI67" i="4"/>
  <c r="VH67" i="4"/>
  <c r="VG67" i="4"/>
  <c r="VF67" i="4"/>
  <c r="VE67" i="4"/>
  <c r="VD67" i="4"/>
  <c r="VC67" i="4"/>
  <c r="VB67" i="4"/>
  <c r="VA67" i="4"/>
  <c r="UZ67" i="4"/>
  <c r="UY67" i="4"/>
  <c r="UX67" i="4"/>
  <c r="UW67" i="4"/>
  <c r="UV67" i="4"/>
  <c r="UU67" i="4"/>
  <c r="UT67" i="4"/>
  <c r="US67" i="4"/>
  <c r="UR67" i="4"/>
  <c r="UQ67" i="4"/>
  <c r="UP67" i="4"/>
  <c r="UO67" i="4"/>
  <c r="UN67" i="4"/>
  <c r="UM67" i="4"/>
  <c r="UL67" i="4"/>
  <c r="UK67" i="4"/>
  <c r="UJ67" i="4"/>
  <c r="UI67" i="4"/>
  <c r="UH67" i="4"/>
  <c r="UG67" i="4"/>
  <c r="UF67" i="4"/>
  <c r="UE67" i="4"/>
  <c r="UD67" i="4"/>
  <c r="UC67" i="4"/>
  <c r="UB67" i="4"/>
  <c r="UA67" i="4"/>
  <c r="TZ67" i="4"/>
  <c r="TY67" i="4"/>
  <c r="TX67" i="4"/>
  <c r="TW67" i="4"/>
  <c r="TV67" i="4"/>
  <c r="TU67" i="4"/>
  <c r="TT67" i="4"/>
  <c r="TS67" i="4"/>
  <c r="TR67" i="4"/>
  <c r="TQ67" i="4"/>
  <c r="TP67" i="4"/>
  <c r="TO67" i="4"/>
  <c r="TN67" i="4"/>
  <c r="TM67" i="4"/>
  <c r="TL67" i="4"/>
  <c r="TK67" i="4"/>
  <c r="TJ67" i="4"/>
  <c r="TI67" i="4"/>
  <c r="TH67" i="4"/>
  <c r="TG67" i="4"/>
  <c r="TF67" i="4"/>
  <c r="TE67" i="4"/>
  <c r="TD67" i="4"/>
  <c r="TC67" i="4"/>
  <c r="TB67" i="4"/>
  <c r="TA67" i="4"/>
  <c r="SZ67" i="4"/>
  <c r="SY67" i="4"/>
  <c r="SX67" i="4"/>
  <c r="SW67" i="4"/>
  <c r="SV67" i="4"/>
  <c r="SU67" i="4"/>
  <c r="ST67" i="4"/>
  <c r="SS67" i="4"/>
  <c r="SR67" i="4"/>
  <c r="SQ67" i="4"/>
  <c r="SP67" i="4"/>
  <c r="SO67" i="4"/>
  <c r="SN67" i="4"/>
  <c r="SM67" i="4"/>
  <c r="SL67" i="4"/>
  <c r="SK67" i="4"/>
  <c r="SJ67" i="4"/>
  <c r="SI67" i="4"/>
  <c r="SH67" i="4"/>
  <c r="SG67" i="4"/>
  <c r="SF67" i="4"/>
  <c r="SE67" i="4"/>
  <c r="SD67" i="4"/>
  <c r="SC67" i="4"/>
  <c r="SB67" i="4"/>
  <c r="SA67" i="4"/>
  <c r="RZ67" i="4"/>
  <c r="RY67" i="4"/>
  <c r="RX67" i="4"/>
  <c r="RW67" i="4"/>
  <c r="RV67" i="4"/>
  <c r="RU67" i="4"/>
  <c r="RT67" i="4"/>
  <c r="RS67" i="4"/>
  <c r="RR67" i="4"/>
  <c r="RQ67" i="4"/>
  <c r="RP67" i="4"/>
  <c r="RO67" i="4"/>
  <c r="RN67" i="4"/>
  <c r="RM67" i="4"/>
  <c r="RL67" i="4"/>
  <c r="RK67" i="4"/>
  <c r="RJ67" i="4"/>
  <c r="RI67" i="4"/>
  <c r="RH67" i="4"/>
  <c r="RG67" i="4"/>
  <c r="RF67" i="4"/>
  <c r="RE67" i="4"/>
  <c r="RD67" i="4"/>
  <c r="RC67" i="4"/>
  <c r="RB67" i="4"/>
  <c r="RA67" i="4"/>
  <c r="QZ67" i="4"/>
  <c r="QY67" i="4"/>
  <c r="QX67" i="4"/>
  <c r="QW67" i="4"/>
  <c r="QV67" i="4"/>
  <c r="QU67" i="4"/>
  <c r="QT67" i="4"/>
  <c r="QS67" i="4"/>
  <c r="QR67" i="4"/>
  <c r="QQ67" i="4"/>
  <c r="QP67" i="4"/>
  <c r="QO67" i="4"/>
  <c r="QN67" i="4"/>
  <c r="QM67" i="4"/>
  <c r="QL67" i="4"/>
  <c r="QK67" i="4"/>
  <c r="QJ67" i="4"/>
  <c r="QI67" i="4"/>
  <c r="QH67" i="4"/>
  <c r="QG67" i="4"/>
  <c r="QF67" i="4"/>
  <c r="QE67" i="4"/>
  <c r="QD67" i="4"/>
  <c r="QC67" i="4"/>
  <c r="QB67" i="4"/>
  <c r="QA67" i="4"/>
  <c r="PZ67" i="4"/>
  <c r="PY67" i="4"/>
  <c r="PX67" i="4"/>
  <c r="PW67" i="4"/>
  <c r="PV67" i="4"/>
  <c r="PU67" i="4"/>
  <c r="PT67" i="4"/>
  <c r="PS67" i="4"/>
  <c r="PR67" i="4"/>
  <c r="PQ67" i="4"/>
  <c r="PP67" i="4"/>
  <c r="PO67" i="4"/>
  <c r="PN67" i="4"/>
  <c r="PM67" i="4"/>
  <c r="PL67" i="4"/>
  <c r="PK67" i="4"/>
  <c r="PJ67" i="4"/>
  <c r="PI67" i="4"/>
  <c r="PH67" i="4"/>
  <c r="PG67" i="4"/>
  <c r="PF67" i="4"/>
  <c r="PE67" i="4"/>
  <c r="PD67" i="4"/>
  <c r="PC67" i="4"/>
  <c r="PB67" i="4"/>
  <c r="PA67" i="4"/>
  <c r="OZ67" i="4"/>
  <c r="OY67" i="4"/>
  <c r="OX67" i="4"/>
  <c r="OW67" i="4"/>
  <c r="OV67" i="4"/>
  <c r="OU67" i="4"/>
  <c r="OT67" i="4"/>
  <c r="OS67" i="4"/>
  <c r="OR67" i="4"/>
  <c r="OQ67" i="4"/>
  <c r="OP67" i="4"/>
  <c r="OO67" i="4"/>
  <c r="ON67" i="4"/>
  <c r="OM67" i="4"/>
  <c r="OL67" i="4"/>
  <c r="OK67" i="4"/>
  <c r="OJ67" i="4"/>
  <c r="OI67" i="4"/>
  <c r="OH67" i="4"/>
  <c r="OG67" i="4"/>
  <c r="OF67" i="4"/>
  <c r="OE67" i="4"/>
  <c r="OD67" i="4"/>
  <c r="OC67" i="4"/>
  <c r="OB67" i="4"/>
  <c r="OA67" i="4"/>
  <c r="NZ67" i="4"/>
  <c r="NY67" i="4"/>
  <c r="NX67" i="4"/>
  <c r="NW67" i="4"/>
  <c r="NV67" i="4"/>
  <c r="NU67" i="4"/>
  <c r="NT67" i="4"/>
  <c r="NS67" i="4"/>
  <c r="NR67" i="4"/>
  <c r="NQ67" i="4"/>
  <c r="NP67" i="4"/>
  <c r="NO67" i="4"/>
  <c r="NN67" i="4"/>
  <c r="NM67" i="4"/>
  <c r="NL67" i="4"/>
  <c r="NK67" i="4"/>
  <c r="NJ67" i="4"/>
  <c r="NI67" i="4"/>
  <c r="NH67" i="4"/>
  <c r="NG67" i="4"/>
  <c r="NF67" i="4"/>
  <c r="NE67" i="4"/>
  <c r="ND67" i="4"/>
  <c r="NC67" i="4"/>
  <c r="NB67" i="4"/>
  <c r="NA67" i="4"/>
  <c r="MZ67" i="4"/>
  <c r="MY67" i="4"/>
  <c r="MX67" i="4"/>
  <c r="MW67" i="4"/>
  <c r="MV67" i="4"/>
  <c r="MU67" i="4"/>
  <c r="MT67" i="4"/>
  <c r="MS67" i="4"/>
  <c r="MR67" i="4"/>
  <c r="MQ67" i="4"/>
  <c r="MP67" i="4"/>
  <c r="MO67" i="4"/>
  <c r="MN67" i="4"/>
  <c r="MM67" i="4"/>
  <c r="ML67" i="4"/>
  <c r="MK67" i="4"/>
  <c r="MJ67" i="4"/>
  <c r="MI67" i="4"/>
  <c r="MH67" i="4"/>
  <c r="MG67" i="4"/>
  <c r="MF67" i="4"/>
  <c r="ME67" i="4"/>
  <c r="MD67" i="4"/>
  <c r="MC67" i="4"/>
  <c r="MB67" i="4"/>
  <c r="MA67" i="4"/>
  <c r="LZ67" i="4"/>
  <c r="LY67" i="4"/>
  <c r="LX67" i="4"/>
  <c r="LW67" i="4"/>
  <c r="LV67" i="4"/>
  <c r="LU67" i="4"/>
  <c r="LT67" i="4"/>
  <c r="LS67" i="4"/>
  <c r="LR67" i="4"/>
  <c r="LQ67" i="4"/>
  <c r="LP67" i="4"/>
  <c r="LO67" i="4"/>
  <c r="LN67" i="4"/>
  <c r="LM67" i="4"/>
  <c r="LL67" i="4"/>
  <c r="LK67" i="4"/>
  <c r="LJ67" i="4"/>
  <c r="LI67" i="4"/>
  <c r="LH67" i="4"/>
  <c r="LG67" i="4"/>
  <c r="LF67" i="4"/>
  <c r="LE67" i="4"/>
  <c r="LD67" i="4"/>
  <c r="LC67" i="4"/>
  <c r="LB67" i="4"/>
  <c r="LA67" i="4"/>
  <c r="KZ67" i="4"/>
  <c r="KY67" i="4"/>
  <c r="KX67" i="4"/>
  <c r="KW67" i="4"/>
  <c r="KV67" i="4"/>
  <c r="KU67" i="4"/>
  <c r="KT67" i="4"/>
  <c r="KS67" i="4"/>
  <c r="KR67" i="4"/>
  <c r="KQ67" i="4"/>
  <c r="KP67" i="4"/>
  <c r="KO67" i="4"/>
  <c r="KN67" i="4"/>
  <c r="KM67" i="4"/>
  <c r="KL67" i="4"/>
  <c r="KK67" i="4"/>
  <c r="KJ67" i="4"/>
  <c r="KI67" i="4"/>
  <c r="KH67" i="4"/>
  <c r="KG67" i="4"/>
  <c r="KF67" i="4"/>
  <c r="KE67" i="4"/>
  <c r="KD67" i="4"/>
  <c r="KC67" i="4"/>
  <c r="KB67" i="4"/>
  <c r="KA67" i="4"/>
  <c r="JZ67" i="4"/>
  <c r="JY67" i="4"/>
  <c r="JX67" i="4"/>
  <c r="JW67" i="4"/>
  <c r="JV67" i="4"/>
  <c r="JU67" i="4"/>
  <c r="JT67" i="4"/>
  <c r="JS67" i="4"/>
  <c r="JR67" i="4"/>
  <c r="JQ67" i="4"/>
  <c r="JP67" i="4"/>
  <c r="JO67" i="4"/>
  <c r="JN67" i="4"/>
  <c r="JM67" i="4"/>
  <c r="JL67" i="4"/>
  <c r="JK67" i="4"/>
  <c r="JJ67" i="4"/>
  <c r="JI67" i="4"/>
  <c r="JH67" i="4"/>
  <c r="JG67" i="4"/>
  <c r="JF67" i="4"/>
  <c r="JE67" i="4"/>
  <c r="JD67" i="4"/>
  <c r="JC67" i="4"/>
  <c r="JB67" i="4"/>
  <c r="JA67" i="4"/>
  <c r="IZ67" i="4"/>
  <c r="IY67" i="4"/>
  <c r="IX67" i="4"/>
  <c r="IW67" i="4"/>
  <c r="IV67" i="4"/>
  <c r="IU67" i="4"/>
  <c r="IT67" i="4"/>
  <c r="IS67" i="4"/>
  <c r="IR67" i="4"/>
  <c r="IQ67" i="4"/>
  <c r="IP67" i="4"/>
  <c r="IO67" i="4"/>
  <c r="IN67" i="4"/>
  <c r="IM67" i="4"/>
  <c r="IL67" i="4"/>
  <c r="IK67" i="4"/>
  <c r="IJ67" i="4"/>
  <c r="II67" i="4"/>
  <c r="IH67" i="4"/>
  <c r="IG67" i="4"/>
  <c r="IF67" i="4"/>
  <c r="IE67" i="4"/>
  <c r="ID67" i="4"/>
  <c r="IC67" i="4"/>
  <c r="IB67" i="4"/>
  <c r="IA67" i="4"/>
  <c r="HZ67" i="4"/>
  <c r="HY67" i="4"/>
  <c r="HX67" i="4"/>
  <c r="HW67" i="4"/>
  <c r="HV67" i="4"/>
  <c r="HU67" i="4"/>
  <c r="HT67" i="4"/>
  <c r="HS67" i="4"/>
  <c r="HR67" i="4"/>
  <c r="HQ67" i="4"/>
  <c r="HP67" i="4"/>
  <c r="HO67" i="4"/>
  <c r="HN67" i="4"/>
  <c r="HM67" i="4"/>
  <c r="HL67" i="4"/>
  <c r="HK67" i="4"/>
  <c r="HJ67" i="4"/>
  <c r="HI67" i="4"/>
  <c r="HH67" i="4"/>
  <c r="HG67" i="4"/>
  <c r="HF67" i="4"/>
  <c r="HE67" i="4"/>
  <c r="HD67" i="4"/>
  <c r="HC67" i="4"/>
  <c r="HB67" i="4"/>
  <c r="HA67" i="4"/>
  <c r="GZ67" i="4"/>
  <c r="GY67" i="4"/>
  <c r="GX67" i="4"/>
  <c r="GW67" i="4"/>
  <c r="GV67" i="4"/>
  <c r="GU67" i="4"/>
  <c r="GT67" i="4"/>
  <c r="GS67" i="4"/>
  <c r="GR67" i="4"/>
  <c r="GQ67" i="4"/>
  <c r="GP67" i="4"/>
  <c r="GO67" i="4"/>
  <c r="GN67" i="4"/>
  <c r="GM67" i="4"/>
  <c r="GL67" i="4"/>
  <c r="GK67" i="4"/>
  <c r="GJ67" i="4"/>
  <c r="GI67" i="4"/>
  <c r="GH67" i="4"/>
  <c r="GG67" i="4"/>
  <c r="GF67" i="4"/>
  <c r="GE67" i="4"/>
  <c r="GD67" i="4"/>
  <c r="GC67" i="4"/>
  <c r="GB67" i="4"/>
  <c r="GA67" i="4"/>
  <c r="FZ67" i="4"/>
  <c r="FY67" i="4"/>
  <c r="FX67" i="4"/>
  <c r="FW67" i="4"/>
  <c r="FV67" i="4"/>
  <c r="FU67" i="4"/>
  <c r="FT67" i="4"/>
  <c r="FS67" i="4"/>
  <c r="FR67" i="4"/>
  <c r="FQ67" i="4"/>
  <c r="FP67" i="4"/>
  <c r="FO67" i="4"/>
  <c r="FN67" i="4"/>
  <c r="FM67" i="4"/>
  <c r="FL67" i="4"/>
  <c r="FK67" i="4"/>
  <c r="FJ67" i="4"/>
  <c r="FI67" i="4"/>
  <c r="FH67" i="4"/>
  <c r="FG67" i="4"/>
  <c r="FF67" i="4"/>
  <c r="FE67" i="4"/>
  <c r="FD67" i="4"/>
  <c r="FC67" i="4"/>
  <c r="FB67" i="4"/>
  <c r="FA67" i="4"/>
  <c r="EZ67" i="4"/>
  <c r="EY67" i="4"/>
  <c r="EX67" i="4"/>
  <c r="EW67" i="4"/>
  <c r="EV67" i="4"/>
  <c r="EU67" i="4"/>
  <c r="ET67" i="4"/>
  <c r="ES67" i="4"/>
  <c r="ER67" i="4"/>
  <c r="EQ67" i="4"/>
  <c r="EP67" i="4"/>
  <c r="EO67" i="4"/>
  <c r="EN67" i="4"/>
  <c r="EM67" i="4"/>
  <c r="EL67" i="4"/>
  <c r="EK67" i="4"/>
  <c r="EJ67" i="4"/>
  <c r="EI67" i="4"/>
  <c r="EH67" i="4"/>
  <c r="EG67" i="4"/>
  <c r="EF67" i="4"/>
  <c r="EE67" i="4"/>
  <c r="ED67" i="4"/>
  <c r="EC67" i="4"/>
  <c r="EB67" i="4"/>
  <c r="EA67" i="4"/>
  <c r="DZ67" i="4"/>
  <c r="DY67" i="4"/>
  <c r="DX67" i="4"/>
  <c r="DW67" i="4"/>
  <c r="DV67" i="4"/>
  <c r="DU67" i="4"/>
  <c r="DT67" i="4"/>
  <c r="DS67" i="4"/>
  <c r="DR67" i="4"/>
  <c r="DQ67" i="4"/>
  <c r="DP67" i="4"/>
  <c r="DO67" i="4"/>
  <c r="DN67" i="4"/>
  <c r="DM67" i="4"/>
  <c r="DL67" i="4"/>
  <c r="DK67" i="4"/>
  <c r="DJ67" i="4"/>
  <c r="DI67" i="4"/>
  <c r="DH67" i="4"/>
  <c r="DG67" i="4"/>
  <c r="DF67" i="4"/>
  <c r="DE67" i="4"/>
  <c r="DD67" i="4"/>
  <c r="DC67" i="4"/>
  <c r="DB67" i="4"/>
  <c r="DA67" i="4"/>
  <c r="CZ67" i="4"/>
  <c r="CY67" i="4"/>
  <c r="CX67" i="4"/>
  <c r="CW67" i="4"/>
  <c r="CV67" i="4"/>
  <c r="CU67" i="4"/>
  <c r="CT67" i="4"/>
  <c r="CS67" i="4"/>
  <c r="CR67" i="4"/>
  <c r="CQ67" i="4"/>
  <c r="CP67" i="4"/>
  <c r="CO67" i="4"/>
  <c r="CN67" i="4"/>
  <c r="CM67" i="4"/>
  <c r="CL67" i="4"/>
  <c r="CK67" i="4"/>
  <c r="CJ67" i="4"/>
  <c r="CI67" i="4"/>
  <c r="CH67" i="4"/>
  <c r="CG67" i="4"/>
  <c r="CF67" i="4"/>
  <c r="CE67" i="4"/>
  <c r="CD67" i="4"/>
  <c r="CC67" i="4"/>
  <c r="CB67" i="4"/>
  <c r="CA67" i="4"/>
  <c r="BZ67" i="4"/>
  <c r="BY67" i="4"/>
  <c r="BX67" i="4"/>
  <c r="BW67" i="4"/>
  <c r="BV67" i="4"/>
  <c r="BU67" i="4"/>
  <c r="BT67" i="4"/>
  <c r="BS67" i="4"/>
  <c r="BR67" i="4"/>
  <c r="BQ67" i="4"/>
  <c r="BP67" i="4"/>
  <c r="BG67" i="4"/>
  <c r="BF67" i="4"/>
  <c r="BE67" i="4"/>
  <c r="BD67" i="4"/>
  <c r="BC67" i="4"/>
  <c r="BB67" i="4"/>
  <c r="BA67" i="4"/>
  <c r="AZ67" i="4"/>
  <c r="AY67" i="4"/>
  <c r="AX67" i="4"/>
  <c r="AW67" i="4"/>
  <c r="AV67" i="4"/>
  <c r="AU67" i="4"/>
  <c r="AT67" i="4"/>
  <c r="AS67" i="4"/>
  <c r="AR67" i="4"/>
  <c r="AQ67" i="4"/>
  <c r="AP67" i="4"/>
  <c r="AO67" i="4"/>
  <c r="AN67" i="4"/>
  <c r="AM67" i="4"/>
  <c r="AL67" i="4"/>
  <c r="AK67" i="4"/>
  <c r="AJ67" i="4"/>
  <c r="AI67" i="4"/>
  <c r="AH67" i="4"/>
  <c r="AG67" i="4"/>
  <c r="AF67" i="4"/>
  <c r="AE67" i="4"/>
  <c r="AD67" i="4"/>
  <c r="AC67" i="4"/>
  <c r="AB67" i="4"/>
  <c r="AA67" i="4"/>
  <c r="Z67" i="4"/>
  <c r="Y67" i="4"/>
  <c r="X67" i="4"/>
  <c r="W67" i="4"/>
  <c r="V67" i="4"/>
  <c r="U67" i="4"/>
  <c r="T67" i="4"/>
  <c r="S67" i="4"/>
  <c r="R67" i="4"/>
  <c r="Q67" i="4"/>
  <c r="P67" i="4"/>
  <c r="O67" i="4"/>
  <c r="N67" i="4"/>
  <c r="M67" i="4"/>
  <c r="L67" i="4"/>
  <c r="K67" i="4"/>
  <c r="J67" i="4"/>
  <c r="I67" i="4"/>
  <c r="H67" i="4"/>
  <c r="ALU66" i="4"/>
  <c r="ALT66" i="4"/>
  <c r="ALS66" i="4"/>
  <c r="ALR66" i="4"/>
  <c r="ALQ66" i="4"/>
  <c r="ALP66" i="4"/>
  <c r="ALO66" i="4"/>
  <c r="ALN66" i="4"/>
  <c r="ALM66" i="4"/>
  <c r="ALL66" i="4"/>
  <c r="ALK66" i="4"/>
  <c r="ALJ66" i="4"/>
  <c r="ALI66" i="4"/>
  <c r="ALH66" i="4"/>
  <c r="ALG66" i="4"/>
  <c r="ALF66" i="4"/>
  <c r="ALE66" i="4"/>
  <c r="ALD66" i="4"/>
  <c r="ALC66" i="4"/>
  <c r="ALB66" i="4"/>
  <c r="ALA66" i="4"/>
  <c r="AKZ66" i="4"/>
  <c r="AKY66" i="4"/>
  <c r="AKX66" i="4"/>
  <c r="AKW66" i="4"/>
  <c r="AKV66" i="4"/>
  <c r="AKU66" i="4"/>
  <c r="AKT66" i="4"/>
  <c r="AKS66" i="4"/>
  <c r="AKR66" i="4"/>
  <c r="AKQ66" i="4"/>
  <c r="AKP66" i="4"/>
  <c r="AKO66" i="4"/>
  <c r="AKN66" i="4"/>
  <c r="AKM66" i="4"/>
  <c r="AKL66" i="4"/>
  <c r="AKK66" i="4"/>
  <c r="AKJ66" i="4"/>
  <c r="AKI66" i="4"/>
  <c r="AKH66" i="4"/>
  <c r="AKG66" i="4"/>
  <c r="AKF66" i="4"/>
  <c r="AKE66" i="4"/>
  <c r="AKD66" i="4"/>
  <c r="AKC66" i="4"/>
  <c r="AKB66" i="4"/>
  <c r="AKA66" i="4"/>
  <c r="AJZ66" i="4"/>
  <c r="AJY66" i="4"/>
  <c r="AJX66" i="4"/>
  <c r="AJW66" i="4"/>
  <c r="AJV66" i="4"/>
  <c r="AJU66" i="4"/>
  <c r="AJT66" i="4"/>
  <c r="AJS66" i="4"/>
  <c r="AJR66" i="4"/>
  <c r="AJQ66" i="4"/>
  <c r="AJP66" i="4"/>
  <c r="AJO66" i="4"/>
  <c r="AJN66" i="4"/>
  <c r="AJM66" i="4"/>
  <c r="AJL66" i="4"/>
  <c r="AJK66" i="4"/>
  <c r="AJJ66" i="4"/>
  <c r="AJI66" i="4"/>
  <c r="AJH66" i="4"/>
  <c r="AJG66" i="4"/>
  <c r="AJF66" i="4"/>
  <c r="AJE66" i="4"/>
  <c r="AJD66" i="4"/>
  <c r="AJC66" i="4"/>
  <c r="AJB66" i="4"/>
  <c r="AJA66" i="4"/>
  <c r="AIZ66" i="4"/>
  <c r="AIY66" i="4"/>
  <c r="AIX66" i="4"/>
  <c r="AIW66" i="4"/>
  <c r="AIV66" i="4"/>
  <c r="AIU66" i="4"/>
  <c r="AIT66" i="4"/>
  <c r="AIS66" i="4"/>
  <c r="AIR66" i="4"/>
  <c r="AIQ66" i="4"/>
  <c r="AIP66" i="4"/>
  <c r="AIO66" i="4"/>
  <c r="AIN66" i="4"/>
  <c r="AIM66" i="4"/>
  <c r="AIL66" i="4"/>
  <c r="AIK66" i="4"/>
  <c r="AIJ66" i="4"/>
  <c r="AII66" i="4"/>
  <c r="AIH66" i="4"/>
  <c r="AIG66" i="4"/>
  <c r="AIF66" i="4"/>
  <c r="AIE66" i="4"/>
  <c r="AID66" i="4"/>
  <c r="AIC66" i="4"/>
  <c r="AIB66" i="4"/>
  <c r="AIA66" i="4"/>
  <c r="AHZ66" i="4"/>
  <c r="AHY66" i="4"/>
  <c r="AHX66" i="4"/>
  <c r="AHW66" i="4"/>
  <c r="AHV66" i="4"/>
  <c r="AHU66" i="4"/>
  <c r="AHT66" i="4"/>
  <c r="AHS66" i="4"/>
  <c r="AHR66" i="4"/>
  <c r="AHQ66" i="4"/>
  <c r="AHP66" i="4"/>
  <c r="AHO66" i="4"/>
  <c r="AHN66" i="4"/>
  <c r="AHM66" i="4"/>
  <c r="AHL66" i="4"/>
  <c r="AHK66" i="4"/>
  <c r="AHJ66" i="4"/>
  <c r="AHI66" i="4"/>
  <c r="AHH66" i="4"/>
  <c r="AHG66" i="4"/>
  <c r="AHF66" i="4"/>
  <c r="AHE66" i="4"/>
  <c r="AHD66" i="4"/>
  <c r="AHC66" i="4"/>
  <c r="AHB66" i="4"/>
  <c r="AHA66" i="4"/>
  <c r="AGZ66" i="4"/>
  <c r="AGY66" i="4"/>
  <c r="AGX66" i="4"/>
  <c r="AGW66" i="4"/>
  <c r="AGV66" i="4"/>
  <c r="AGU66" i="4"/>
  <c r="AGT66" i="4"/>
  <c r="AGS66" i="4"/>
  <c r="AGR66" i="4"/>
  <c r="AGQ66" i="4"/>
  <c r="AGP66" i="4"/>
  <c r="AGO66" i="4"/>
  <c r="AGN66" i="4"/>
  <c r="AGM66" i="4"/>
  <c r="AGL66" i="4"/>
  <c r="AGK66" i="4"/>
  <c r="AGJ66" i="4"/>
  <c r="AGI66" i="4"/>
  <c r="AGH66" i="4"/>
  <c r="AGG66" i="4"/>
  <c r="AGF66" i="4"/>
  <c r="AGE66" i="4"/>
  <c r="AGD66" i="4"/>
  <c r="AGC66" i="4"/>
  <c r="AGB66" i="4"/>
  <c r="AGA66" i="4"/>
  <c r="AFZ66" i="4"/>
  <c r="AFY66" i="4"/>
  <c r="AFX66" i="4"/>
  <c r="AFW66" i="4"/>
  <c r="AFV66" i="4"/>
  <c r="AFU66" i="4"/>
  <c r="AFT66" i="4"/>
  <c r="AFS66" i="4"/>
  <c r="AFR66" i="4"/>
  <c r="AFQ66" i="4"/>
  <c r="AFP66" i="4"/>
  <c r="AFO66" i="4"/>
  <c r="AFN66" i="4"/>
  <c r="AFM66" i="4"/>
  <c r="AFL66" i="4"/>
  <c r="AFK66" i="4"/>
  <c r="AFJ66" i="4"/>
  <c r="AFI66" i="4"/>
  <c r="AFH66" i="4"/>
  <c r="AFG66" i="4"/>
  <c r="AFF66" i="4"/>
  <c r="AFE66" i="4"/>
  <c r="AFD66" i="4"/>
  <c r="AFC66" i="4"/>
  <c r="AFB66" i="4"/>
  <c r="AFA66" i="4"/>
  <c r="AEZ66" i="4"/>
  <c r="AEY66" i="4"/>
  <c r="AEX66" i="4"/>
  <c r="AEW66" i="4"/>
  <c r="AEV66" i="4"/>
  <c r="AEU66" i="4"/>
  <c r="AET66" i="4"/>
  <c r="AES66" i="4"/>
  <c r="AER66" i="4"/>
  <c r="AEQ66" i="4"/>
  <c r="AEP66" i="4"/>
  <c r="AEO66" i="4"/>
  <c r="AEN66" i="4"/>
  <c r="AEM66" i="4"/>
  <c r="AEL66" i="4"/>
  <c r="AEK66" i="4"/>
  <c r="AEJ66" i="4"/>
  <c r="AEI66" i="4"/>
  <c r="AEH66" i="4"/>
  <c r="AEG66" i="4"/>
  <c r="AEF66" i="4"/>
  <c r="AEE66" i="4"/>
  <c r="AED66" i="4"/>
  <c r="AEC66" i="4"/>
  <c r="AEB66" i="4"/>
  <c r="AEA66" i="4"/>
  <c r="ADZ66" i="4"/>
  <c r="ADY66" i="4"/>
  <c r="ADX66" i="4"/>
  <c r="ADW66" i="4"/>
  <c r="ADV66" i="4"/>
  <c r="ADU66" i="4"/>
  <c r="ADT66" i="4"/>
  <c r="ADS66" i="4"/>
  <c r="ADR66" i="4"/>
  <c r="ADQ66" i="4"/>
  <c r="ADP66" i="4"/>
  <c r="ADO66" i="4"/>
  <c r="ADN66" i="4"/>
  <c r="ADM66" i="4"/>
  <c r="ADL66" i="4"/>
  <c r="ADK66" i="4"/>
  <c r="ADJ66" i="4"/>
  <c r="ADI66" i="4"/>
  <c r="ADH66" i="4"/>
  <c r="ADG66" i="4"/>
  <c r="ADF66" i="4"/>
  <c r="ADE66" i="4"/>
  <c r="ADD66" i="4"/>
  <c r="ADC66" i="4"/>
  <c r="ADB66" i="4"/>
  <c r="ADA66" i="4"/>
  <c r="ACZ66" i="4"/>
  <c r="ACY66" i="4"/>
  <c r="ACX66" i="4"/>
  <c r="ACW66" i="4"/>
  <c r="ACV66" i="4"/>
  <c r="ACU66" i="4"/>
  <c r="ACT66" i="4"/>
  <c r="ACS66" i="4"/>
  <c r="ACR66" i="4"/>
  <c r="ACQ66" i="4"/>
  <c r="ACP66" i="4"/>
  <c r="ACO66" i="4"/>
  <c r="ACN66" i="4"/>
  <c r="ACM66" i="4"/>
  <c r="ACL66" i="4"/>
  <c r="ACK66" i="4"/>
  <c r="ACJ66" i="4"/>
  <c r="ACI66" i="4"/>
  <c r="ACH66" i="4"/>
  <c r="ACG66" i="4"/>
  <c r="ACF66" i="4"/>
  <c r="ACE66" i="4"/>
  <c r="ACD66" i="4"/>
  <c r="ACC66" i="4"/>
  <c r="ACB66" i="4"/>
  <c r="ACA66" i="4"/>
  <c r="ABZ66" i="4"/>
  <c r="ABY66" i="4"/>
  <c r="ABX66" i="4"/>
  <c r="ABW66" i="4"/>
  <c r="ABV66" i="4"/>
  <c r="ABU66" i="4"/>
  <c r="ABT66" i="4"/>
  <c r="ABS66" i="4"/>
  <c r="ABR66" i="4"/>
  <c r="ABQ66" i="4"/>
  <c r="ABP66" i="4"/>
  <c r="ABO66" i="4"/>
  <c r="ABN66" i="4"/>
  <c r="ABM66" i="4"/>
  <c r="ABL66" i="4"/>
  <c r="ABK66" i="4"/>
  <c r="ABJ66" i="4"/>
  <c r="ABI66" i="4"/>
  <c r="ABH66" i="4"/>
  <c r="ABG66" i="4"/>
  <c r="ABF66" i="4"/>
  <c r="ABE66" i="4"/>
  <c r="ABD66" i="4"/>
  <c r="ABC66" i="4"/>
  <c r="ABB66" i="4"/>
  <c r="ABA66" i="4"/>
  <c r="AAZ66" i="4"/>
  <c r="AAY66" i="4"/>
  <c r="AAX66" i="4"/>
  <c r="AAW66" i="4"/>
  <c r="AAV66" i="4"/>
  <c r="AAU66" i="4"/>
  <c r="AAT66" i="4"/>
  <c r="AAS66" i="4"/>
  <c r="AAR66" i="4"/>
  <c r="AAQ66" i="4"/>
  <c r="AAP66" i="4"/>
  <c r="AAO66" i="4"/>
  <c r="AAN66" i="4"/>
  <c r="AAM66" i="4"/>
  <c r="AAL66" i="4"/>
  <c r="AAK66" i="4"/>
  <c r="AAJ66" i="4"/>
  <c r="AAI66" i="4"/>
  <c r="AAH66" i="4"/>
  <c r="AAG66" i="4"/>
  <c r="AAF66" i="4"/>
  <c r="AAE66" i="4"/>
  <c r="AAD66" i="4"/>
  <c r="AAC66" i="4"/>
  <c r="AAB66" i="4"/>
  <c r="AAA66" i="4"/>
  <c r="ZZ66" i="4"/>
  <c r="ZY66" i="4"/>
  <c r="ZX66" i="4"/>
  <c r="ZW66" i="4"/>
  <c r="ZV66" i="4"/>
  <c r="ZU66" i="4"/>
  <c r="ZT66" i="4"/>
  <c r="ZS66" i="4"/>
  <c r="ZR66" i="4"/>
  <c r="ZQ66" i="4"/>
  <c r="ZP66" i="4"/>
  <c r="ZO66" i="4"/>
  <c r="ZN66" i="4"/>
  <c r="ZM66" i="4"/>
  <c r="ZL66" i="4"/>
  <c r="ZK66" i="4"/>
  <c r="ZJ66" i="4"/>
  <c r="ZI66" i="4"/>
  <c r="ZH66" i="4"/>
  <c r="ZG66" i="4"/>
  <c r="ZF66" i="4"/>
  <c r="ZE66" i="4"/>
  <c r="ZD66" i="4"/>
  <c r="ZC66" i="4"/>
  <c r="ZB66" i="4"/>
  <c r="ZA66" i="4"/>
  <c r="YZ66" i="4"/>
  <c r="YY66" i="4"/>
  <c r="YX66" i="4"/>
  <c r="YW66" i="4"/>
  <c r="YV66" i="4"/>
  <c r="YU66" i="4"/>
  <c r="YT66" i="4"/>
  <c r="YS66" i="4"/>
  <c r="YR66" i="4"/>
  <c r="YQ66" i="4"/>
  <c r="YP66" i="4"/>
  <c r="YO66" i="4"/>
  <c r="YN66" i="4"/>
  <c r="YM66" i="4"/>
  <c r="YL66" i="4"/>
  <c r="YK66" i="4"/>
  <c r="YJ66" i="4"/>
  <c r="YI66" i="4"/>
  <c r="YH66" i="4"/>
  <c r="YG66" i="4"/>
  <c r="YF66" i="4"/>
  <c r="YE66" i="4"/>
  <c r="YD66" i="4"/>
  <c r="YC66" i="4"/>
  <c r="YB66" i="4"/>
  <c r="YA66" i="4"/>
  <c r="XZ66" i="4"/>
  <c r="XY66" i="4"/>
  <c r="XX66" i="4"/>
  <c r="XW66" i="4"/>
  <c r="XV66" i="4"/>
  <c r="XU66" i="4"/>
  <c r="XT66" i="4"/>
  <c r="XS66" i="4"/>
  <c r="XR66" i="4"/>
  <c r="XQ66" i="4"/>
  <c r="XP66" i="4"/>
  <c r="XO66" i="4"/>
  <c r="XN66" i="4"/>
  <c r="XM66" i="4"/>
  <c r="XL66" i="4"/>
  <c r="XK66" i="4"/>
  <c r="XJ66" i="4"/>
  <c r="XI66" i="4"/>
  <c r="XH66" i="4"/>
  <c r="XG66" i="4"/>
  <c r="XF66" i="4"/>
  <c r="XE66" i="4"/>
  <c r="XD66" i="4"/>
  <c r="XC66" i="4"/>
  <c r="XB66" i="4"/>
  <c r="XA66" i="4"/>
  <c r="WZ66" i="4"/>
  <c r="WY66" i="4"/>
  <c r="WX66" i="4"/>
  <c r="WW66" i="4"/>
  <c r="WV66" i="4"/>
  <c r="WU66" i="4"/>
  <c r="WT66" i="4"/>
  <c r="WS66" i="4"/>
  <c r="WR66" i="4"/>
  <c r="WQ66" i="4"/>
  <c r="WP66" i="4"/>
  <c r="WO66" i="4"/>
  <c r="WN66" i="4"/>
  <c r="WM66" i="4"/>
  <c r="WL66" i="4"/>
  <c r="WK66" i="4"/>
  <c r="WJ66" i="4"/>
  <c r="WI66" i="4"/>
  <c r="WH66" i="4"/>
  <c r="WG66" i="4"/>
  <c r="WF66" i="4"/>
  <c r="WE66" i="4"/>
  <c r="WD66" i="4"/>
  <c r="WC66" i="4"/>
  <c r="WB66" i="4"/>
  <c r="WA66" i="4"/>
  <c r="VZ66" i="4"/>
  <c r="VY66" i="4"/>
  <c r="VX66" i="4"/>
  <c r="VW66" i="4"/>
  <c r="VV66" i="4"/>
  <c r="VU66" i="4"/>
  <c r="VT66" i="4"/>
  <c r="VS66" i="4"/>
  <c r="VR66" i="4"/>
  <c r="VQ66" i="4"/>
  <c r="VP66" i="4"/>
  <c r="VO66" i="4"/>
  <c r="VN66" i="4"/>
  <c r="VM66" i="4"/>
  <c r="VL66" i="4"/>
  <c r="VK66" i="4"/>
  <c r="VJ66" i="4"/>
  <c r="VI66" i="4"/>
  <c r="VH66" i="4"/>
  <c r="VG66" i="4"/>
  <c r="VF66" i="4"/>
  <c r="VE66" i="4"/>
  <c r="VD66" i="4"/>
  <c r="VC66" i="4"/>
  <c r="VB66" i="4"/>
  <c r="VA66" i="4"/>
  <c r="UZ66" i="4"/>
  <c r="UY66" i="4"/>
  <c r="UX66" i="4"/>
  <c r="UW66" i="4"/>
  <c r="UV66" i="4"/>
  <c r="UU66" i="4"/>
  <c r="UT66" i="4"/>
  <c r="US66" i="4"/>
  <c r="UR66" i="4"/>
  <c r="UQ66" i="4"/>
  <c r="UP66" i="4"/>
  <c r="UO66" i="4"/>
  <c r="UN66" i="4"/>
  <c r="UM66" i="4"/>
  <c r="UL66" i="4"/>
  <c r="UK66" i="4"/>
  <c r="UJ66" i="4"/>
  <c r="UI66" i="4"/>
  <c r="UH66" i="4"/>
  <c r="UG66" i="4"/>
  <c r="UF66" i="4"/>
  <c r="UE66" i="4"/>
  <c r="UD66" i="4"/>
  <c r="UC66" i="4"/>
  <c r="UB66" i="4"/>
  <c r="UA66" i="4"/>
  <c r="TZ66" i="4"/>
  <c r="TY66" i="4"/>
  <c r="TX66" i="4"/>
  <c r="TW66" i="4"/>
  <c r="TV66" i="4"/>
  <c r="TU66" i="4"/>
  <c r="TT66" i="4"/>
  <c r="TS66" i="4"/>
  <c r="TR66" i="4"/>
  <c r="TQ66" i="4"/>
  <c r="TP66" i="4"/>
  <c r="TO66" i="4"/>
  <c r="TN66" i="4"/>
  <c r="TM66" i="4"/>
  <c r="TL66" i="4"/>
  <c r="TK66" i="4"/>
  <c r="TJ66" i="4"/>
  <c r="TI66" i="4"/>
  <c r="TH66" i="4"/>
  <c r="TG66" i="4"/>
  <c r="TF66" i="4"/>
  <c r="TE66" i="4"/>
  <c r="TD66" i="4"/>
  <c r="TC66" i="4"/>
  <c r="TB66" i="4"/>
  <c r="TA66" i="4"/>
  <c r="SZ66" i="4"/>
  <c r="SY66" i="4"/>
  <c r="SX66" i="4"/>
  <c r="SW66" i="4"/>
  <c r="SV66" i="4"/>
  <c r="SU66" i="4"/>
  <c r="ST66" i="4"/>
  <c r="SS66" i="4"/>
  <c r="SR66" i="4"/>
  <c r="SQ66" i="4"/>
  <c r="SP66" i="4"/>
  <c r="SO66" i="4"/>
  <c r="SN66" i="4"/>
  <c r="SM66" i="4"/>
  <c r="SL66" i="4"/>
  <c r="SK66" i="4"/>
  <c r="SJ66" i="4"/>
  <c r="SI66" i="4"/>
  <c r="SH66" i="4"/>
  <c r="SG66" i="4"/>
  <c r="SF66" i="4"/>
  <c r="SE66" i="4"/>
  <c r="SD66" i="4"/>
  <c r="SC66" i="4"/>
  <c r="SB66" i="4"/>
  <c r="SA66" i="4"/>
  <c r="RZ66" i="4"/>
  <c r="RY66" i="4"/>
  <c r="RX66" i="4"/>
  <c r="RW66" i="4"/>
  <c r="RV66" i="4"/>
  <c r="RU66" i="4"/>
  <c r="RT66" i="4"/>
  <c r="RS66" i="4"/>
  <c r="RR66" i="4"/>
  <c r="RQ66" i="4"/>
  <c r="RP66" i="4"/>
  <c r="RO66" i="4"/>
  <c r="RN66" i="4"/>
  <c r="RM66" i="4"/>
  <c r="RL66" i="4"/>
  <c r="RK66" i="4"/>
  <c r="RJ66" i="4"/>
  <c r="RI66" i="4"/>
  <c r="RH66" i="4"/>
  <c r="RG66" i="4"/>
  <c r="RF66" i="4"/>
  <c r="RE66" i="4"/>
  <c r="RD66" i="4"/>
  <c r="RC66" i="4"/>
  <c r="RB66" i="4"/>
  <c r="RA66" i="4"/>
  <c r="QZ66" i="4"/>
  <c r="QY66" i="4"/>
  <c r="QX66" i="4"/>
  <c r="QW66" i="4"/>
  <c r="QV66" i="4"/>
  <c r="QU66" i="4"/>
  <c r="QT66" i="4"/>
  <c r="QS66" i="4"/>
  <c r="QR66" i="4"/>
  <c r="QQ66" i="4"/>
  <c r="QP66" i="4"/>
  <c r="QO66" i="4"/>
  <c r="QN66" i="4"/>
  <c r="QM66" i="4"/>
  <c r="QL66" i="4"/>
  <c r="QK66" i="4"/>
  <c r="QJ66" i="4"/>
  <c r="QI66" i="4"/>
  <c r="QH66" i="4"/>
  <c r="QG66" i="4"/>
  <c r="QF66" i="4"/>
  <c r="QE66" i="4"/>
  <c r="QD66" i="4"/>
  <c r="QC66" i="4"/>
  <c r="QB66" i="4"/>
  <c r="QA66" i="4"/>
  <c r="PZ66" i="4"/>
  <c r="PY66" i="4"/>
  <c r="PX66" i="4"/>
  <c r="PW66" i="4"/>
  <c r="PV66" i="4"/>
  <c r="PU66" i="4"/>
  <c r="PT66" i="4"/>
  <c r="PS66" i="4"/>
  <c r="PR66" i="4"/>
  <c r="PQ66" i="4"/>
  <c r="PP66" i="4"/>
  <c r="PO66" i="4"/>
  <c r="PN66" i="4"/>
  <c r="PM66" i="4"/>
  <c r="PL66" i="4"/>
  <c r="PK66" i="4"/>
  <c r="PJ66" i="4"/>
  <c r="PI66" i="4"/>
  <c r="PH66" i="4"/>
  <c r="PG66" i="4"/>
  <c r="PF66" i="4"/>
  <c r="PE66" i="4"/>
  <c r="PD66" i="4"/>
  <c r="PC66" i="4"/>
  <c r="PB66" i="4"/>
  <c r="PA66" i="4"/>
  <c r="OZ66" i="4"/>
  <c r="OY66" i="4"/>
  <c r="OX66" i="4"/>
  <c r="OW66" i="4"/>
  <c r="OV66" i="4"/>
  <c r="OU66" i="4"/>
  <c r="OT66" i="4"/>
  <c r="OS66" i="4"/>
  <c r="OR66" i="4"/>
  <c r="OQ66" i="4"/>
  <c r="OP66" i="4"/>
  <c r="OO66" i="4"/>
  <c r="ON66" i="4"/>
  <c r="OM66" i="4"/>
  <c r="OL66" i="4"/>
  <c r="OK66" i="4"/>
  <c r="OJ66" i="4"/>
  <c r="OI66" i="4"/>
  <c r="OH66" i="4"/>
  <c r="OG66" i="4"/>
  <c r="OF66" i="4"/>
  <c r="OE66" i="4"/>
  <c r="OD66" i="4"/>
  <c r="OC66" i="4"/>
  <c r="OB66" i="4"/>
  <c r="OA66" i="4"/>
  <c r="NZ66" i="4"/>
  <c r="NY66" i="4"/>
  <c r="NX66" i="4"/>
  <c r="NW66" i="4"/>
  <c r="NV66" i="4"/>
  <c r="NU66" i="4"/>
  <c r="NT66" i="4"/>
  <c r="NS66" i="4"/>
  <c r="NR66" i="4"/>
  <c r="NQ66" i="4"/>
  <c r="NP66" i="4"/>
  <c r="NO66" i="4"/>
  <c r="NN66" i="4"/>
  <c r="NM66" i="4"/>
  <c r="NL66" i="4"/>
  <c r="NK66" i="4"/>
  <c r="NJ66" i="4"/>
  <c r="NI66" i="4"/>
  <c r="NH66" i="4"/>
  <c r="NG66" i="4"/>
  <c r="NF66" i="4"/>
  <c r="NE66" i="4"/>
  <c r="ND66" i="4"/>
  <c r="NC66" i="4"/>
  <c r="NB66" i="4"/>
  <c r="NA66" i="4"/>
  <c r="MZ66" i="4"/>
  <c r="MY66" i="4"/>
  <c r="MX66" i="4"/>
  <c r="MW66" i="4"/>
  <c r="MV66" i="4"/>
  <c r="MU66" i="4"/>
  <c r="MT66" i="4"/>
  <c r="MS66" i="4"/>
  <c r="MR66" i="4"/>
  <c r="MQ66" i="4"/>
  <c r="MP66" i="4"/>
  <c r="MO66" i="4"/>
  <c r="MN66" i="4"/>
  <c r="MM66" i="4"/>
  <c r="ML66" i="4"/>
  <c r="MK66" i="4"/>
  <c r="MJ66" i="4"/>
  <c r="MI66" i="4"/>
  <c r="MH66" i="4"/>
  <c r="MG66" i="4"/>
  <c r="MF66" i="4"/>
  <c r="ME66" i="4"/>
  <c r="MD66" i="4"/>
  <c r="MC66" i="4"/>
  <c r="MB66" i="4"/>
  <c r="MA66" i="4"/>
  <c r="LZ66" i="4"/>
  <c r="LY66" i="4"/>
  <c r="LX66" i="4"/>
  <c r="LW66" i="4"/>
  <c r="LV66" i="4"/>
  <c r="LU66" i="4"/>
  <c r="LT66" i="4"/>
  <c r="LS66" i="4"/>
  <c r="LR66" i="4"/>
  <c r="LQ66" i="4"/>
  <c r="LP66" i="4"/>
  <c r="LO66" i="4"/>
  <c r="LN66" i="4"/>
  <c r="LM66" i="4"/>
  <c r="LL66" i="4"/>
  <c r="LK66" i="4"/>
  <c r="LJ66" i="4"/>
  <c r="LI66" i="4"/>
  <c r="LH66" i="4"/>
  <c r="LG66" i="4"/>
  <c r="LF66" i="4"/>
  <c r="LE66" i="4"/>
  <c r="LD66" i="4"/>
  <c r="LC66" i="4"/>
  <c r="LB66" i="4"/>
  <c r="LA66" i="4"/>
  <c r="KZ66" i="4"/>
  <c r="KY66" i="4"/>
  <c r="KX66" i="4"/>
  <c r="KW66" i="4"/>
  <c r="KV66" i="4"/>
  <c r="KU66" i="4"/>
  <c r="KT66" i="4"/>
  <c r="KS66" i="4"/>
  <c r="KR66" i="4"/>
  <c r="KQ66" i="4"/>
  <c r="KP66" i="4"/>
  <c r="KO66" i="4"/>
  <c r="KN66" i="4"/>
  <c r="KM66" i="4"/>
  <c r="KL66" i="4"/>
  <c r="KK66" i="4"/>
  <c r="KJ66" i="4"/>
  <c r="KI66" i="4"/>
  <c r="KH66" i="4"/>
  <c r="KG66" i="4"/>
  <c r="KF66" i="4"/>
  <c r="KE66" i="4"/>
  <c r="KD66" i="4"/>
  <c r="KC66" i="4"/>
  <c r="KB66" i="4"/>
  <c r="KA66" i="4"/>
  <c r="JZ66" i="4"/>
  <c r="JY66" i="4"/>
  <c r="JX66" i="4"/>
  <c r="JW66" i="4"/>
  <c r="JV66" i="4"/>
  <c r="JU66" i="4"/>
  <c r="JT66" i="4"/>
  <c r="JS66" i="4"/>
  <c r="JR66" i="4"/>
  <c r="JQ66" i="4"/>
  <c r="JP66" i="4"/>
  <c r="JO66" i="4"/>
  <c r="JN66" i="4"/>
  <c r="JM66" i="4"/>
  <c r="JL66" i="4"/>
  <c r="JK66" i="4"/>
  <c r="JJ66" i="4"/>
  <c r="JI66" i="4"/>
  <c r="JH66" i="4"/>
  <c r="JG66" i="4"/>
  <c r="JF66" i="4"/>
  <c r="JE66" i="4"/>
  <c r="JD66" i="4"/>
  <c r="JC66" i="4"/>
  <c r="JB66" i="4"/>
  <c r="JA66" i="4"/>
  <c r="IZ66" i="4"/>
  <c r="IY66" i="4"/>
  <c r="IX66" i="4"/>
  <c r="IW66" i="4"/>
  <c r="IV66" i="4"/>
  <c r="IU66" i="4"/>
  <c r="IT66" i="4"/>
  <c r="IS66" i="4"/>
  <c r="IR66" i="4"/>
  <c r="IQ66" i="4"/>
  <c r="IP66" i="4"/>
  <c r="IO66" i="4"/>
  <c r="IN66" i="4"/>
  <c r="IM66" i="4"/>
  <c r="IL66" i="4"/>
  <c r="IK66" i="4"/>
  <c r="IJ66" i="4"/>
  <c r="II66" i="4"/>
  <c r="IH66" i="4"/>
  <c r="IG66" i="4"/>
  <c r="IF66" i="4"/>
  <c r="IE66" i="4"/>
  <c r="ID66" i="4"/>
  <c r="IC66" i="4"/>
  <c r="IB66" i="4"/>
  <c r="IA66" i="4"/>
  <c r="HZ66" i="4"/>
  <c r="HY66" i="4"/>
  <c r="HX66" i="4"/>
  <c r="HW66" i="4"/>
  <c r="HV66" i="4"/>
  <c r="HU66" i="4"/>
  <c r="HT66" i="4"/>
  <c r="HS66" i="4"/>
  <c r="HR66" i="4"/>
  <c r="HQ66" i="4"/>
  <c r="HP66" i="4"/>
  <c r="HO66" i="4"/>
  <c r="HN66" i="4"/>
  <c r="HM66" i="4"/>
  <c r="HL66" i="4"/>
  <c r="HK66" i="4"/>
  <c r="HJ66" i="4"/>
  <c r="HI66" i="4"/>
  <c r="HH66" i="4"/>
  <c r="HG66" i="4"/>
  <c r="HF66" i="4"/>
  <c r="HE66" i="4"/>
  <c r="HD66" i="4"/>
  <c r="HC66" i="4"/>
  <c r="HB66" i="4"/>
  <c r="HA66" i="4"/>
  <c r="GZ66" i="4"/>
  <c r="GY66" i="4"/>
  <c r="GX66" i="4"/>
  <c r="GW66" i="4"/>
  <c r="GV66" i="4"/>
  <c r="GU66" i="4"/>
  <c r="GT66" i="4"/>
  <c r="GS66" i="4"/>
  <c r="GR66" i="4"/>
  <c r="GQ66" i="4"/>
  <c r="GP66" i="4"/>
  <c r="GO66" i="4"/>
  <c r="GN66" i="4"/>
  <c r="GM66" i="4"/>
  <c r="GL66" i="4"/>
  <c r="GK66" i="4"/>
  <c r="GJ66" i="4"/>
  <c r="GI66" i="4"/>
  <c r="GH66" i="4"/>
  <c r="GG66" i="4"/>
  <c r="GF66" i="4"/>
  <c r="GE66" i="4"/>
  <c r="GD66" i="4"/>
  <c r="GC66" i="4"/>
  <c r="GB66" i="4"/>
  <c r="GA66" i="4"/>
  <c r="FZ66" i="4"/>
  <c r="FY66" i="4"/>
  <c r="FX66" i="4"/>
  <c r="FW66" i="4"/>
  <c r="FV66" i="4"/>
  <c r="FU66" i="4"/>
  <c r="FT66" i="4"/>
  <c r="FS66" i="4"/>
  <c r="FR66" i="4"/>
  <c r="FQ66" i="4"/>
  <c r="FP66" i="4"/>
  <c r="FO66" i="4"/>
  <c r="FN66" i="4"/>
  <c r="FM66" i="4"/>
  <c r="FL66" i="4"/>
  <c r="FK66" i="4"/>
  <c r="FJ66" i="4"/>
  <c r="FI66" i="4"/>
  <c r="FH66" i="4"/>
  <c r="FG66" i="4"/>
  <c r="FF66" i="4"/>
  <c r="FE66" i="4"/>
  <c r="FD66" i="4"/>
  <c r="FC66" i="4"/>
  <c r="FB66" i="4"/>
  <c r="FA66" i="4"/>
  <c r="EZ66" i="4"/>
  <c r="EY66" i="4"/>
  <c r="EX66" i="4"/>
  <c r="EW66" i="4"/>
  <c r="EV66" i="4"/>
  <c r="EU66" i="4"/>
  <c r="ET66" i="4"/>
  <c r="ES66" i="4"/>
  <c r="ER66" i="4"/>
  <c r="EQ66" i="4"/>
  <c r="EP66" i="4"/>
  <c r="EO66" i="4"/>
  <c r="EN66" i="4"/>
  <c r="EM66" i="4"/>
  <c r="EL66" i="4"/>
  <c r="EK66" i="4"/>
  <c r="EJ66" i="4"/>
  <c r="EI66" i="4"/>
  <c r="EH66" i="4"/>
  <c r="EG66" i="4"/>
  <c r="EF66" i="4"/>
  <c r="EE66" i="4"/>
  <c r="ED66" i="4"/>
  <c r="EC66" i="4"/>
  <c r="EB66" i="4"/>
  <c r="EA66" i="4"/>
  <c r="DZ66" i="4"/>
  <c r="DY66" i="4"/>
  <c r="DX66" i="4"/>
  <c r="DW66" i="4"/>
  <c r="DV66" i="4"/>
  <c r="DU66" i="4"/>
  <c r="DT66" i="4"/>
  <c r="DS66" i="4"/>
  <c r="DR66" i="4"/>
  <c r="DQ66" i="4"/>
  <c r="DP66" i="4"/>
  <c r="DO66" i="4"/>
  <c r="DN66" i="4"/>
  <c r="DM66" i="4"/>
  <c r="DL66" i="4"/>
  <c r="DK66" i="4"/>
  <c r="DJ66" i="4"/>
  <c r="DI66" i="4"/>
  <c r="DH66" i="4"/>
  <c r="DG66" i="4"/>
  <c r="DF66" i="4"/>
  <c r="DE66" i="4"/>
  <c r="DD66" i="4"/>
  <c r="DC66" i="4"/>
  <c r="DB66" i="4"/>
  <c r="DA66" i="4"/>
  <c r="CZ66" i="4"/>
  <c r="CY66" i="4"/>
  <c r="CX66" i="4"/>
  <c r="CW66" i="4"/>
  <c r="CV66" i="4"/>
  <c r="CU66" i="4"/>
  <c r="CT66" i="4"/>
  <c r="CS66" i="4"/>
  <c r="CR66" i="4"/>
  <c r="CQ66" i="4"/>
  <c r="CP66" i="4"/>
  <c r="CO66" i="4"/>
  <c r="CN66" i="4"/>
  <c r="CM66" i="4"/>
  <c r="CL66" i="4"/>
  <c r="CK66" i="4"/>
  <c r="CJ66" i="4"/>
  <c r="CI66" i="4"/>
  <c r="CH66" i="4"/>
  <c r="CG66" i="4"/>
  <c r="CF66" i="4"/>
  <c r="CE66" i="4"/>
  <c r="CD66" i="4"/>
  <c r="CC66" i="4"/>
  <c r="CB66" i="4"/>
  <c r="CA66" i="4"/>
  <c r="BZ66" i="4"/>
  <c r="BY66" i="4"/>
  <c r="BX66" i="4"/>
  <c r="BW66" i="4"/>
  <c r="BV66" i="4"/>
  <c r="BU66" i="4"/>
  <c r="BT66" i="4"/>
  <c r="BS66" i="4"/>
  <c r="BR66" i="4"/>
  <c r="BQ66" i="4"/>
  <c r="BP66" i="4"/>
  <c r="BG66" i="4"/>
  <c r="BF66" i="4"/>
  <c r="BE66" i="4"/>
  <c r="BD66" i="4"/>
  <c r="BC66" i="4"/>
  <c r="BB66" i="4"/>
  <c r="BA66" i="4"/>
  <c r="AZ66" i="4"/>
  <c r="AY66" i="4"/>
  <c r="AX66" i="4"/>
  <c r="AW66" i="4"/>
  <c r="AV66" i="4"/>
  <c r="AU66" i="4"/>
  <c r="AT66" i="4"/>
  <c r="AS66" i="4"/>
  <c r="AR66" i="4"/>
  <c r="AQ66" i="4"/>
  <c r="AP66" i="4"/>
  <c r="AO66" i="4"/>
  <c r="AN66" i="4"/>
  <c r="AM66" i="4"/>
  <c r="AL66" i="4"/>
  <c r="AK66" i="4"/>
  <c r="AJ66" i="4"/>
  <c r="AI66" i="4"/>
  <c r="AH66" i="4"/>
  <c r="AG66" i="4"/>
  <c r="AF66" i="4"/>
  <c r="AE66" i="4"/>
  <c r="AD66" i="4"/>
  <c r="AC66" i="4"/>
  <c r="AB66" i="4"/>
  <c r="AA66" i="4"/>
  <c r="Z66" i="4"/>
  <c r="Y66" i="4"/>
  <c r="X66" i="4"/>
  <c r="W66" i="4"/>
  <c r="V66" i="4"/>
  <c r="U66" i="4"/>
  <c r="T66" i="4"/>
  <c r="S66" i="4"/>
  <c r="R66" i="4"/>
  <c r="Q66" i="4"/>
  <c r="P66" i="4"/>
  <c r="O66" i="4"/>
  <c r="N66" i="4"/>
  <c r="M66" i="4"/>
  <c r="L66" i="4"/>
  <c r="K66" i="4"/>
  <c r="J66" i="4"/>
  <c r="I66" i="4"/>
  <c r="H66" i="4"/>
  <c r="ALU65" i="4"/>
  <c r="ALT65" i="4"/>
  <c r="ALS65" i="4"/>
  <c r="ALR65" i="4"/>
  <c r="ALQ65" i="4"/>
  <c r="ALP65" i="4"/>
  <c r="ALO65" i="4"/>
  <c r="ALN65" i="4"/>
  <c r="ALM65" i="4"/>
  <c r="ALL65" i="4"/>
  <c r="ALK65" i="4"/>
  <c r="ALJ65" i="4"/>
  <c r="ALI65" i="4"/>
  <c r="ALH65" i="4"/>
  <c r="ALG65" i="4"/>
  <c r="ALF65" i="4"/>
  <c r="ALE65" i="4"/>
  <c r="ALD65" i="4"/>
  <c r="ALC65" i="4"/>
  <c r="ALB65" i="4"/>
  <c r="ALA65" i="4"/>
  <c r="AKZ65" i="4"/>
  <c r="AKY65" i="4"/>
  <c r="AKX65" i="4"/>
  <c r="AKW65" i="4"/>
  <c r="AKV65" i="4"/>
  <c r="AKU65" i="4"/>
  <c r="AKT65" i="4"/>
  <c r="AKS65" i="4"/>
  <c r="AKR65" i="4"/>
  <c r="AKQ65" i="4"/>
  <c r="AKP65" i="4"/>
  <c r="AKO65" i="4"/>
  <c r="AKN65" i="4"/>
  <c r="AKM65" i="4"/>
  <c r="AKL65" i="4"/>
  <c r="AKK65" i="4"/>
  <c r="AKJ65" i="4"/>
  <c r="AKI65" i="4"/>
  <c r="AKH65" i="4"/>
  <c r="AKG65" i="4"/>
  <c r="AKF65" i="4"/>
  <c r="AKE65" i="4"/>
  <c r="AKD65" i="4"/>
  <c r="AKC65" i="4"/>
  <c r="AKB65" i="4"/>
  <c r="AKA65" i="4"/>
  <c r="AJZ65" i="4"/>
  <c r="AJY65" i="4"/>
  <c r="AJX65" i="4"/>
  <c r="AJW65" i="4"/>
  <c r="AJV65" i="4"/>
  <c r="AJU65" i="4"/>
  <c r="AJT65" i="4"/>
  <c r="AJS65" i="4"/>
  <c r="AJR65" i="4"/>
  <c r="AJQ65" i="4"/>
  <c r="AJP65" i="4"/>
  <c r="AJO65" i="4"/>
  <c r="AJN65" i="4"/>
  <c r="AJM65" i="4"/>
  <c r="AJL65" i="4"/>
  <c r="AJK65" i="4"/>
  <c r="AJJ65" i="4"/>
  <c r="AJI65" i="4"/>
  <c r="AJH65" i="4"/>
  <c r="AJG65" i="4"/>
  <c r="AJF65" i="4"/>
  <c r="AJE65" i="4"/>
  <c r="AJD65" i="4"/>
  <c r="AJC65" i="4"/>
  <c r="AJB65" i="4"/>
  <c r="AJA65" i="4"/>
  <c r="AIZ65" i="4"/>
  <c r="AIY65" i="4"/>
  <c r="AIX65" i="4"/>
  <c r="AIW65" i="4"/>
  <c r="AIV65" i="4"/>
  <c r="AIU65" i="4"/>
  <c r="AIT65" i="4"/>
  <c r="AIS65" i="4"/>
  <c r="AIR65" i="4"/>
  <c r="AIQ65" i="4"/>
  <c r="AIP65" i="4"/>
  <c r="AIO65" i="4"/>
  <c r="AIN65" i="4"/>
  <c r="AIM65" i="4"/>
  <c r="AIL65" i="4"/>
  <c r="AIK65" i="4"/>
  <c r="AIJ65" i="4"/>
  <c r="AII65" i="4"/>
  <c r="AIH65" i="4"/>
  <c r="AIG65" i="4"/>
  <c r="AIF65" i="4"/>
  <c r="AIE65" i="4"/>
  <c r="AID65" i="4"/>
  <c r="AIC65" i="4"/>
  <c r="AIB65" i="4"/>
  <c r="AIA65" i="4"/>
  <c r="AHZ65" i="4"/>
  <c r="AHY65" i="4"/>
  <c r="AHX65" i="4"/>
  <c r="AHW65" i="4"/>
  <c r="AHV65" i="4"/>
  <c r="AHU65" i="4"/>
  <c r="AHT65" i="4"/>
  <c r="AHS65" i="4"/>
  <c r="AHR65" i="4"/>
  <c r="AHQ65" i="4"/>
  <c r="AHP65" i="4"/>
  <c r="AHO65" i="4"/>
  <c r="AHN65" i="4"/>
  <c r="AHM65" i="4"/>
  <c r="AHL65" i="4"/>
  <c r="AHK65" i="4"/>
  <c r="AHJ65" i="4"/>
  <c r="AHI65" i="4"/>
  <c r="AHH65" i="4"/>
  <c r="AHG65" i="4"/>
  <c r="AHF65" i="4"/>
  <c r="AHE65" i="4"/>
  <c r="AHD65" i="4"/>
  <c r="AHC65" i="4"/>
  <c r="AHB65" i="4"/>
  <c r="AHA65" i="4"/>
  <c r="AGZ65" i="4"/>
  <c r="AGY65" i="4"/>
  <c r="AGX65" i="4"/>
  <c r="AGW65" i="4"/>
  <c r="AGV65" i="4"/>
  <c r="AGU65" i="4"/>
  <c r="AGT65" i="4"/>
  <c r="AGS65" i="4"/>
  <c r="AGR65" i="4"/>
  <c r="AGQ65" i="4"/>
  <c r="AGP65" i="4"/>
  <c r="AGO65" i="4"/>
  <c r="AGN65" i="4"/>
  <c r="AGM65" i="4"/>
  <c r="AGL65" i="4"/>
  <c r="AGK65" i="4"/>
  <c r="AGJ65" i="4"/>
  <c r="AGI65" i="4"/>
  <c r="AGH65" i="4"/>
  <c r="AGG65" i="4"/>
  <c r="AGF65" i="4"/>
  <c r="AGE65" i="4"/>
  <c r="AGD65" i="4"/>
  <c r="AGC65" i="4"/>
  <c r="AGB65" i="4"/>
  <c r="AGA65" i="4"/>
  <c r="AFZ65" i="4"/>
  <c r="AFY65" i="4"/>
  <c r="AFX65" i="4"/>
  <c r="AFW65" i="4"/>
  <c r="AFV65" i="4"/>
  <c r="AFU65" i="4"/>
  <c r="AFT65" i="4"/>
  <c r="AFS65" i="4"/>
  <c r="AFR65" i="4"/>
  <c r="AFQ65" i="4"/>
  <c r="AFP65" i="4"/>
  <c r="AFO65" i="4"/>
  <c r="AFN65" i="4"/>
  <c r="AFM65" i="4"/>
  <c r="AFL65" i="4"/>
  <c r="AFK65" i="4"/>
  <c r="AFJ65" i="4"/>
  <c r="AFI65" i="4"/>
  <c r="AFH65" i="4"/>
  <c r="AFG65" i="4"/>
  <c r="AFF65" i="4"/>
  <c r="AFE65" i="4"/>
  <c r="AFD65" i="4"/>
  <c r="AFC65" i="4"/>
  <c r="AFB65" i="4"/>
  <c r="AFA65" i="4"/>
  <c r="AEZ65" i="4"/>
  <c r="AEY65" i="4"/>
  <c r="AEX65" i="4"/>
  <c r="AEW65" i="4"/>
  <c r="AEV65" i="4"/>
  <c r="AEU65" i="4"/>
  <c r="AET65" i="4"/>
  <c r="AES65" i="4"/>
  <c r="AER65" i="4"/>
  <c r="AEQ65" i="4"/>
  <c r="AEP65" i="4"/>
  <c r="AEO65" i="4"/>
  <c r="AEN65" i="4"/>
  <c r="AEM65" i="4"/>
  <c r="AEL65" i="4"/>
  <c r="AEK65" i="4"/>
  <c r="AEJ65" i="4"/>
  <c r="AEI65" i="4"/>
  <c r="AEH65" i="4"/>
  <c r="AEG65" i="4"/>
  <c r="AEF65" i="4"/>
  <c r="AEE65" i="4"/>
  <c r="AED65" i="4"/>
  <c r="AEC65" i="4"/>
  <c r="AEB65" i="4"/>
  <c r="AEA65" i="4"/>
  <c r="ADZ65" i="4"/>
  <c r="ADY65" i="4"/>
  <c r="ADX65" i="4"/>
  <c r="ADW65" i="4"/>
  <c r="ADV65" i="4"/>
  <c r="ADU65" i="4"/>
  <c r="ADT65" i="4"/>
  <c r="ADS65" i="4"/>
  <c r="ADR65" i="4"/>
  <c r="ADQ65" i="4"/>
  <c r="ADP65" i="4"/>
  <c r="ADO65" i="4"/>
  <c r="ADN65" i="4"/>
  <c r="ADM65" i="4"/>
  <c r="ADL65" i="4"/>
  <c r="ADK65" i="4"/>
  <c r="ADJ65" i="4"/>
  <c r="ADI65" i="4"/>
  <c r="ADH65" i="4"/>
  <c r="ADG65" i="4"/>
  <c r="ADF65" i="4"/>
  <c r="ADE65" i="4"/>
  <c r="ADD65" i="4"/>
  <c r="ADC65" i="4"/>
  <c r="ADB65" i="4"/>
  <c r="ADA65" i="4"/>
  <c r="ACZ65" i="4"/>
  <c r="ACY65" i="4"/>
  <c r="ACX65" i="4"/>
  <c r="ACW65" i="4"/>
  <c r="ACV65" i="4"/>
  <c r="ACU65" i="4"/>
  <c r="ACT65" i="4"/>
  <c r="ACS65" i="4"/>
  <c r="ACR65" i="4"/>
  <c r="ACQ65" i="4"/>
  <c r="ACP65" i="4"/>
  <c r="ACO65" i="4"/>
  <c r="ACN65" i="4"/>
  <c r="ACM65" i="4"/>
  <c r="ACL65" i="4"/>
  <c r="ACK65" i="4"/>
  <c r="ACJ65" i="4"/>
  <c r="ACI65" i="4"/>
  <c r="ACH65" i="4"/>
  <c r="ACG65" i="4"/>
  <c r="ACF65" i="4"/>
  <c r="ACE65" i="4"/>
  <c r="ACD65" i="4"/>
  <c r="ACC65" i="4"/>
  <c r="ACB65" i="4"/>
  <c r="ACA65" i="4"/>
  <c r="ABZ65" i="4"/>
  <c r="ABY65" i="4"/>
  <c r="ABX65" i="4"/>
  <c r="ABW65" i="4"/>
  <c r="ABV65" i="4"/>
  <c r="ABU65" i="4"/>
  <c r="ABT65" i="4"/>
  <c r="ABS65" i="4"/>
  <c r="ABR65" i="4"/>
  <c r="ABQ65" i="4"/>
  <c r="ABP65" i="4"/>
  <c r="ABO65" i="4"/>
  <c r="ABN65" i="4"/>
  <c r="ABM65" i="4"/>
  <c r="ABL65" i="4"/>
  <c r="ABK65" i="4"/>
  <c r="ABJ65" i="4"/>
  <c r="ABI65" i="4"/>
  <c r="ABH65" i="4"/>
  <c r="ABG65" i="4"/>
  <c r="ABF65" i="4"/>
  <c r="ABE65" i="4"/>
  <c r="ABD65" i="4"/>
  <c r="ABC65" i="4"/>
  <c r="ABB65" i="4"/>
  <c r="ABA65" i="4"/>
  <c r="AAZ65" i="4"/>
  <c r="AAY65" i="4"/>
  <c r="AAX65" i="4"/>
  <c r="AAW65" i="4"/>
  <c r="AAV65" i="4"/>
  <c r="AAU65" i="4"/>
  <c r="AAT65" i="4"/>
  <c r="AAS65" i="4"/>
  <c r="AAR65" i="4"/>
  <c r="AAQ65" i="4"/>
  <c r="AAP65" i="4"/>
  <c r="AAO65" i="4"/>
  <c r="AAN65" i="4"/>
  <c r="AAM65" i="4"/>
  <c r="AAL65" i="4"/>
  <c r="AAK65" i="4"/>
  <c r="AAJ65" i="4"/>
  <c r="AAI65" i="4"/>
  <c r="AAH65" i="4"/>
  <c r="AAG65" i="4"/>
  <c r="AAF65" i="4"/>
  <c r="AAE65" i="4"/>
  <c r="AAD65" i="4"/>
  <c r="AAC65" i="4"/>
  <c r="AAB65" i="4"/>
  <c r="AAA65" i="4"/>
  <c r="ZZ65" i="4"/>
  <c r="ZY65" i="4"/>
  <c r="ZX65" i="4"/>
  <c r="ZW65" i="4"/>
  <c r="ZV65" i="4"/>
  <c r="ZU65" i="4"/>
  <c r="ZT65" i="4"/>
  <c r="ZS65" i="4"/>
  <c r="ZR65" i="4"/>
  <c r="ZQ65" i="4"/>
  <c r="ZP65" i="4"/>
  <c r="ZO65" i="4"/>
  <c r="ZN65" i="4"/>
  <c r="ZM65" i="4"/>
  <c r="ZL65" i="4"/>
  <c r="ZK65" i="4"/>
  <c r="ZJ65" i="4"/>
  <c r="ZI65" i="4"/>
  <c r="ZH65" i="4"/>
  <c r="ZG65" i="4"/>
  <c r="ZF65" i="4"/>
  <c r="ZE65" i="4"/>
  <c r="ZD65" i="4"/>
  <c r="ZC65" i="4"/>
  <c r="ZB65" i="4"/>
  <c r="ZA65" i="4"/>
  <c r="YZ65" i="4"/>
  <c r="YY65" i="4"/>
  <c r="YX65" i="4"/>
  <c r="YW65" i="4"/>
  <c r="YV65" i="4"/>
  <c r="YU65" i="4"/>
  <c r="YT65" i="4"/>
  <c r="YS65" i="4"/>
  <c r="YR65" i="4"/>
  <c r="YQ65" i="4"/>
  <c r="YP65" i="4"/>
  <c r="YO65" i="4"/>
  <c r="YN65" i="4"/>
  <c r="YM65" i="4"/>
  <c r="YL65" i="4"/>
  <c r="YK65" i="4"/>
  <c r="YJ65" i="4"/>
  <c r="YI65" i="4"/>
  <c r="YH65" i="4"/>
  <c r="YG65" i="4"/>
  <c r="YF65" i="4"/>
  <c r="YE65" i="4"/>
  <c r="YD65" i="4"/>
  <c r="YC65" i="4"/>
  <c r="YB65" i="4"/>
  <c r="YA65" i="4"/>
  <c r="XZ65" i="4"/>
  <c r="XY65" i="4"/>
  <c r="XX65" i="4"/>
  <c r="XW65" i="4"/>
  <c r="XV65" i="4"/>
  <c r="XU65" i="4"/>
  <c r="XT65" i="4"/>
  <c r="XS65" i="4"/>
  <c r="XR65" i="4"/>
  <c r="XQ65" i="4"/>
  <c r="XP65" i="4"/>
  <c r="XO65" i="4"/>
  <c r="XN65" i="4"/>
  <c r="XM65" i="4"/>
  <c r="XL65" i="4"/>
  <c r="XK65" i="4"/>
  <c r="XJ65" i="4"/>
  <c r="XI65" i="4"/>
  <c r="XH65" i="4"/>
  <c r="XG65" i="4"/>
  <c r="XF65" i="4"/>
  <c r="XE65" i="4"/>
  <c r="XD65" i="4"/>
  <c r="XC65" i="4"/>
  <c r="XB65" i="4"/>
  <c r="XA65" i="4"/>
  <c r="WZ65" i="4"/>
  <c r="WY65" i="4"/>
  <c r="WX65" i="4"/>
  <c r="WW65" i="4"/>
  <c r="WV65" i="4"/>
  <c r="WU65" i="4"/>
  <c r="WT65" i="4"/>
  <c r="WS65" i="4"/>
  <c r="WR65" i="4"/>
  <c r="WQ65" i="4"/>
  <c r="WP65" i="4"/>
  <c r="WO65" i="4"/>
  <c r="WN65" i="4"/>
  <c r="WM65" i="4"/>
  <c r="WL65" i="4"/>
  <c r="WK65" i="4"/>
  <c r="WJ65" i="4"/>
  <c r="WI65" i="4"/>
  <c r="WH65" i="4"/>
  <c r="WG65" i="4"/>
  <c r="WF65" i="4"/>
  <c r="WE65" i="4"/>
  <c r="WD65" i="4"/>
  <c r="WC65" i="4"/>
  <c r="WB65" i="4"/>
  <c r="WA65" i="4"/>
  <c r="VZ65" i="4"/>
  <c r="VY65" i="4"/>
  <c r="VX65" i="4"/>
  <c r="VW65" i="4"/>
  <c r="VV65" i="4"/>
  <c r="VU65" i="4"/>
  <c r="VT65" i="4"/>
  <c r="VS65" i="4"/>
  <c r="VR65" i="4"/>
  <c r="VQ65" i="4"/>
  <c r="VP65" i="4"/>
  <c r="VO65" i="4"/>
  <c r="VN65" i="4"/>
  <c r="VM65" i="4"/>
  <c r="VL65" i="4"/>
  <c r="VK65" i="4"/>
  <c r="VJ65" i="4"/>
  <c r="VI65" i="4"/>
  <c r="VH65" i="4"/>
  <c r="VG65" i="4"/>
  <c r="VF65" i="4"/>
  <c r="VE65" i="4"/>
  <c r="VD65" i="4"/>
  <c r="VC65" i="4"/>
  <c r="VB65" i="4"/>
  <c r="VA65" i="4"/>
  <c r="UZ65" i="4"/>
  <c r="UY65" i="4"/>
  <c r="UX65" i="4"/>
  <c r="UW65" i="4"/>
  <c r="UV65" i="4"/>
  <c r="UU65" i="4"/>
  <c r="UT65" i="4"/>
  <c r="US65" i="4"/>
  <c r="UR65" i="4"/>
  <c r="UQ65" i="4"/>
  <c r="UP65" i="4"/>
  <c r="UO65" i="4"/>
  <c r="UN65" i="4"/>
  <c r="UM65" i="4"/>
  <c r="UL65" i="4"/>
  <c r="UK65" i="4"/>
  <c r="UJ65" i="4"/>
  <c r="UI65" i="4"/>
  <c r="UH65" i="4"/>
  <c r="UG65" i="4"/>
  <c r="UF65" i="4"/>
  <c r="UE65" i="4"/>
  <c r="UD65" i="4"/>
  <c r="UC65" i="4"/>
  <c r="UB65" i="4"/>
  <c r="UA65" i="4"/>
  <c r="TZ65" i="4"/>
  <c r="TY65" i="4"/>
  <c r="TX65" i="4"/>
  <c r="TW65" i="4"/>
  <c r="TV65" i="4"/>
  <c r="TU65" i="4"/>
  <c r="TT65" i="4"/>
  <c r="TS65" i="4"/>
  <c r="TR65" i="4"/>
  <c r="TQ65" i="4"/>
  <c r="TP65" i="4"/>
  <c r="TO65" i="4"/>
  <c r="TN65" i="4"/>
  <c r="TM65" i="4"/>
  <c r="TL65" i="4"/>
  <c r="TK65" i="4"/>
  <c r="TJ65" i="4"/>
  <c r="TI65" i="4"/>
  <c r="TH65" i="4"/>
  <c r="TG65" i="4"/>
  <c r="TF65" i="4"/>
  <c r="TE65" i="4"/>
  <c r="TD65" i="4"/>
  <c r="TC65" i="4"/>
  <c r="TB65" i="4"/>
  <c r="TA65" i="4"/>
  <c r="SZ65" i="4"/>
  <c r="SY65" i="4"/>
  <c r="SX65" i="4"/>
  <c r="SW65" i="4"/>
  <c r="SV65" i="4"/>
  <c r="SU65" i="4"/>
  <c r="ST65" i="4"/>
  <c r="SS65" i="4"/>
  <c r="SR65" i="4"/>
  <c r="SQ65" i="4"/>
  <c r="SP65" i="4"/>
  <c r="SO65" i="4"/>
  <c r="SN65" i="4"/>
  <c r="SM65" i="4"/>
  <c r="SL65" i="4"/>
  <c r="SK65" i="4"/>
  <c r="SJ65" i="4"/>
  <c r="SI65" i="4"/>
  <c r="SH65" i="4"/>
  <c r="SG65" i="4"/>
  <c r="SF65" i="4"/>
  <c r="SE65" i="4"/>
  <c r="SD65" i="4"/>
  <c r="SC65" i="4"/>
  <c r="SB65" i="4"/>
  <c r="SA65" i="4"/>
  <c r="RZ65" i="4"/>
  <c r="RY65" i="4"/>
  <c r="RX65" i="4"/>
  <c r="RW65" i="4"/>
  <c r="RV65" i="4"/>
  <c r="RU65" i="4"/>
  <c r="RT65" i="4"/>
  <c r="RS65" i="4"/>
  <c r="RR65" i="4"/>
  <c r="RQ65" i="4"/>
  <c r="RP65" i="4"/>
  <c r="RO65" i="4"/>
  <c r="RN65" i="4"/>
  <c r="RM65" i="4"/>
  <c r="RL65" i="4"/>
  <c r="RK65" i="4"/>
  <c r="RJ65" i="4"/>
  <c r="RI65" i="4"/>
  <c r="RH65" i="4"/>
  <c r="RG65" i="4"/>
  <c r="RF65" i="4"/>
  <c r="RE65" i="4"/>
  <c r="RD65" i="4"/>
  <c r="RC65" i="4"/>
  <c r="RB65" i="4"/>
  <c r="RA65" i="4"/>
  <c r="QZ65" i="4"/>
  <c r="QY65" i="4"/>
  <c r="QX65" i="4"/>
  <c r="QW65" i="4"/>
  <c r="QV65" i="4"/>
  <c r="QU65" i="4"/>
  <c r="QT65" i="4"/>
  <c r="QS65" i="4"/>
  <c r="QR65" i="4"/>
  <c r="QQ65" i="4"/>
  <c r="QP65" i="4"/>
  <c r="QO65" i="4"/>
  <c r="QN65" i="4"/>
  <c r="QM65" i="4"/>
  <c r="QL65" i="4"/>
  <c r="QK65" i="4"/>
  <c r="QJ65" i="4"/>
  <c r="QI65" i="4"/>
  <c r="QH65" i="4"/>
  <c r="QG65" i="4"/>
  <c r="QF65" i="4"/>
  <c r="QE65" i="4"/>
  <c r="QD65" i="4"/>
  <c r="QC65" i="4"/>
  <c r="QB65" i="4"/>
  <c r="QA65" i="4"/>
  <c r="PZ65" i="4"/>
  <c r="PY65" i="4"/>
  <c r="PX65" i="4"/>
  <c r="PW65" i="4"/>
  <c r="PV65" i="4"/>
  <c r="PU65" i="4"/>
  <c r="PT65" i="4"/>
  <c r="PS65" i="4"/>
  <c r="PR65" i="4"/>
  <c r="PQ65" i="4"/>
  <c r="PP65" i="4"/>
  <c r="PO65" i="4"/>
  <c r="PN65" i="4"/>
  <c r="PM65" i="4"/>
  <c r="PL65" i="4"/>
  <c r="PK65" i="4"/>
  <c r="PJ65" i="4"/>
  <c r="PI65" i="4"/>
  <c r="PH65" i="4"/>
  <c r="PG65" i="4"/>
  <c r="PF65" i="4"/>
  <c r="PE65" i="4"/>
  <c r="PD65" i="4"/>
  <c r="PC65" i="4"/>
  <c r="PB65" i="4"/>
  <c r="PA65" i="4"/>
  <c r="OZ65" i="4"/>
  <c r="OY65" i="4"/>
  <c r="OX65" i="4"/>
  <c r="OW65" i="4"/>
  <c r="OV65" i="4"/>
  <c r="OU65" i="4"/>
  <c r="OT65" i="4"/>
  <c r="OS65" i="4"/>
  <c r="OR65" i="4"/>
  <c r="OQ65" i="4"/>
  <c r="OP65" i="4"/>
  <c r="OO65" i="4"/>
  <c r="ON65" i="4"/>
  <c r="OM65" i="4"/>
  <c r="OL65" i="4"/>
  <c r="OK65" i="4"/>
  <c r="OJ65" i="4"/>
  <c r="OI65" i="4"/>
  <c r="OH65" i="4"/>
  <c r="OG65" i="4"/>
  <c r="OF65" i="4"/>
  <c r="OE65" i="4"/>
  <c r="OD65" i="4"/>
  <c r="OC65" i="4"/>
  <c r="OB65" i="4"/>
  <c r="OA65" i="4"/>
  <c r="NZ65" i="4"/>
  <c r="NY65" i="4"/>
  <c r="NX65" i="4"/>
  <c r="NW65" i="4"/>
  <c r="NV65" i="4"/>
  <c r="NU65" i="4"/>
  <c r="NT65" i="4"/>
  <c r="NS65" i="4"/>
  <c r="NR65" i="4"/>
  <c r="NQ65" i="4"/>
  <c r="NP65" i="4"/>
  <c r="NO65" i="4"/>
  <c r="NN65" i="4"/>
  <c r="NM65" i="4"/>
  <c r="NL65" i="4"/>
  <c r="NK65" i="4"/>
  <c r="NJ65" i="4"/>
  <c r="NI65" i="4"/>
  <c r="NH65" i="4"/>
  <c r="NG65" i="4"/>
  <c r="NF65" i="4"/>
  <c r="NE65" i="4"/>
  <c r="ND65" i="4"/>
  <c r="NC65" i="4"/>
  <c r="NB65" i="4"/>
  <c r="NA65" i="4"/>
  <c r="MZ65" i="4"/>
  <c r="MY65" i="4"/>
  <c r="MX65" i="4"/>
  <c r="MW65" i="4"/>
  <c r="MV65" i="4"/>
  <c r="MU65" i="4"/>
  <c r="MT65" i="4"/>
  <c r="MS65" i="4"/>
  <c r="MR65" i="4"/>
  <c r="MQ65" i="4"/>
  <c r="MP65" i="4"/>
  <c r="MO65" i="4"/>
  <c r="MN65" i="4"/>
  <c r="MM65" i="4"/>
  <c r="ML65" i="4"/>
  <c r="MK65" i="4"/>
  <c r="MJ65" i="4"/>
  <c r="MI65" i="4"/>
  <c r="MH65" i="4"/>
  <c r="MG65" i="4"/>
  <c r="MF65" i="4"/>
  <c r="ME65" i="4"/>
  <c r="MD65" i="4"/>
  <c r="MC65" i="4"/>
  <c r="MB65" i="4"/>
  <c r="MA65" i="4"/>
  <c r="LZ65" i="4"/>
  <c r="LY65" i="4"/>
  <c r="LX65" i="4"/>
  <c r="LW65" i="4"/>
  <c r="LV65" i="4"/>
  <c r="LU65" i="4"/>
  <c r="LT65" i="4"/>
  <c r="LS65" i="4"/>
  <c r="LR65" i="4"/>
  <c r="LQ65" i="4"/>
  <c r="LP65" i="4"/>
  <c r="LO65" i="4"/>
  <c r="LN65" i="4"/>
  <c r="LM65" i="4"/>
  <c r="LL65" i="4"/>
  <c r="LK65" i="4"/>
  <c r="LJ65" i="4"/>
  <c r="LI65" i="4"/>
  <c r="LH65" i="4"/>
  <c r="LG65" i="4"/>
  <c r="LF65" i="4"/>
  <c r="LE65" i="4"/>
  <c r="LD65" i="4"/>
  <c r="LC65" i="4"/>
  <c r="LB65" i="4"/>
  <c r="LA65" i="4"/>
  <c r="KZ65" i="4"/>
  <c r="KY65" i="4"/>
  <c r="KX65" i="4"/>
  <c r="KW65" i="4"/>
  <c r="KV65" i="4"/>
  <c r="KU65" i="4"/>
  <c r="KT65" i="4"/>
  <c r="KS65" i="4"/>
  <c r="KR65" i="4"/>
  <c r="KQ65" i="4"/>
  <c r="KP65" i="4"/>
  <c r="KO65" i="4"/>
  <c r="KN65" i="4"/>
  <c r="KM65" i="4"/>
  <c r="KL65" i="4"/>
  <c r="KK65" i="4"/>
  <c r="KJ65" i="4"/>
  <c r="KI65" i="4"/>
  <c r="KH65" i="4"/>
  <c r="KG65" i="4"/>
  <c r="KF65" i="4"/>
  <c r="KE65" i="4"/>
  <c r="KD65" i="4"/>
  <c r="KC65" i="4"/>
  <c r="KB65" i="4"/>
  <c r="KA65" i="4"/>
  <c r="JZ65" i="4"/>
  <c r="JY65" i="4"/>
  <c r="JX65" i="4"/>
  <c r="JW65" i="4"/>
  <c r="JV65" i="4"/>
  <c r="JU65" i="4"/>
  <c r="JT65" i="4"/>
  <c r="JS65" i="4"/>
  <c r="JR65" i="4"/>
  <c r="JQ65" i="4"/>
  <c r="JP65" i="4"/>
  <c r="JO65" i="4"/>
  <c r="JN65" i="4"/>
  <c r="JM65" i="4"/>
  <c r="JL65" i="4"/>
  <c r="JK65" i="4"/>
  <c r="JJ65" i="4"/>
  <c r="JI65" i="4"/>
  <c r="JH65" i="4"/>
  <c r="JG65" i="4"/>
  <c r="JF65" i="4"/>
  <c r="JE65" i="4"/>
  <c r="JD65" i="4"/>
  <c r="JC65" i="4"/>
  <c r="JB65" i="4"/>
  <c r="JA65" i="4"/>
  <c r="IZ65" i="4"/>
  <c r="IY65" i="4"/>
  <c r="IX65" i="4"/>
  <c r="IW65" i="4"/>
  <c r="IV65" i="4"/>
  <c r="IU65" i="4"/>
  <c r="IT65" i="4"/>
  <c r="IS65" i="4"/>
  <c r="IR65" i="4"/>
  <c r="IQ65" i="4"/>
  <c r="IP65" i="4"/>
  <c r="IO65" i="4"/>
  <c r="IN65" i="4"/>
  <c r="IM65" i="4"/>
  <c r="IL65" i="4"/>
  <c r="IK65" i="4"/>
  <c r="IJ65" i="4"/>
  <c r="II65" i="4"/>
  <c r="IH65" i="4"/>
  <c r="IG65" i="4"/>
  <c r="IF65" i="4"/>
  <c r="IE65" i="4"/>
  <c r="ID65" i="4"/>
  <c r="IC65" i="4"/>
  <c r="IB65" i="4"/>
  <c r="IA65" i="4"/>
  <c r="HZ65" i="4"/>
  <c r="HY65" i="4"/>
  <c r="HX65" i="4"/>
  <c r="HW65" i="4"/>
  <c r="HV65" i="4"/>
  <c r="HU65" i="4"/>
  <c r="HT65" i="4"/>
  <c r="HS65" i="4"/>
  <c r="HR65" i="4"/>
  <c r="HQ65" i="4"/>
  <c r="HP65" i="4"/>
  <c r="HO65" i="4"/>
  <c r="HN65" i="4"/>
  <c r="HM65" i="4"/>
  <c r="HL65" i="4"/>
  <c r="HK65" i="4"/>
  <c r="HJ65" i="4"/>
  <c r="HI65" i="4"/>
  <c r="HH65" i="4"/>
  <c r="HG65" i="4"/>
  <c r="HF65" i="4"/>
  <c r="HE65" i="4"/>
  <c r="HD65" i="4"/>
  <c r="HC65" i="4"/>
  <c r="HB65" i="4"/>
  <c r="HA65" i="4"/>
  <c r="GZ65" i="4"/>
  <c r="GY65" i="4"/>
  <c r="GX65" i="4"/>
  <c r="GW65" i="4"/>
  <c r="GV65" i="4"/>
  <c r="GU65" i="4"/>
  <c r="GT65" i="4"/>
  <c r="GS65" i="4"/>
  <c r="GR65" i="4"/>
  <c r="GQ65" i="4"/>
  <c r="GP65" i="4"/>
  <c r="GO65" i="4"/>
  <c r="GN65" i="4"/>
  <c r="GM65" i="4"/>
  <c r="GL65" i="4"/>
  <c r="GK65" i="4"/>
  <c r="GJ65" i="4"/>
  <c r="GI65" i="4"/>
  <c r="GH65" i="4"/>
  <c r="GG65" i="4"/>
  <c r="GF65" i="4"/>
  <c r="GE65" i="4"/>
  <c r="GD65" i="4"/>
  <c r="GC65" i="4"/>
  <c r="GB65" i="4"/>
  <c r="GA65" i="4"/>
  <c r="FZ65" i="4"/>
  <c r="FY65" i="4"/>
  <c r="FX65" i="4"/>
  <c r="FW65" i="4"/>
  <c r="FV65" i="4"/>
  <c r="FU65" i="4"/>
  <c r="FT65" i="4"/>
  <c r="FS65" i="4"/>
  <c r="FR65" i="4"/>
  <c r="FQ65" i="4"/>
  <c r="FP65" i="4"/>
  <c r="FO65" i="4"/>
  <c r="FN65" i="4"/>
  <c r="FM65" i="4"/>
  <c r="FL65" i="4"/>
  <c r="FK65" i="4"/>
  <c r="FJ65" i="4"/>
  <c r="FI65" i="4"/>
  <c r="FH65" i="4"/>
  <c r="FG65" i="4"/>
  <c r="FF65" i="4"/>
  <c r="FE65" i="4"/>
  <c r="FD65" i="4"/>
  <c r="FC65" i="4"/>
  <c r="FB65" i="4"/>
  <c r="FA65" i="4"/>
  <c r="EZ65" i="4"/>
  <c r="EY65" i="4"/>
  <c r="EX65" i="4"/>
  <c r="EW65" i="4"/>
  <c r="EV65" i="4"/>
  <c r="EU65" i="4"/>
  <c r="ET65" i="4"/>
  <c r="ES65" i="4"/>
  <c r="ER65" i="4"/>
  <c r="EQ65" i="4"/>
  <c r="EP65" i="4"/>
  <c r="EO65" i="4"/>
  <c r="EN65" i="4"/>
  <c r="EM65" i="4"/>
  <c r="EL65" i="4"/>
  <c r="EK65" i="4"/>
  <c r="EJ65" i="4"/>
  <c r="EI65" i="4"/>
  <c r="EH65" i="4"/>
  <c r="EG65" i="4"/>
  <c r="EF65" i="4"/>
  <c r="EE65" i="4"/>
  <c r="ED65" i="4"/>
  <c r="EC65" i="4"/>
  <c r="EB65" i="4"/>
  <c r="EA65" i="4"/>
  <c r="DZ65" i="4"/>
  <c r="DY65" i="4"/>
  <c r="DX65" i="4"/>
  <c r="DW65" i="4"/>
  <c r="DV65" i="4"/>
  <c r="DU65" i="4"/>
  <c r="DT65" i="4"/>
  <c r="DS65" i="4"/>
  <c r="DR65" i="4"/>
  <c r="DQ65" i="4"/>
  <c r="DP65" i="4"/>
  <c r="DO65" i="4"/>
  <c r="DN65" i="4"/>
  <c r="DM65" i="4"/>
  <c r="DL65" i="4"/>
  <c r="DK65" i="4"/>
  <c r="DJ65" i="4"/>
  <c r="DI65" i="4"/>
  <c r="DH65" i="4"/>
  <c r="DG65" i="4"/>
  <c r="DF65" i="4"/>
  <c r="DE65" i="4"/>
  <c r="DD65" i="4"/>
  <c r="DC65" i="4"/>
  <c r="DB65" i="4"/>
  <c r="DA65" i="4"/>
  <c r="CZ65" i="4"/>
  <c r="CY65" i="4"/>
  <c r="CX65" i="4"/>
  <c r="CW65" i="4"/>
  <c r="CV65" i="4"/>
  <c r="CU65" i="4"/>
  <c r="CT65" i="4"/>
  <c r="CS65" i="4"/>
  <c r="CR65" i="4"/>
  <c r="CQ65" i="4"/>
  <c r="CP65" i="4"/>
  <c r="CO65" i="4"/>
  <c r="CN65" i="4"/>
  <c r="CM65" i="4"/>
  <c r="CL65" i="4"/>
  <c r="CK65" i="4"/>
  <c r="CJ65" i="4"/>
  <c r="CI65" i="4"/>
  <c r="CH65" i="4"/>
  <c r="CG65" i="4"/>
  <c r="CF65" i="4"/>
  <c r="CE65" i="4"/>
  <c r="CD65" i="4"/>
  <c r="CC65" i="4"/>
  <c r="CB65" i="4"/>
  <c r="CA65" i="4"/>
  <c r="BZ65" i="4"/>
  <c r="BY65" i="4"/>
  <c r="BX65" i="4"/>
  <c r="BW65" i="4"/>
  <c r="BV65" i="4"/>
  <c r="BU65" i="4"/>
  <c r="BT65" i="4"/>
  <c r="BS65" i="4"/>
  <c r="BR65" i="4"/>
  <c r="BQ65" i="4"/>
  <c r="BP65" i="4"/>
  <c r="ALU64" i="4"/>
  <c r="ALT64" i="4"/>
  <c r="ALS64" i="4"/>
  <c r="ALR64" i="4"/>
  <c r="ALQ64" i="4"/>
  <c r="ALP64" i="4"/>
  <c r="ALO64" i="4"/>
  <c r="ALN64" i="4"/>
  <c r="ALM64" i="4"/>
  <c r="ALL64" i="4"/>
  <c r="ALK64" i="4"/>
  <c r="ALJ64" i="4"/>
  <c r="ALI64" i="4"/>
  <c r="ALH64" i="4"/>
  <c r="ALG64" i="4"/>
  <c r="ALF64" i="4"/>
  <c r="ALE64" i="4"/>
  <c r="ALD64" i="4"/>
  <c r="ALC64" i="4"/>
  <c r="ALB64" i="4"/>
  <c r="ALA64" i="4"/>
  <c r="AKZ64" i="4"/>
  <c r="AKY64" i="4"/>
  <c r="AKX64" i="4"/>
  <c r="AKW64" i="4"/>
  <c r="AKV64" i="4"/>
  <c r="AKU64" i="4"/>
  <c r="AKT64" i="4"/>
  <c r="AKS64" i="4"/>
  <c r="AKR64" i="4"/>
  <c r="AKQ64" i="4"/>
  <c r="AKP64" i="4"/>
  <c r="AKO64" i="4"/>
  <c r="AKN64" i="4"/>
  <c r="AKM64" i="4"/>
  <c r="AKL64" i="4"/>
  <c r="AKK64" i="4"/>
  <c r="AKJ64" i="4"/>
  <c r="AKI64" i="4"/>
  <c r="AKH64" i="4"/>
  <c r="AKG64" i="4"/>
  <c r="AKF64" i="4"/>
  <c r="AKE64" i="4"/>
  <c r="AKD64" i="4"/>
  <c r="AKC64" i="4"/>
  <c r="AKB64" i="4"/>
  <c r="AKA64" i="4"/>
  <c r="AJZ64" i="4"/>
  <c r="AJY64" i="4"/>
  <c r="AJX64" i="4"/>
  <c r="AJW64" i="4"/>
  <c r="AJV64" i="4"/>
  <c r="AJU64" i="4"/>
  <c r="AJT64" i="4"/>
  <c r="AJS64" i="4"/>
  <c r="AJR64" i="4"/>
  <c r="AJQ64" i="4"/>
  <c r="AJP64" i="4"/>
  <c r="AJO64" i="4"/>
  <c r="AJN64" i="4"/>
  <c r="AJM64" i="4"/>
  <c r="AJL64" i="4"/>
  <c r="AJK64" i="4"/>
  <c r="AJJ64" i="4"/>
  <c r="AJI64" i="4"/>
  <c r="AJH64" i="4"/>
  <c r="AJG64" i="4"/>
  <c r="AJF64" i="4"/>
  <c r="AJE64" i="4"/>
  <c r="AJD64" i="4"/>
  <c r="AJC64" i="4"/>
  <c r="AJB64" i="4"/>
  <c r="AJA64" i="4"/>
  <c r="AIZ64" i="4"/>
  <c r="AIY64" i="4"/>
  <c r="AIX64" i="4"/>
  <c r="AIW64" i="4"/>
  <c r="AIV64" i="4"/>
  <c r="AIU64" i="4"/>
  <c r="AIT64" i="4"/>
  <c r="AIS64" i="4"/>
  <c r="AIR64" i="4"/>
  <c r="AIQ64" i="4"/>
  <c r="AIP64" i="4"/>
  <c r="AIO64" i="4"/>
  <c r="AIN64" i="4"/>
  <c r="AIM64" i="4"/>
  <c r="AIL64" i="4"/>
  <c r="AIK64" i="4"/>
  <c r="AIJ64" i="4"/>
  <c r="AII64" i="4"/>
  <c r="AIH64" i="4"/>
  <c r="AIG64" i="4"/>
  <c r="AIF64" i="4"/>
  <c r="AIE64" i="4"/>
  <c r="AID64" i="4"/>
  <c r="AIC64" i="4"/>
  <c r="AIB64" i="4"/>
  <c r="AIA64" i="4"/>
  <c r="AHZ64" i="4"/>
  <c r="AHY64" i="4"/>
  <c r="AHX64" i="4"/>
  <c r="AHW64" i="4"/>
  <c r="AHV64" i="4"/>
  <c r="AHU64" i="4"/>
  <c r="AHT64" i="4"/>
  <c r="AHS64" i="4"/>
  <c r="AHR64" i="4"/>
  <c r="AHQ64" i="4"/>
  <c r="AHP64" i="4"/>
  <c r="AHO64" i="4"/>
  <c r="AHN64" i="4"/>
  <c r="AHM64" i="4"/>
  <c r="AHL64" i="4"/>
  <c r="AHK64" i="4"/>
  <c r="AHJ64" i="4"/>
  <c r="AHI64" i="4"/>
  <c r="AHH64" i="4"/>
  <c r="AHG64" i="4"/>
  <c r="AHF64" i="4"/>
  <c r="AHE64" i="4"/>
  <c r="AHD64" i="4"/>
  <c r="AHC64" i="4"/>
  <c r="AHB64" i="4"/>
  <c r="AHA64" i="4"/>
  <c r="AGZ64" i="4"/>
  <c r="AGY64" i="4"/>
  <c r="AGX64" i="4"/>
  <c r="AGW64" i="4"/>
  <c r="AGV64" i="4"/>
  <c r="AGU64" i="4"/>
  <c r="AGT64" i="4"/>
  <c r="AGS64" i="4"/>
  <c r="AGR64" i="4"/>
  <c r="AGQ64" i="4"/>
  <c r="AGP64" i="4"/>
  <c r="AGO64" i="4"/>
  <c r="AGN64" i="4"/>
  <c r="AGM64" i="4"/>
  <c r="AGL64" i="4"/>
  <c r="AGK64" i="4"/>
  <c r="AGJ64" i="4"/>
  <c r="AGI64" i="4"/>
  <c r="AGH64" i="4"/>
  <c r="AGG64" i="4"/>
  <c r="AGF64" i="4"/>
  <c r="AGE64" i="4"/>
  <c r="AGD64" i="4"/>
  <c r="AGC64" i="4"/>
  <c r="AGB64" i="4"/>
  <c r="AGA64" i="4"/>
  <c r="AFZ64" i="4"/>
  <c r="AFY64" i="4"/>
  <c r="AFX64" i="4"/>
  <c r="AFW64" i="4"/>
  <c r="AFV64" i="4"/>
  <c r="AFU64" i="4"/>
  <c r="AFT64" i="4"/>
  <c r="AFS64" i="4"/>
  <c r="AFR64" i="4"/>
  <c r="AFQ64" i="4"/>
  <c r="AFP64" i="4"/>
  <c r="AFO64" i="4"/>
  <c r="AFN64" i="4"/>
  <c r="AFM64" i="4"/>
  <c r="AFL64" i="4"/>
  <c r="AFK64" i="4"/>
  <c r="AFJ64" i="4"/>
  <c r="AFI64" i="4"/>
  <c r="AFH64" i="4"/>
  <c r="AFG64" i="4"/>
  <c r="AFF64" i="4"/>
  <c r="AFE64" i="4"/>
  <c r="AFD64" i="4"/>
  <c r="AFC64" i="4"/>
  <c r="AFB64" i="4"/>
  <c r="AFA64" i="4"/>
  <c r="AEZ64" i="4"/>
  <c r="AEY64" i="4"/>
  <c r="AEX64" i="4"/>
  <c r="AEW64" i="4"/>
  <c r="AEV64" i="4"/>
  <c r="AEU64" i="4"/>
  <c r="AET64" i="4"/>
  <c r="AES64" i="4"/>
  <c r="AER64" i="4"/>
  <c r="AEQ64" i="4"/>
  <c r="AEP64" i="4"/>
  <c r="AEO64" i="4"/>
  <c r="AEN64" i="4"/>
  <c r="AEM64" i="4"/>
  <c r="AEL64" i="4"/>
  <c r="AEK64" i="4"/>
  <c r="AEJ64" i="4"/>
  <c r="AEI64" i="4"/>
  <c r="AEH64" i="4"/>
  <c r="AEG64" i="4"/>
  <c r="AEF64" i="4"/>
  <c r="AEE64" i="4"/>
  <c r="AED64" i="4"/>
  <c r="AEC64" i="4"/>
  <c r="AEB64" i="4"/>
  <c r="AEA64" i="4"/>
  <c r="ADZ64" i="4"/>
  <c r="ADY64" i="4"/>
  <c r="ADX64" i="4"/>
  <c r="ADW64" i="4"/>
  <c r="ADV64" i="4"/>
  <c r="ADU64" i="4"/>
  <c r="ADT64" i="4"/>
  <c r="ADS64" i="4"/>
  <c r="ADR64" i="4"/>
  <c r="ADQ64" i="4"/>
  <c r="ADP64" i="4"/>
  <c r="ADO64" i="4"/>
  <c r="ADN64" i="4"/>
  <c r="ADM64" i="4"/>
  <c r="ADL64" i="4"/>
  <c r="ADK64" i="4"/>
  <c r="ADJ64" i="4"/>
  <c r="ADI64" i="4"/>
  <c r="ADH64" i="4"/>
  <c r="ADG64" i="4"/>
  <c r="ADF64" i="4"/>
  <c r="ADE64" i="4"/>
  <c r="ADD64" i="4"/>
  <c r="ADC64" i="4"/>
  <c r="ADB64" i="4"/>
  <c r="ADA64" i="4"/>
  <c r="ACZ64" i="4"/>
  <c r="ACY64" i="4"/>
  <c r="ACX64" i="4"/>
  <c r="ACW64" i="4"/>
  <c r="ACV64" i="4"/>
  <c r="ACU64" i="4"/>
  <c r="ACT64" i="4"/>
  <c r="ACS64" i="4"/>
  <c r="ACR64" i="4"/>
  <c r="ACQ64" i="4"/>
  <c r="ACP64" i="4"/>
  <c r="ACO64" i="4"/>
  <c r="ACN64" i="4"/>
  <c r="ACM64" i="4"/>
  <c r="ACL64" i="4"/>
  <c r="ACK64" i="4"/>
  <c r="ACJ64" i="4"/>
  <c r="ACI64" i="4"/>
  <c r="ACH64" i="4"/>
  <c r="ACG64" i="4"/>
  <c r="ACF64" i="4"/>
  <c r="ACE64" i="4"/>
  <c r="ACD64" i="4"/>
  <c r="ACC64" i="4"/>
  <c r="ACB64" i="4"/>
  <c r="ACA64" i="4"/>
  <c r="ABZ64" i="4"/>
  <c r="ABY64" i="4"/>
  <c r="ABX64" i="4"/>
  <c r="ABW64" i="4"/>
  <c r="ABV64" i="4"/>
  <c r="ABU64" i="4"/>
  <c r="ABT64" i="4"/>
  <c r="ABS64" i="4"/>
  <c r="ABR64" i="4"/>
  <c r="ABQ64" i="4"/>
  <c r="ABP64" i="4"/>
  <c r="ABO64" i="4"/>
  <c r="ABN64" i="4"/>
  <c r="ABM64" i="4"/>
  <c r="ABL64" i="4"/>
  <c r="ABK64" i="4"/>
  <c r="ABJ64" i="4"/>
  <c r="ABI64" i="4"/>
  <c r="ABH64" i="4"/>
  <c r="ABG64" i="4"/>
  <c r="ABF64" i="4"/>
  <c r="ABE64" i="4"/>
  <c r="ABD64" i="4"/>
  <c r="ABC64" i="4"/>
  <c r="ABB64" i="4"/>
  <c r="ABA64" i="4"/>
  <c r="AAZ64" i="4"/>
  <c r="AAY64" i="4"/>
  <c r="AAX64" i="4"/>
  <c r="AAW64" i="4"/>
  <c r="AAV64" i="4"/>
  <c r="AAU64" i="4"/>
  <c r="AAT64" i="4"/>
  <c r="AAS64" i="4"/>
  <c r="AAR64" i="4"/>
  <c r="AAQ64" i="4"/>
  <c r="AAP64" i="4"/>
  <c r="AAO64" i="4"/>
  <c r="AAN64" i="4"/>
  <c r="AAM64" i="4"/>
  <c r="AAL64" i="4"/>
  <c r="AAK64" i="4"/>
  <c r="AAJ64" i="4"/>
  <c r="AAI64" i="4"/>
  <c r="AAH64" i="4"/>
  <c r="AAG64" i="4"/>
  <c r="AAF64" i="4"/>
  <c r="AAE64" i="4"/>
  <c r="AAD64" i="4"/>
  <c r="AAC64" i="4"/>
  <c r="AAB64" i="4"/>
  <c r="AAA64" i="4"/>
  <c r="ZZ64" i="4"/>
  <c r="ZY64" i="4"/>
  <c r="ZX64" i="4"/>
  <c r="ZW64" i="4"/>
  <c r="ZV64" i="4"/>
  <c r="ZU64" i="4"/>
  <c r="ZT64" i="4"/>
  <c r="ZS64" i="4"/>
  <c r="ZR64" i="4"/>
  <c r="ZQ64" i="4"/>
  <c r="ZP64" i="4"/>
  <c r="ZO64" i="4"/>
  <c r="ZN64" i="4"/>
  <c r="ZM64" i="4"/>
  <c r="ZL64" i="4"/>
  <c r="ZK64" i="4"/>
  <c r="ZJ64" i="4"/>
  <c r="ZI64" i="4"/>
  <c r="ZH64" i="4"/>
  <c r="ZG64" i="4"/>
  <c r="ZF64" i="4"/>
  <c r="ZE64" i="4"/>
  <c r="ZD64" i="4"/>
  <c r="ZC64" i="4"/>
  <c r="ZB64" i="4"/>
  <c r="ZA64" i="4"/>
  <c r="YZ64" i="4"/>
  <c r="YY64" i="4"/>
  <c r="YX64" i="4"/>
  <c r="YW64" i="4"/>
  <c r="YV64" i="4"/>
  <c r="YU64" i="4"/>
  <c r="YT64" i="4"/>
  <c r="YS64" i="4"/>
  <c r="YR64" i="4"/>
  <c r="YQ64" i="4"/>
  <c r="YP64" i="4"/>
  <c r="YO64" i="4"/>
  <c r="YN64" i="4"/>
  <c r="YM64" i="4"/>
  <c r="YL64" i="4"/>
  <c r="YK64" i="4"/>
  <c r="YJ64" i="4"/>
  <c r="YI64" i="4"/>
  <c r="YH64" i="4"/>
  <c r="YG64" i="4"/>
  <c r="YF64" i="4"/>
  <c r="YE64" i="4"/>
  <c r="YD64" i="4"/>
  <c r="YC64" i="4"/>
  <c r="YB64" i="4"/>
  <c r="YA64" i="4"/>
  <c r="XZ64" i="4"/>
  <c r="XY64" i="4"/>
  <c r="XX64" i="4"/>
  <c r="XW64" i="4"/>
  <c r="XV64" i="4"/>
  <c r="XU64" i="4"/>
  <c r="XT64" i="4"/>
  <c r="XS64" i="4"/>
  <c r="XR64" i="4"/>
  <c r="XQ64" i="4"/>
  <c r="XP64" i="4"/>
  <c r="XO64" i="4"/>
  <c r="XN64" i="4"/>
  <c r="XM64" i="4"/>
  <c r="XL64" i="4"/>
  <c r="XK64" i="4"/>
  <c r="XJ64" i="4"/>
  <c r="XI64" i="4"/>
  <c r="XH64" i="4"/>
  <c r="XG64" i="4"/>
  <c r="XF64" i="4"/>
  <c r="XE64" i="4"/>
  <c r="XD64" i="4"/>
  <c r="XC64" i="4"/>
  <c r="XB64" i="4"/>
  <c r="XA64" i="4"/>
  <c r="WZ64" i="4"/>
  <c r="WY64" i="4"/>
  <c r="WX64" i="4"/>
  <c r="WW64" i="4"/>
  <c r="WV64" i="4"/>
  <c r="WU64" i="4"/>
  <c r="WT64" i="4"/>
  <c r="WS64" i="4"/>
  <c r="WR64" i="4"/>
  <c r="WQ64" i="4"/>
  <c r="WP64" i="4"/>
  <c r="WO64" i="4"/>
  <c r="WN64" i="4"/>
  <c r="WM64" i="4"/>
  <c r="WL64" i="4"/>
  <c r="WK64" i="4"/>
  <c r="WJ64" i="4"/>
  <c r="WI64" i="4"/>
  <c r="WH64" i="4"/>
  <c r="WG64" i="4"/>
  <c r="WF64" i="4"/>
  <c r="WE64" i="4"/>
  <c r="WD64" i="4"/>
  <c r="WC64" i="4"/>
  <c r="WB64" i="4"/>
  <c r="WA64" i="4"/>
  <c r="VZ64" i="4"/>
  <c r="VY64" i="4"/>
  <c r="VX64" i="4"/>
  <c r="VW64" i="4"/>
  <c r="VV64" i="4"/>
  <c r="VU64" i="4"/>
  <c r="VT64" i="4"/>
  <c r="VS64" i="4"/>
  <c r="VR64" i="4"/>
  <c r="VQ64" i="4"/>
  <c r="VP64" i="4"/>
  <c r="VO64" i="4"/>
  <c r="VN64" i="4"/>
  <c r="VM64" i="4"/>
  <c r="VL64" i="4"/>
  <c r="VK64" i="4"/>
  <c r="VJ64" i="4"/>
  <c r="VI64" i="4"/>
  <c r="VH64" i="4"/>
  <c r="VG64" i="4"/>
  <c r="VF64" i="4"/>
  <c r="VE64" i="4"/>
  <c r="VD64" i="4"/>
  <c r="VC64" i="4"/>
  <c r="VB64" i="4"/>
  <c r="VA64" i="4"/>
  <c r="UZ64" i="4"/>
  <c r="UY64" i="4"/>
  <c r="UX64" i="4"/>
  <c r="UW64" i="4"/>
  <c r="UV64" i="4"/>
  <c r="UU64" i="4"/>
  <c r="UT64" i="4"/>
  <c r="US64" i="4"/>
  <c r="UR64" i="4"/>
  <c r="UQ64" i="4"/>
  <c r="UP64" i="4"/>
  <c r="UO64" i="4"/>
  <c r="UN64" i="4"/>
  <c r="UM64" i="4"/>
  <c r="UL64" i="4"/>
  <c r="UK64" i="4"/>
  <c r="UJ64" i="4"/>
  <c r="UI64" i="4"/>
  <c r="UH64" i="4"/>
  <c r="UG64" i="4"/>
  <c r="UF64" i="4"/>
  <c r="UE64" i="4"/>
  <c r="UD64" i="4"/>
  <c r="UC64" i="4"/>
  <c r="UB64" i="4"/>
  <c r="UA64" i="4"/>
  <c r="TZ64" i="4"/>
  <c r="TY64" i="4"/>
  <c r="TX64" i="4"/>
  <c r="TW64" i="4"/>
  <c r="TV64" i="4"/>
  <c r="TU64" i="4"/>
  <c r="TT64" i="4"/>
  <c r="TS64" i="4"/>
  <c r="TR64" i="4"/>
  <c r="TQ64" i="4"/>
  <c r="TP64" i="4"/>
  <c r="TO64" i="4"/>
  <c r="TN64" i="4"/>
  <c r="TM64" i="4"/>
  <c r="TL64" i="4"/>
  <c r="TK64" i="4"/>
  <c r="TJ64" i="4"/>
  <c r="TI64" i="4"/>
  <c r="TH64" i="4"/>
  <c r="TG64" i="4"/>
  <c r="TF64" i="4"/>
  <c r="TE64" i="4"/>
  <c r="TD64" i="4"/>
  <c r="TC64" i="4"/>
  <c r="TB64" i="4"/>
  <c r="TA64" i="4"/>
  <c r="SZ64" i="4"/>
  <c r="SY64" i="4"/>
  <c r="SX64" i="4"/>
  <c r="SW64" i="4"/>
  <c r="SV64" i="4"/>
  <c r="SU64" i="4"/>
  <c r="ST64" i="4"/>
  <c r="SS64" i="4"/>
  <c r="SR64" i="4"/>
  <c r="SQ64" i="4"/>
  <c r="SP64" i="4"/>
  <c r="SO64" i="4"/>
  <c r="SN64" i="4"/>
  <c r="SM64" i="4"/>
  <c r="SL64" i="4"/>
  <c r="SK64" i="4"/>
  <c r="SJ64" i="4"/>
  <c r="SI64" i="4"/>
  <c r="SH64" i="4"/>
  <c r="SG64" i="4"/>
  <c r="SF64" i="4"/>
  <c r="SE64" i="4"/>
  <c r="SD64" i="4"/>
  <c r="SC64" i="4"/>
  <c r="SB64" i="4"/>
  <c r="SA64" i="4"/>
  <c r="RZ64" i="4"/>
  <c r="RY64" i="4"/>
  <c r="RX64" i="4"/>
  <c r="RW64" i="4"/>
  <c r="RV64" i="4"/>
  <c r="RU64" i="4"/>
  <c r="RT64" i="4"/>
  <c r="RS64" i="4"/>
  <c r="RR64" i="4"/>
  <c r="RQ64" i="4"/>
  <c r="RP64" i="4"/>
  <c r="RO64" i="4"/>
  <c r="RN64" i="4"/>
  <c r="RM64" i="4"/>
  <c r="RL64" i="4"/>
  <c r="RK64" i="4"/>
  <c r="RJ64" i="4"/>
  <c r="RI64" i="4"/>
  <c r="RH64" i="4"/>
  <c r="RG64" i="4"/>
  <c r="RF64" i="4"/>
  <c r="RE64" i="4"/>
  <c r="RD64" i="4"/>
  <c r="RC64" i="4"/>
  <c r="RB64" i="4"/>
  <c r="RA64" i="4"/>
  <c r="QZ64" i="4"/>
  <c r="QY64" i="4"/>
  <c r="QX64" i="4"/>
  <c r="QW64" i="4"/>
  <c r="QV64" i="4"/>
  <c r="QU64" i="4"/>
  <c r="QT64" i="4"/>
  <c r="QS64" i="4"/>
  <c r="QR64" i="4"/>
  <c r="QQ64" i="4"/>
  <c r="QP64" i="4"/>
  <c r="QO64" i="4"/>
  <c r="QN64" i="4"/>
  <c r="QM64" i="4"/>
  <c r="QL64" i="4"/>
  <c r="QK64" i="4"/>
  <c r="QJ64" i="4"/>
  <c r="QI64" i="4"/>
  <c r="QH64" i="4"/>
  <c r="QG64" i="4"/>
  <c r="QF64" i="4"/>
  <c r="QE64" i="4"/>
  <c r="QD64" i="4"/>
  <c r="QC64" i="4"/>
  <c r="QB64" i="4"/>
  <c r="QA64" i="4"/>
  <c r="PZ64" i="4"/>
  <c r="PY64" i="4"/>
  <c r="PX64" i="4"/>
  <c r="PW64" i="4"/>
  <c r="PV64" i="4"/>
  <c r="PU64" i="4"/>
  <c r="PT64" i="4"/>
  <c r="PS64" i="4"/>
  <c r="PR64" i="4"/>
  <c r="PQ64" i="4"/>
  <c r="PP64" i="4"/>
  <c r="PO64" i="4"/>
  <c r="PN64" i="4"/>
  <c r="PM64" i="4"/>
  <c r="PL64" i="4"/>
  <c r="PK64" i="4"/>
  <c r="PJ64" i="4"/>
  <c r="PI64" i="4"/>
  <c r="PH64" i="4"/>
  <c r="PG64" i="4"/>
  <c r="PF64" i="4"/>
  <c r="PE64" i="4"/>
  <c r="PD64" i="4"/>
  <c r="PC64" i="4"/>
  <c r="PB64" i="4"/>
  <c r="PA64" i="4"/>
  <c r="OZ64" i="4"/>
  <c r="OY64" i="4"/>
  <c r="OX64" i="4"/>
  <c r="OW64" i="4"/>
  <c r="OV64" i="4"/>
  <c r="OU64" i="4"/>
  <c r="OT64" i="4"/>
  <c r="OS64" i="4"/>
  <c r="OR64" i="4"/>
  <c r="OQ64" i="4"/>
  <c r="OP64" i="4"/>
  <c r="OO64" i="4"/>
  <c r="ON64" i="4"/>
  <c r="OM64" i="4"/>
  <c r="OL64" i="4"/>
  <c r="OK64" i="4"/>
  <c r="OJ64" i="4"/>
  <c r="OI64" i="4"/>
  <c r="OH64" i="4"/>
  <c r="OG64" i="4"/>
  <c r="OF64" i="4"/>
  <c r="OE64" i="4"/>
  <c r="OD64" i="4"/>
  <c r="OC64" i="4"/>
  <c r="OB64" i="4"/>
  <c r="OA64" i="4"/>
  <c r="NZ64" i="4"/>
  <c r="NY64" i="4"/>
  <c r="NX64" i="4"/>
  <c r="NW64" i="4"/>
  <c r="NV64" i="4"/>
  <c r="NU64" i="4"/>
  <c r="NT64" i="4"/>
  <c r="NS64" i="4"/>
  <c r="NR64" i="4"/>
  <c r="NQ64" i="4"/>
  <c r="NP64" i="4"/>
  <c r="NO64" i="4"/>
  <c r="NN64" i="4"/>
  <c r="NM64" i="4"/>
  <c r="NL64" i="4"/>
  <c r="NK64" i="4"/>
  <c r="NJ64" i="4"/>
  <c r="NI64" i="4"/>
  <c r="NH64" i="4"/>
  <c r="NG64" i="4"/>
  <c r="NF64" i="4"/>
  <c r="NE64" i="4"/>
  <c r="ND64" i="4"/>
  <c r="NC64" i="4"/>
  <c r="NB64" i="4"/>
  <c r="NA64" i="4"/>
  <c r="MZ64" i="4"/>
  <c r="MY64" i="4"/>
  <c r="MX64" i="4"/>
  <c r="MW64" i="4"/>
  <c r="MV64" i="4"/>
  <c r="MU64" i="4"/>
  <c r="MT64" i="4"/>
  <c r="MS64" i="4"/>
  <c r="MR64" i="4"/>
  <c r="MQ64" i="4"/>
  <c r="MP64" i="4"/>
  <c r="MO64" i="4"/>
  <c r="MN64" i="4"/>
  <c r="MM64" i="4"/>
  <c r="ML64" i="4"/>
  <c r="MK64" i="4"/>
  <c r="MJ64" i="4"/>
  <c r="MI64" i="4"/>
  <c r="MH64" i="4"/>
  <c r="MG64" i="4"/>
  <c r="MF64" i="4"/>
  <c r="ME64" i="4"/>
  <c r="MD64" i="4"/>
  <c r="MC64" i="4"/>
  <c r="MB64" i="4"/>
  <c r="MA64" i="4"/>
  <c r="LZ64" i="4"/>
  <c r="LY64" i="4"/>
  <c r="LX64" i="4"/>
  <c r="LW64" i="4"/>
  <c r="LV64" i="4"/>
  <c r="LU64" i="4"/>
  <c r="LT64" i="4"/>
  <c r="LS64" i="4"/>
  <c r="LR64" i="4"/>
  <c r="LQ64" i="4"/>
  <c r="LP64" i="4"/>
  <c r="LO64" i="4"/>
  <c r="LN64" i="4"/>
  <c r="LM64" i="4"/>
  <c r="LL64" i="4"/>
  <c r="LK64" i="4"/>
  <c r="LJ64" i="4"/>
  <c r="LI64" i="4"/>
  <c r="LH64" i="4"/>
  <c r="LG64" i="4"/>
  <c r="LF64" i="4"/>
  <c r="LE64" i="4"/>
  <c r="LD64" i="4"/>
  <c r="LC64" i="4"/>
  <c r="LB64" i="4"/>
  <c r="LA64" i="4"/>
  <c r="KZ64" i="4"/>
  <c r="KY64" i="4"/>
  <c r="KX64" i="4"/>
  <c r="KW64" i="4"/>
  <c r="KV64" i="4"/>
  <c r="KU64" i="4"/>
  <c r="KT64" i="4"/>
  <c r="KS64" i="4"/>
  <c r="KR64" i="4"/>
  <c r="KQ64" i="4"/>
  <c r="KP64" i="4"/>
  <c r="KO64" i="4"/>
  <c r="KN64" i="4"/>
  <c r="KM64" i="4"/>
  <c r="KL64" i="4"/>
  <c r="KK64" i="4"/>
  <c r="KJ64" i="4"/>
  <c r="KI64" i="4"/>
  <c r="KH64" i="4"/>
  <c r="KG64" i="4"/>
  <c r="KF64" i="4"/>
  <c r="KE64" i="4"/>
  <c r="KD64" i="4"/>
  <c r="KC64" i="4"/>
  <c r="KB64" i="4"/>
  <c r="KA64" i="4"/>
  <c r="JZ64" i="4"/>
  <c r="JY64" i="4"/>
  <c r="JX64" i="4"/>
  <c r="JW64" i="4"/>
  <c r="JV64" i="4"/>
  <c r="JU64" i="4"/>
  <c r="JT64" i="4"/>
  <c r="JS64" i="4"/>
  <c r="JR64" i="4"/>
  <c r="JQ64" i="4"/>
  <c r="JP64" i="4"/>
  <c r="JO64" i="4"/>
  <c r="JN64" i="4"/>
  <c r="JM64" i="4"/>
  <c r="JL64" i="4"/>
  <c r="JK64" i="4"/>
  <c r="JJ64" i="4"/>
  <c r="JI64" i="4"/>
  <c r="JH64" i="4"/>
  <c r="JG64" i="4"/>
  <c r="JF64" i="4"/>
  <c r="JE64" i="4"/>
  <c r="JD64" i="4"/>
  <c r="JC64" i="4"/>
  <c r="JB64" i="4"/>
  <c r="JA64" i="4"/>
  <c r="IZ64" i="4"/>
  <c r="IY64" i="4"/>
  <c r="IX64" i="4"/>
  <c r="IW64" i="4"/>
  <c r="IV64" i="4"/>
  <c r="IU64" i="4"/>
  <c r="IT64" i="4"/>
  <c r="IS64" i="4"/>
  <c r="IR64" i="4"/>
  <c r="IQ64" i="4"/>
  <c r="IP64" i="4"/>
  <c r="IO64" i="4"/>
  <c r="IN64" i="4"/>
  <c r="IM64" i="4"/>
  <c r="IL64" i="4"/>
  <c r="IK64" i="4"/>
  <c r="IJ64" i="4"/>
  <c r="II64" i="4"/>
  <c r="IH64" i="4"/>
  <c r="IG64" i="4"/>
  <c r="IF64" i="4"/>
  <c r="IE64" i="4"/>
  <c r="ID64" i="4"/>
  <c r="IC64" i="4"/>
  <c r="IB64" i="4"/>
  <c r="IA64" i="4"/>
  <c r="HZ64" i="4"/>
  <c r="HY64" i="4"/>
  <c r="HX64" i="4"/>
  <c r="HW64" i="4"/>
  <c r="HV64" i="4"/>
  <c r="HU64" i="4"/>
  <c r="HT64" i="4"/>
  <c r="HS64" i="4"/>
  <c r="HR64" i="4"/>
  <c r="HQ64" i="4"/>
  <c r="HP64" i="4"/>
  <c r="HO64" i="4"/>
  <c r="HN64" i="4"/>
  <c r="HM64" i="4"/>
  <c r="HL64" i="4"/>
  <c r="HK64" i="4"/>
  <c r="HJ64" i="4"/>
  <c r="HI64" i="4"/>
  <c r="HH64" i="4"/>
  <c r="HG64" i="4"/>
  <c r="HF64" i="4"/>
  <c r="HE64" i="4"/>
  <c r="HD64" i="4"/>
  <c r="HC64" i="4"/>
  <c r="HB64" i="4"/>
  <c r="HA64" i="4"/>
  <c r="GZ64" i="4"/>
  <c r="GY64" i="4"/>
  <c r="GX64" i="4"/>
  <c r="GW64" i="4"/>
  <c r="GV64" i="4"/>
  <c r="GU64" i="4"/>
  <c r="GT64" i="4"/>
  <c r="GS64" i="4"/>
  <c r="GR64" i="4"/>
  <c r="GQ64" i="4"/>
  <c r="GP64" i="4"/>
  <c r="GO64" i="4"/>
  <c r="GN64" i="4"/>
  <c r="GM64" i="4"/>
  <c r="GL64" i="4"/>
  <c r="GK64" i="4"/>
  <c r="GJ64" i="4"/>
  <c r="GI64" i="4"/>
  <c r="GH64" i="4"/>
  <c r="GG64" i="4"/>
  <c r="GF64" i="4"/>
  <c r="GE64" i="4"/>
  <c r="GD64" i="4"/>
  <c r="GC64" i="4"/>
  <c r="GB64" i="4"/>
  <c r="GA64" i="4"/>
  <c r="FZ64" i="4"/>
  <c r="FY64" i="4"/>
  <c r="FX64" i="4"/>
  <c r="FW64" i="4"/>
  <c r="FV64" i="4"/>
  <c r="FU64" i="4"/>
  <c r="FT64" i="4"/>
  <c r="FS64" i="4"/>
  <c r="FR64" i="4"/>
  <c r="FQ64" i="4"/>
  <c r="FP64" i="4"/>
  <c r="FO64" i="4"/>
  <c r="FN64" i="4"/>
  <c r="FM64" i="4"/>
  <c r="FL64" i="4"/>
  <c r="FK64" i="4"/>
  <c r="FJ64" i="4"/>
  <c r="FI64" i="4"/>
  <c r="FH64" i="4"/>
  <c r="FG64" i="4"/>
  <c r="FF64" i="4"/>
  <c r="FE64" i="4"/>
  <c r="FD64" i="4"/>
  <c r="FC64" i="4"/>
  <c r="FB64" i="4"/>
  <c r="FA64" i="4"/>
  <c r="EZ64" i="4"/>
  <c r="EY64" i="4"/>
  <c r="EX64" i="4"/>
  <c r="EW64" i="4"/>
  <c r="EV64" i="4"/>
  <c r="EU64" i="4"/>
  <c r="ET64" i="4"/>
  <c r="ES64" i="4"/>
  <c r="ER64" i="4"/>
  <c r="EQ64" i="4"/>
  <c r="EP64" i="4"/>
  <c r="EO64" i="4"/>
  <c r="EN64" i="4"/>
  <c r="EM64" i="4"/>
  <c r="EL64" i="4"/>
  <c r="EK64" i="4"/>
  <c r="EJ64" i="4"/>
  <c r="EI64" i="4"/>
  <c r="EH64" i="4"/>
  <c r="EG64" i="4"/>
  <c r="EF64" i="4"/>
  <c r="EE64" i="4"/>
  <c r="ED64" i="4"/>
  <c r="EC64" i="4"/>
  <c r="EB64" i="4"/>
  <c r="EA64" i="4"/>
  <c r="DZ64" i="4"/>
  <c r="DY64" i="4"/>
  <c r="DX64" i="4"/>
  <c r="DW64" i="4"/>
  <c r="DV64" i="4"/>
  <c r="DU64" i="4"/>
  <c r="DT64" i="4"/>
  <c r="DS64" i="4"/>
  <c r="DR64" i="4"/>
  <c r="DQ64" i="4"/>
  <c r="DP64" i="4"/>
  <c r="DO64" i="4"/>
  <c r="DN64" i="4"/>
  <c r="DM64" i="4"/>
  <c r="DL64" i="4"/>
  <c r="DK64" i="4"/>
  <c r="DJ64" i="4"/>
  <c r="DI64" i="4"/>
  <c r="DH64" i="4"/>
  <c r="DG64" i="4"/>
  <c r="DF64" i="4"/>
  <c r="DE64" i="4"/>
  <c r="DD64" i="4"/>
  <c r="DC64" i="4"/>
  <c r="DB64" i="4"/>
  <c r="DA64" i="4"/>
  <c r="CZ64" i="4"/>
  <c r="CY64" i="4"/>
  <c r="CX64" i="4"/>
  <c r="CW64" i="4"/>
  <c r="CV64" i="4"/>
  <c r="CU64" i="4"/>
  <c r="CT64" i="4"/>
  <c r="CS64" i="4"/>
  <c r="CR64" i="4"/>
  <c r="CQ64" i="4"/>
  <c r="CP64" i="4"/>
  <c r="CO64" i="4"/>
  <c r="CN64" i="4"/>
  <c r="CM64" i="4"/>
  <c r="CL64" i="4"/>
  <c r="CK64" i="4"/>
  <c r="CJ64" i="4"/>
  <c r="CI64" i="4"/>
  <c r="CH64" i="4"/>
  <c r="CG64" i="4"/>
  <c r="CF64" i="4"/>
  <c r="CE64" i="4"/>
  <c r="CD64" i="4"/>
  <c r="CC64" i="4"/>
  <c r="CB64" i="4"/>
  <c r="CA64" i="4"/>
  <c r="BZ64" i="4"/>
  <c r="BY64" i="4"/>
  <c r="BX64" i="4"/>
  <c r="BW64" i="4"/>
  <c r="BV64" i="4"/>
  <c r="BU64" i="4"/>
  <c r="BT64" i="4"/>
  <c r="BS64" i="4"/>
  <c r="BR64" i="4"/>
  <c r="BQ64" i="4"/>
  <c r="BP64" i="4"/>
  <c r="BO64" i="4"/>
  <c r="BN64" i="4"/>
  <c r="BM64" i="4"/>
  <c r="BL64" i="4"/>
  <c r="BK64" i="4"/>
  <c r="BJ64" i="4"/>
  <c r="BI64" i="4"/>
  <c r="BH64" i="4"/>
  <c r="BP13" i="4"/>
  <c r="BO13" i="4"/>
  <c r="BN13" i="4"/>
  <c r="BM13" i="4"/>
  <c r="BL13" i="4"/>
  <c r="BK13" i="4"/>
  <c r="BJ13" i="4"/>
  <c r="BI13" i="4"/>
  <c r="BH13" i="4"/>
  <c r="BG13" i="4"/>
  <c r="BF13" i="4"/>
  <c r="BE13" i="4"/>
  <c r="BD13" i="4"/>
  <c r="BC13" i="4"/>
  <c r="BB13" i="4"/>
  <c r="BA13" i="4"/>
  <c r="AZ13" i="4"/>
  <c r="AY13" i="4"/>
  <c r="AX13" i="4"/>
  <c r="AW13" i="4"/>
  <c r="AV13" i="4"/>
  <c r="AU13" i="4"/>
  <c r="AT13" i="4"/>
  <c r="AS13" i="4"/>
  <c r="AR13" i="4"/>
  <c r="AQ13" i="4"/>
  <c r="AP13" i="4"/>
  <c r="AO13" i="4"/>
  <c r="AN13" i="4"/>
  <c r="AM13" i="4"/>
  <c r="AL13" i="4"/>
  <c r="AK13" i="4"/>
  <c r="AJ13" i="4"/>
  <c r="AI13" i="4"/>
  <c r="AH13" i="4"/>
  <c r="AG13" i="4"/>
  <c r="AF13" i="4"/>
  <c r="AE13" i="4"/>
  <c r="AD13" i="4"/>
  <c r="AC13" i="4"/>
  <c r="AB13" i="4"/>
  <c r="AA13" i="4"/>
  <c r="Z13" i="4"/>
  <c r="Y13" i="4"/>
  <c r="X13" i="4"/>
  <c r="W13" i="4"/>
  <c r="V13" i="4"/>
  <c r="U13" i="4"/>
  <c r="T13" i="4"/>
  <c r="S13" i="4"/>
  <c r="R13" i="4"/>
  <c r="Q13" i="4"/>
  <c r="P13" i="4"/>
  <c r="O13" i="4"/>
  <c r="N13" i="4"/>
  <c r="M13" i="4"/>
  <c r="L13" i="4"/>
  <c r="K13" i="4"/>
  <c r="J13" i="4"/>
  <c r="I13" i="4"/>
  <c r="H13" i="4"/>
  <c r="J35" i="35"/>
  <c r="J34" i="35"/>
  <c r="J33" i="35"/>
  <c r="J32" i="35"/>
  <c r="J31" i="35"/>
  <c r="J30" i="35"/>
  <c r="O74" i="2"/>
  <c r="A35" i="11"/>
  <c r="A34" i="11"/>
  <c r="A33" i="11"/>
  <c r="A32" i="11"/>
  <c r="A31" i="11"/>
  <c r="A30" i="11"/>
  <c r="A29" i="11"/>
  <c r="A28" i="11"/>
  <c r="A27" i="11"/>
  <c r="A26" i="11"/>
  <c r="A25" i="11"/>
  <c r="A24" i="11"/>
  <c r="A23" i="11"/>
  <c r="A22" i="11"/>
  <c r="A21" i="11"/>
  <c r="B54" i="8"/>
  <c r="B53" i="8"/>
  <c r="B52" i="8"/>
  <c r="B51" i="8"/>
  <c r="B50" i="8"/>
  <c r="B31" i="8"/>
  <c r="B30" i="8"/>
  <c r="B29" i="8"/>
  <c r="B28" i="8"/>
  <c r="B27" i="8"/>
  <c r="C59" i="8"/>
  <c r="B77" i="8"/>
  <c r="B62" i="8"/>
  <c r="B3" i="8" a="1"/>
  <c r="C60" i="8"/>
  <c r="E23" i="8"/>
  <c r="C62" i="8"/>
  <c r="B76" i="8"/>
  <c r="B35" i="8"/>
  <c r="C61" i="8"/>
  <c r="C42" i="8"/>
  <c r="C58" i="8"/>
  <c r="B10" i="8" a="1"/>
  <c r="B4" i="8" a="1"/>
  <c r="B60" i="8"/>
  <c r="E82" i="8"/>
  <c r="C45" i="8"/>
  <c r="B67" i="8"/>
  <c r="E22" i="8"/>
  <c r="A85" i="8"/>
  <c r="B37" i="8"/>
  <c r="E85" i="8"/>
  <c r="A22" i="8"/>
  <c r="B11" i="8" a="1"/>
  <c r="E84" i="8"/>
  <c r="A81" i="8"/>
  <c r="A84" i="8"/>
  <c r="C47" i="8"/>
  <c r="B69" i="8"/>
  <c r="B56" i="8"/>
  <c r="A83" i="8"/>
  <c r="A24" i="8"/>
  <c r="B5" i="8" a="1"/>
  <c r="C56" i="8"/>
  <c r="B58" i="8"/>
  <c r="A82" i="8"/>
  <c r="E83" i="8"/>
  <c r="B17" i="8" a="1"/>
  <c r="E81" i="8"/>
  <c r="E21" i="8"/>
  <c r="C57" i="8"/>
  <c r="B57" i="8"/>
  <c r="B15" i="8" a="1"/>
  <c r="B14" i="8" a="1"/>
  <c r="B34" i="8"/>
  <c r="E24" i="8"/>
  <c r="B9" i="8" a="1"/>
  <c r="B78" i="8"/>
  <c r="B6" i="8" a="1"/>
  <c r="A23" i="8"/>
  <c r="B16" i="8" a="1"/>
  <c r="C46" i="8"/>
  <c r="B68" i="8"/>
  <c r="B74" i="8"/>
  <c r="C44" i="8"/>
  <c r="A20" i="8"/>
  <c r="E20" i="8"/>
  <c r="B65" i="8"/>
  <c r="B73" i="8"/>
  <c r="A21" i="8"/>
  <c r="B61" i="8"/>
  <c r="C43" i="8"/>
  <c r="B70" i="8"/>
  <c r="B59" i="8"/>
  <c r="B36" i="8"/>
  <c r="B75" i="8"/>
  <c r="B66" i="8"/>
  <c r="D2" i="11" l="1"/>
  <c r="C9" i="11"/>
  <c r="D9" i="11" s="1"/>
  <c r="C6" i="11"/>
  <c r="D6" i="11" s="1"/>
  <c r="C7" i="11"/>
  <c r="D7" i="11" s="1"/>
  <c r="C11" i="11"/>
  <c r="D11" i="11" s="1"/>
  <c r="C4" i="11"/>
  <c r="D4" i="11" s="1"/>
  <c r="C14" i="11"/>
  <c r="D14" i="11" s="1"/>
  <c r="C10" i="11"/>
  <c r="D10" i="11" s="1"/>
  <c r="C12" i="11"/>
  <c r="D12" i="11" s="1"/>
  <c r="C3" i="11"/>
  <c r="D3" i="11" s="1"/>
  <c r="C2" i="11"/>
  <c r="C8" i="11"/>
  <c r="D8" i="11" s="1"/>
  <c r="C5" i="11"/>
  <c r="D5" i="11" s="1"/>
  <c r="C15" i="11"/>
  <c r="D15" i="11" s="1"/>
  <c r="C13" i="11"/>
  <c r="D13" i="11" s="1"/>
  <c r="C17" i="11"/>
  <c r="D17" i="11" s="1"/>
  <c r="C16" i="11"/>
  <c r="D16" i="11" s="1"/>
  <c r="B82" i="8"/>
  <c r="L31" i="35"/>
  <c r="B81" i="8"/>
  <c r="B11" i="8"/>
  <c r="B16" i="8"/>
  <c r="B85" i="8"/>
  <c r="B24" i="8"/>
  <c r="B23" i="8"/>
  <c r="B15" i="8"/>
  <c r="B9" i="8"/>
  <c r="L35" i="35"/>
  <c r="B6" i="8"/>
  <c r="B84" i="8"/>
  <c r="L34" i="35"/>
  <c r="B20" i="8"/>
  <c r="C41" i="8"/>
  <c r="B21" i="8"/>
  <c r="B4" i="8"/>
  <c r="C40" i="8"/>
  <c r="B10" i="8"/>
  <c r="B22" i="8"/>
  <c r="B83" i="8"/>
  <c r="B3" i="8"/>
  <c r="L30" i="35"/>
  <c r="B5" i="8"/>
  <c r="B17" i="8"/>
  <c r="B14" i="8"/>
  <c r="L32" i="35"/>
  <c r="L36" i="35" l="1"/>
  <c r="N35" i="35" s="1"/>
  <c r="N31" i="35" l="1"/>
  <c r="N32" i="35"/>
  <c r="N33" i="35"/>
  <c r="N30" i="35"/>
  <c r="N34" i="35"/>
</calcChain>
</file>

<file path=xl/sharedStrings.xml><?xml version="1.0" encoding="utf-8"?>
<sst xmlns="http://schemas.openxmlformats.org/spreadsheetml/2006/main" count="22374" uniqueCount="12159">
  <si>
    <t>Configuration</t>
  </si>
  <si>
    <t>Les chiffres clés</t>
  </si>
  <si>
    <t>messages échangés</t>
  </si>
  <si>
    <t>BAL MSSanté</t>
  </si>
  <si>
    <t>Mois</t>
  </si>
  <si>
    <t>Nombre de messages émis dans l'Espace de Confiance</t>
  </si>
  <si>
    <t>Nombre de BAL ouvertes dans l'Espace de Confiance</t>
  </si>
  <si>
    <t>PSL équipés</t>
  </si>
  <si>
    <t>Nombre d'ES raccordés MSSanté</t>
  </si>
  <si>
    <t>Taux d'ES raccordés</t>
  </si>
  <si>
    <t>Nombre de LBM raccordés MSSanté</t>
  </si>
  <si>
    <t>Taux de LBM raccordés</t>
  </si>
  <si>
    <t>Nombre de PSL équipés MSSanté</t>
  </si>
  <si>
    <t>Taux de PSL équipés</t>
  </si>
  <si>
    <t>p</t>
  </si>
  <si>
    <t>Actualités</t>
  </si>
  <si>
    <t>Nombre de BAL d'exercice libéral</t>
  </si>
  <si>
    <t>Nombre de BAL Applicatives</t>
  </si>
  <si>
    <t>Nombre de BAL Organisationnelles</t>
  </si>
  <si>
    <t>Nombre de BAL Personnelles</t>
  </si>
  <si>
    <t>Type d'échange</t>
  </si>
  <si>
    <t>Suivi ES</t>
  </si>
  <si>
    <t>Echanges Hôpital vers Hôpital</t>
  </si>
  <si>
    <t>Echanges Hôpital vers Ville</t>
  </si>
  <si>
    <t>Echanges Ville vers Hôpital</t>
  </si>
  <si>
    <t>Echanges Ville vers Ville</t>
  </si>
  <si>
    <t>Source</t>
  </si>
  <si>
    <t>ligne</t>
  </si>
  <si>
    <t>colonne</t>
  </si>
  <si>
    <t>feuille</t>
  </si>
  <si>
    <t>BO</t>
  </si>
  <si>
    <t>Suivi général</t>
  </si>
  <si>
    <t>Echanges ville - hôpital</t>
  </si>
  <si>
    <t>Mode auto</t>
  </si>
  <si>
    <t>mapping</t>
  </si>
  <si>
    <t>Déploiement MSSanté</t>
  </si>
  <si>
    <t>Evolution du nombre de messages échangés</t>
  </si>
  <si>
    <t>ES</t>
  </si>
  <si>
    <t>LBM</t>
  </si>
  <si>
    <t>PSL</t>
  </si>
  <si>
    <t>Autres</t>
  </si>
  <si>
    <t>Répartition sur le mois</t>
  </si>
  <si>
    <t>Répartition échanges messages</t>
  </si>
  <si>
    <t>Colonne mois</t>
  </si>
  <si>
    <t>Messages émis par les ES</t>
  </si>
  <si>
    <t>Messages émis par Autres</t>
  </si>
  <si>
    <t>Messages émis par les PSL</t>
  </si>
  <si>
    <t>Messages émis par les LB</t>
  </si>
  <si>
    <t>Taille moyenne des messages</t>
  </si>
  <si>
    <t>Taille totale des messages</t>
  </si>
  <si>
    <t>Nombre de messages supérieur à 15ko</t>
  </si>
  <si>
    <t>manual</t>
  </si>
  <si>
    <t>Nombre de messages supérieur à 100ko</t>
  </si>
  <si>
    <t>Evolution du nombre de BAL MSSanté</t>
  </si>
  <si>
    <t>Répartition par type de BAL</t>
  </si>
  <si>
    <t>Répartition type de BAL</t>
  </si>
  <si>
    <t>BAL Personnelles</t>
  </si>
  <si>
    <t>BAL Organisationnelles</t>
  </si>
  <si>
    <t>BAL Applicatives</t>
  </si>
  <si>
    <t>Les types d'échanges</t>
  </si>
  <si>
    <t>Hôpital-Hôpital</t>
  </si>
  <si>
    <t>Hôpital-Ville</t>
  </si>
  <si>
    <t>Ville-Ville</t>
  </si>
  <si>
    <t>Nombre de messages &gt; 15ko</t>
  </si>
  <si>
    <t>Nombre de messages &gt; 100ko</t>
  </si>
  <si>
    <t>Liste mois</t>
  </si>
  <si>
    <t>Janvier 2020</t>
  </si>
  <si>
    <t>Février 2020</t>
  </si>
  <si>
    <t>Mars 2020</t>
  </si>
  <si>
    <t>Avril 2020</t>
  </si>
  <si>
    <t>Mai 2020</t>
  </si>
  <si>
    <t>Juin 2020</t>
  </si>
  <si>
    <t>Juillet 2020</t>
  </si>
  <si>
    <t>Août 2020</t>
  </si>
  <si>
    <t>Septembre 2020</t>
  </si>
  <si>
    <t>Octobre 2020</t>
  </si>
  <si>
    <t>Novembre 2020</t>
  </si>
  <si>
    <t>Décembre 2020</t>
  </si>
  <si>
    <t>Janvier 2021</t>
  </si>
  <si>
    <t>Février 2021</t>
  </si>
  <si>
    <t>Mars 2021</t>
  </si>
  <si>
    <t>Avril 2021</t>
  </si>
  <si>
    <t>Mai 2021</t>
  </si>
  <si>
    <t>Juin 2021</t>
  </si>
  <si>
    <t>Juillet 2021</t>
  </si>
  <si>
    <t>Août 2021</t>
  </si>
  <si>
    <t>Septembre 2021</t>
  </si>
  <si>
    <t>Octobre 2021</t>
  </si>
  <si>
    <t>Novembre 2021</t>
  </si>
  <si>
    <t>Décembre 2021</t>
  </si>
  <si>
    <t>Janvier 2022</t>
  </si>
  <si>
    <t>Février 2022</t>
  </si>
  <si>
    <t>Mars 2022</t>
  </si>
  <si>
    <t>Avril 2022</t>
  </si>
  <si>
    <t>Mai 2022</t>
  </si>
  <si>
    <t>Juin 2022</t>
  </si>
  <si>
    <t>Juillet 2022</t>
  </si>
  <si>
    <t>Août 2022</t>
  </si>
  <si>
    <t>Septembre 2022</t>
  </si>
  <si>
    <t>Octobre 2022</t>
  </si>
  <si>
    <t>Novembre 2022</t>
  </si>
  <si>
    <t>Décembre 2022</t>
  </si>
  <si>
    <t>Janvier 2023</t>
  </si>
  <si>
    <t>Février 2023</t>
  </si>
  <si>
    <t>Mars 2023</t>
  </si>
  <si>
    <t>Avril 2023</t>
  </si>
  <si>
    <t>Mai 2023</t>
  </si>
  <si>
    <t>Juin 2023</t>
  </si>
  <si>
    <t>Juillet 2023</t>
  </si>
  <si>
    <t>Août 2023</t>
  </si>
  <si>
    <t>Septembre 2023</t>
  </si>
  <si>
    <t>Octobre 2023</t>
  </si>
  <si>
    <t>Novembre 2023</t>
  </si>
  <si>
    <t>Décembre 2023</t>
  </si>
  <si>
    <t>Janvier 2024</t>
  </si>
  <si>
    <t>Février 2024</t>
  </si>
  <si>
    <t>Mars 2024</t>
  </si>
  <si>
    <t>Avril 2024</t>
  </si>
  <si>
    <t>Mai 2024</t>
  </si>
  <si>
    <t>Juin 2024</t>
  </si>
  <si>
    <t>Juillet 2024</t>
  </si>
  <si>
    <t>Août 2024</t>
  </si>
  <si>
    <t>Septembre 2024</t>
  </si>
  <si>
    <t>Octobre 2024</t>
  </si>
  <si>
    <t>Novembre 2024</t>
  </si>
  <si>
    <t>Décembre 2024</t>
  </si>
  <si>
    <t>Structure Nb BAL PER</t>
  </si>
  <si>
    <t>Structure Nb BAL ORG</t>
  </si>
  <si>
    <t>Structure Nb BAL APP</t>
  </si>
  <si>
    <t>BAL PER  Médecin</t>
  </si>
  <si>
    <t>BAL PER  Infirmier</t>
  </si>
  <si>
    <t>BAL PER  Masseur-Kinésithérapeute</t>
  </si>
  <si>
    <t>BAL PER  Pharmacien</t>
  </si>
  <si>
    <t>BAL PER  Orthophoniste</t>
  </si>
  <si>
    <t>BAL PER  Chirurgien-Dentiste</t>
  </si>
  <si>
    <t>BAL PER  Sage-Femme</t>
  </si>
  <si>
    <t>BAL PER  Orthoptiste</t>
  </si>
  <si>
    <t>BAL PER  Pédicure-Podologue</t>
  </si>
  <si>
    <t>BAL Sans connexion APP Structure</t>
  </si>
  <si>
    <t>BAL Sans connexion ORG Structure</t>
  </si>
  <si>
    <t>BAL Sans connexion PER Structure</t>
  </si>
  <si>
    <t>BAL Sans connexion PER Libérale</t>
  </si>
  <si>
    <t>BAL connexion inconnue APP Structure</t>
  </si>
  <si>
    <t>BAL connexion inconnue ORG Structure</t>
  </si>
  <si>
    <t>BAL connexion inconnue PER Structure</t>
  </si>
  <si>
    <t>BAL connexion inconnue PER Libérale</t>
  </si>
  <si>
    <t>Utilisation BAL</t>
  </si>
  <si>
    <t>BAL Activées &lt; 6 mois</t>
  </si>
  <si>
    <t>BAL Activées &lt; 1 mois</t>
  </si>
  <si>
    <t>BAL Activées &lt; 12 mois</t>
  </si>
  <si>
    <t>BAL Activées &gt; 12 mois</t>
  </si>
  <si>
    <t>BAL sans connexion</t>
  </si>
  <si>
    <t>Connexion inconnue</t>
  </si>
  <si>
    <t>calculate</t>
  </si>
  <si>
    <t>APP</t>
  </si>
  <si>
    <t>ORG</t>
  </si>
  <si>
    <t>&lt;1 mois</t>
  </si>
  <si>
    <t>Entre 1 et 6 mois</t>
  </si>
  <si>
    <t xml:space="preserve">Entre 6 et 12 mois </t>
  </si>
  <si>
    <t>&gt;12 mois</t>
  </si>
  <si>
    <t>BAL APP consultée &lt;1 mois</t>
  </si>
  <si>
    <t>BAL ORG consultée &lt;1 mois</t>
  </si>
  <si>
    <t>BAL PER Salariée consultée &lt;1 mois</t>
  </si>
  <si>
    <t>BAL PER Libérale consultée &lt;1 mois</t>
  </si>
  <si>
    <t>BAL APP consultée Entre 1 et 6 mois</t>
  </si>
  <si>
    <t>BAL ORG consultée Entre 1 et 6 mois</t>
  </si>
  <si>
    <t>BAL PER Salariée consultée Entre 1 et 6 mois</t>
  </si>
  <si>
    <t>BAL PER Libérale consultée Entre 1 et 6 mois</t>
  </si>
  <si>
    <t xml:space="preserve">BAL APP consultée Entre 6 et 12 mois </t>
  </si>
  <si>
    <t xml:space="preserve">BAL ORG consultée Entre 6 et 12 mois </t>
  </si>
  <si>
    <t xml:space="preserve">BAL PER Salariée consultée Entre 6 et 12 mois </t>
  </si>
  <si>
    <t xml:space="preserve">BAL PER Libérale consultée Entre 6 et 12 mois </t>
  </si>
  <si>
    <t>BAL APP consultée &gt;12 mois</t>
  </si>
  <si>
    <t>BAL ORG consultée &gt;12 mois</t>
  </si>
  <si>
    <t>BAL PER Salariée consultée &gt;12 mois</t>
  </si>
  <si>
    <t>BAL PER Libérale consultée &gt;12 mois</t>
  </si>
  <si>
    <t>Nb BAL (Utilisation BAL)</t>
  </si>
  <si>
    <t>Tranche mois inactivité (Utilisation BAL)</t>
  </si>
  <si>
    <t>Type BAL</t>
  </si>
  <si>
    <t>Top BAL libérale</t>
  </si>
  <si>
    <t>Top BAL structure</t>
  </si>
  <si>
    <t>N</t>
  </si>
  <si>
    <t>O</t>
  </si>
  <si>
    <t>PER</t>
  </si>
  <si>
    <t>APP&lt;1 moisNO</t>
  </si>
  <si>
    <t>ORG&lt;1 moisNO</t>
  </si>
  <si>
    <t>PER&lt;1 moisNO</t>
  </si>
  <si>
    <t>PER&lt;1 moisON</t>
  </si>
  <si>
    <t>APPEntre 1 et 6 moisNO</t>
  </si>
  <si>
    <t>ORGEntre 1 et 6 moisNO</t>
  </si>
  <si>
    <t>PEREntre 1 et 6 moisNO</t>
  </si>
  <si>
    <t>PEREntre 1 et 6 moisON</t>
  </si>
  <si>
    <t>PEREntre 6 et 12 mois NO</t>
  </si>
  <si>
    <t>PEREntre 6 et 12 mois ON</t>
  </si>
  <si>
    <t>APP&gt;12 moisNO</t>
  </si>
  <si>
    <t>ORG&gt;12 moisNO</t>
  </si>
  <si>
    <t>PER&gt;12 moisNO</t>
  </si>
  <si>
    <t>PER&gt;12 moisON</t>
  </si>
  <si>
    <t>BAL PER  Psychologue</t>
  </si>
  <si>
    <t>Activité par opérateur</t>
  </si>
  <si>
    <t>Somme</t>
  </si>
  <si>
    <t>MIPIH</t>
  </si>
  <si>
    <t>MAILIZ</t>
  </si>
  <si>
    <t>ELSAN SAS</t>
  </si>
  <si>
    <t>WRAPTOR LABORATORIES</t>
  </si>
  <si>
    <t>AZNETWORK</t>
  </si>
  <si>
    <t>ADISTA</t>
  </si>
  <si>
    <t>APICEM</t>
  </si>
  <si>
    <t>COMPAGNIE GENERALE DE SANTE</t>
  </si>
  <si>
    <t>COMPUGROUP MEDICAL France</t>
  </si>
  <si>
    <t>DOC.FR SAS</t>
  </si>
  <si>
    <t>ENOVACOM</t>
  </si>
  <si>
    <t>FONDATION VINCENT DE PAUL</t>
  </si>
  <si>
    <t>GCS E-SANTE BOURGOGNE</t>
  </si>
  <si>
    <t>GCS ESANTE BRETAGNE</t>
  </si>
  <si>
    <t>GCS E-SANTE PAYS DE LA LOIRE</t>
  </si>
  <si>
    <t>GCS SARA</t>
  </si>
  <si>
    <t>GCS SIS MARTINIQUE</t>
  </si>
  <si>
    <t>GCS TESIS</t>
  </si>
  <si>
    <t>GIE VIVALTO SANTE SERVICE PARTAGES</t>
  </si>
  <si>
    <t>GIP SILPC</t>
  </si>
  <si>
    <t>GRADES ESEA NOUVELLE-AQUITAINE</t>
  </si>
  <si>
    <t>GRADES PULSY</t>
  </si>
  <si>
    <t>INFORMATIQUE  DE SECURITE (IDS)</t>
  </si>
  <si>
    <t>INICEA</t>
  </si>
  <si>
    <t>INOVELAN</t>
  </si>
  <si>
    <t>INTERNATIONAL CROSS TALK</t>
  </si>
  <si>
    <t>LIFEN</t>
  </si>
  <si>
    <t>SEPHIRA SAS</t>
  </si>
  <si>
    <t>M</t>
  </si>
  <si>
    <t>M-1</t>
  </si>
  <si>
    <t>M-2</t>
  </si>
  <si>
    <t>Messages émis</t>
  </si>
  <si>
    <t>Messages reçus</t>
  </si>
  <si>
    <t>Diff. M/M-1</t>
  </si>
  <si>
    <t>Opérateurs</t>
  </si>
  <si>
    <t>Analyse des Etablissements de Santé (ES)</t>
  </si>
  <si>
    <t>Nb ES emetteurs M (Suivi ES)</t>
  </si>
  <si>
    <t>% messages émis ES</t>
  </si>
  <si>
    <t>Nb messages recus ES M (Suivi ES)</t>
  </si>
  <si>
    <t>% messages recus ES</t>
  </si>
  <si>
    <t>Nb BAL ES M (Suivi ES)</t>
  </si>
  <si>
    <t>% BAL ES</t>
  </si>
  <si>
    <t>Progression Envoi ES</t>
  </si>
  <si>
    <t>ES raccordés</t>
  </si>
  <si>
    <t>ES émetteurs</t>
  </si>
  <si>
    <t>messages émis</t>
  </si>
  <si>
    <t>par les ES</t>
  </si>
  <si>
    <t>messages reçus</t>
  </si>
  <si>
    <t xml:space="preserve">BAL créées </t>
  </si>
  <si>
    <t>en ES</t>
  </si>
  <si>
    <t>CHU MONTPELLIER</t>
  </si>
  <si>
    <t>Les tops émetteurs</t>
  </si>
  <si>
    <t>En carte</t>
  </si>
  <si>
    <t>Occitanie</t>
  </si>
  <si>
    <t>Pays de la Loire</t>
  </si>
  <si>
    <t>Nouvelle-Aquitaine</t>
  </si>
  <si>
    <t>Auvergne-Rhône-Alpes</t>
  </si>
  <si>
    <t>Provence-Alpes-Côte d'Azur</t>
  </si>
  <si>
    <t>Hauts-de-France</t>
  </si>
  <si>
    <t>Bourgogne-Franche-Comté</t>
  </si>
  <si>
    <t>Grand Est</t>
  </si>
  <si>
    <t>Normandie</t>
  </si>
  <si>
    <t>Bretagne</t>
  </si>
  <si>
    <t>Martinique</t>
  </si>
  <si>
    <t>Mayotte</t>
  </si>
  <si>
    <t>Guyane</t>
  </si>
  <si>
    <t>Guadeloupe</t>
  </si>
  <si>
    <t>Corse</t>
  </si>
  <si>
    <t>MGEN TECHNOLOGIES</t>
  </si>
  <si>
    <t>CENTRE HOSPITALIER DE LA COTE BASQUE</t>
  </si>
  <si>
    <t>CENTRE HOSPITALIER DE MONT DE MARSAN</t>
  </si>
  <si>
    <t>GCS E-SANTE ARCHIPEL 971</t>
  </si>
  <si>
    <t>CENTRE HOSPITALIER DE PAU</t>
  </si>
  <si>
    <t>GCS EMOSIST - FRANCHE COMTE</t>
  </si>
  <si>
    <t>DEDALUS HEALTHCARE FRANCE</t>
  </si>
  <si>
    <t>C H U  DE  LIMOGES</t>
  </si>
  <si>
    <t>C.H.U. DE RENNES</t>
  </si>
  <si>
    <t>CH UNIVERSITAIRE (CLERMONT-FERRAND)</t>
  </si>
  <si>
    <t>CRLCC GEORGES-FRANCOIS LECLERC</t>
  </si>
  <si>
    <t>CTRE HOSP INTERCOMMUNAL SUD GIRONDE</t>
  </si>
  <si>
    <t>INSTITUT PAOLI CALMETTES</t>
  </si>
  <si>
    <t>Nb moyen de messages émis par ES émetteur</t>
  </si>
  <si>
    <t>des ES</t>
  </si>
  <si>
    <t>des émissions totales</t>
  </si>
  <si>
    <t>des réceptions totales</t>
  </si>
  <si>
    <t>Les nouveaux ES raccordés</t>
  </si>
  <si>
    <t>Répartition des échanges selon l'émetteur et le récepteur</t>
  </si>
  <si>
    <t>% messages émis LBM</t>
  </si>
  <si>
    <t>Nb BAL LBM</t>
  </si>
  <si>
    <t>% BAL LBM</t>
  </si>
  <si>
    <t>Nb moyen de messages émis par LBM émetteur</t>
  </si>
  <si>
    <t>Suivi LBM</t>
  </si>
  <si>
    <t>% ES émetteur</t>
  </si>
  <si>
    <t>% LBM émetteurs</t>
  </si>
  <si>
    <t>Nb LBM emetteurs</t>
  </si>
  <si>
    <t>Nb Sites raccordés</t>
  </si>
  <si>
    <t>% Sites raccordés</t>
  </si>
  <si>
    <t>Nb Sites émetteurs</t>
  </si>
  <si>
    <t>% Sites émetteurs</t>
  </si>
  <si>
    <t>% messages recus LBM</t>
  </si>
  <si>
    <t>Destinataire LBM Autre</t>
  </si>
  <si>
    <t>Destinataire LBM ES</t>
  </si>
  <si>
    <t>Destinataire LBM LBM</t>
  </si>
  <si>
    <t>Destinataire LBM PSL</t>
  </si>
  <si>
    <t>Répartition des destinataires des LBM</t>
  </si>
  <si>
    <t>NB petits LBM raccordés (&lt;= 2 sites)</t>
  </si>
  <si>
    <t>NB petits LBM non raccordés (&lt;= 2 sites)</t>
  </si>
  <si>
    <t>NB moyens LBM non raccordés (3 à 7 sites)</t>
  </si>
  <si>
    <t>NB moyens LBM raccordés (3 à 7 sites)</t>
  </si>
  <si>
    <t>NB grands LBM raccordés (&gt;= 8 sites)</t>
  </si>
  <si>
    <t>NB grands LBM non raccordés (&gt;= 8 sites)</t>
  </si>
  <si>
    <t>LBM raccordés</t>
  </si>
  <si>
    <t>LBM émetteurs</t>
  </si>
  <si>
    <t>BAL créées en LBM</t>
  </si>
  <si>
    <t>des LBM</t>
  </si>
  <si>
    <t>Répartition LBM raccordés</t>
  </si>
  <si>
    <t>Raccordés</t>
  </si>
  <si>
    <t>Total LBM</t>
  </si>
  <si>
    <t>Non Raccordés</t>
  </si>
  <si>
    <t>&lt;=2 sites</t>
  </si>
  <si>
    <t>Entre 3 et 7 sites</t>
  </si>
  <si>
    <t>&gt;= 8 sites</t>
  </si>
  <si>
    <t>TODO</t>
  </si>
  <si>
    <t>Nombre de BAL ouverte</t>
  </si>
  <si>
    <t>Médecin</t>
  </si>
  <si>
    <t>Infirmier</t>
  </si>
  <si>
    <t>Masseur-Kinésithérapeute</t>
  </si>
  <si>
    <t>Orthoptiste</t>
  </si>
  <si>
    <t>Orthophoniste</t>
  </si>
  <si>
    <t>MEDIWARE</t>
  </si>
  <si>
    <t>GIP e-SIS 59/62</t>
  </si>
  <si>
    <t>MAINCARE SOLUTIONS</t>
  </si>
  <si>
    <t>MICROSOFT FRANCE</t>
  </si>
  <si>
    <t>PHARMAGEST INTERACTIVE</t>
  </si>
  <si>
    <t>SAS DROPCLOUD</t>
  </si>
  <si>
    <t>SAS MAPUI LABS</t>
  </si>
  <si>
    <t>SASU AATLANTIDE</t>
  </si>
  <si>
    <t>Le podium des ES</t>
  </si>
  <si>
    <t>Les nouveaux LBM raccordés</t>
  </si>
  <si>
    <t>Tx raccordement (ES)</t>
  </si>
  <si>
    <t>Tx emetteurs (ES)</t>
  </si>
  <si>
    <t>Nb messages emis (ES)</t>
  </si>
  <si>
    <t>Nb messages recus (ES)</t>
  </si>
  <si>
    <t>Nb messages emis (PSL)</t>
  </si>
  <si>
    <t>Nb messages recus (PSL)</t>
  </si>
  <si>
    <t>Tx emetteurs (PSL)</t>
  </si>
  <si>
    <t>Tx équipés (PSL)</t>
  </si>
  <si>
    <t>Nombre PSL équipés</t>
  </si>
  <si>
    <t>Profession</t>
  </si>
  <si>
    <t>Grand-Est</t>
  </si>
  <si>
    <t>Centre-Val-de-Loire</t>
  </si>
  <si>
    <t>Non raccordés</t>
  </si>
  <si>
    <t>Total</t>
  </si>
  <si>
    <t>Laboratoire 2 sites ou moins</t>
  </si>
  <si>
    <t>Plus de 7 sites</t>
  </si>
  <si>
    <t>Usages en laboratoire de biologie médicale</t>
  </si>
  <si>
    <t>Taux de raccordement par taille du laboratoire</t>
  </si>
  <si>
    <t>Podium envoi ES</t>
  </si>
  <si>
    <t>Podium envoi LBM</t>
  </si>
  <si>
    <t>Les podiums des LBM émetteurs</t>
  </si>
  <si>
    <t>NB messages émis LBM</t>
  </si>
  <si>
    <t>par les LBM</t>
  </si>
  <si>
    <t>de l'Espace de Confiance</t>
  </si>
  <si>
    <t>BIODIN</t>
  </si>
  <si>
    <t>BIOLAM 80</t>
  </si>
  <si>
    <t>BIOMAG</t>
  </si>
  <si>
    <t>CERBALLIANCE OISE</t>
  </si>
  <si>
    <t>CERBALLIANCE REUNION</t>
  </si>
  <si>
    <t>EUROFINS BIOMNIS</t>
  </si>
  <si>
    <t>GEN BIO</t>
  </si>
  <si>
    <t>GROUPEMENT LABORATOIRES BIOLOGIE MEDIC</t>
  </si>
  <si>
    <t>LABORATOIRE MAYMAT</t>
  </si>
  <si>
    <t>LABORATOIRES DE BIOLOGIE REUNIS</t>
  </si>
  <si>
    <t>LABORIZON BRETAGNE</t>
  </si>
  <si>
    <t>LBM BIO LBS</t>
  </si>
  <si>
    <t>LBM BIOMEDILAM</t>
  </si>
  <si>
    <t>LBM DE SAINT BENOIT</t>
  </si>
  <si>
    <t>LBM LABOUEST</t>
  </si>
  <si>
    <t>LBM REUNILAB</t>
  </si>
  <si>
    <t>LBM SELAFA BIOCEANE</t>
  </si>
  <si>
    <t>LBM SELARL BIO EURE SEINE</t>
  </si>
  <si>
    <t>LBM SELARL JEAN BOYER ET ASSOCIES</t>
  </si>
  <si>
    <t>LBM SELARL SYNERGIBIO</t>
  </si>
  <si>
    <t>LBM SELAS D-LAB</t>
  </si>
  <si>
    <t>LBM SELAS PEPIN LELUAN SANNIER GUILLO</t>
  </si>
  <si>
    <t>MEDILYS</t>
  </si>
  <si>
    <t>SELAFA LABORATOIRE BIOCOME</t>
  </si>
  <si>
    <t>SELARL A&amp; R TEBOUL</t>
  </si>
  <si>
    <t>SELARL BIOCARMES</t>
  </si>
  <si>
    <t>SELARL BIOCONCORDE</t>
  </si>
  <si>
    <t>SELARL BIOLAB MARTINIQUE</t>
  </si>
  <si>
    <t>SELARL BIONORMA</t>
  </si>
  <si>
    <t>SELARL DYNABIO</t>
  </si>
  <si>
    <t>SELARL EXALAB</t>
  </si>
  <si>
    <t>SELARL UNIBIO</t>
  </si>
  <si>
    <t>SELAS ANABIOQUAL</t>
  </si>
  <si>
    <t>SELAS AX  BIO OCEAN</t>
  </si>
  <si>
    <t>SELAS B2A</t>
  </si>
  <si>
    <t>SELAS BC-LAB</t>
  </si>
  <si>
    <t>SELAS BIOALLIANCE</t>
  </si>
  <si>
    <t>SELAS BIOAXIOME</t>
  </si>
  <si>
    <t>SELAS BIO-CITY</t>
  </si>
  <si>
    <t>SELAS BIO CLINIC</t>
  </si>
  <si>
    <t>SELAS BIO DOMES UNILABS</t>
  </si>
  <si>
    <t>SELAS BIOFUSION</t>
  </si>
  <si>
    <t>SELAS BIOFUTUR</t>
  </si>
  <si>
    <t>SELAS BIO LAM LCD</t>
  </si>
  <si>
    <t>SELAS BIOLIB UNILABS</t>
  </si>
  <si>
    <t>SELAS BIOLYSS</t>
  </si>
  <si>
    <t>SELAS BIOMED 34</t>
  </si>
  <si>
    <t>SELAS BIOMEDICA</t>
  </si>
  <si>
    <t>SELAS BIOMER</t>
  </si>
  <si>
    <t>SELAS BIOPATH UNILABS</t>
  </si>
  <si>
    <t>SELAS BIOPYRENEES</t>
  </si>
  <si>
    <t>SELAS BIO-VAL</t>
  </si>
  <si>
    <t>SELAS BIO-VSM LAB</t>
  </si>
  <si>
    <t>SELAS BPO-BIOEPINE</t>
  </si>
  <si>
    <t>FINESS Juridique</t>
  </si>
  <si>
    <t>Nom du laboratoire</t>
  </si>
  <si>
    <t>860012756</t>
  </si>
  <si>
    <t>SELAS BIO 86</t>
  </si>
  <si>
    <t>Emetteur</t>
  </si>
  <si>
    <t>630010916</t>
  </si>
  <si>
    <t>060021912</t>
  </si>
  <si>
    <t>SELAS LBM BIOESTEREL</t>
  </si>
  <si>
    <t>870017175</t>
  </si>
  <si>
    <t>SELAS"ASTRALAB"</t>
  </si>
  <si>
    <t>340019306</t>
  </si>
  <si>
    <t>SELAS LABOSUD</t>
  </si>
  <si>
    <t>440049690</t>
  </si>
  <si>
    <t>870016748</t>
  </si>
  <si>
    <t>310022850</t>
  </si>
  <si>
    <t>SELAS CERBALLIANCE OCCITANIE</t>
  </si>
  <si>
    <t>680019155</t>
  </si>
  <si>
    <t>SELAS CAB</t>
  </si>
  <si>
    <t>450019450</t>
  </si>
  <si>
    <t>Raccordé</t>
  </si>
  <si>
    <t>2A0003349</t>
  </si>
  <si>
    <t>SELARL"CCF"</t>
  </si>
  <si>
    <t>640015590</t>
  </si>
  <si>
    <t>130039563</t>
  </si>
  <si>
    <t>SELAS LABOSUD PROVENCE BIOLOGIE</t>
  </si>
  <si>
    <t>2B0003909</t>
  </si>
  <si>
    <t>LABORATOIRE VIALLE</t>
  </si>
  <si>
    <t>830019501</t>
  </si>
  <si>
    <t>SELAS BIO LITTORAL</t>
  </si>
  <si>
    <t>320004385</t>
  </si>
  <si>
    <t>730011012</t>
  </si>
  <si>
    <t>SELAS  EUROFINS LABAZUR RHONE-ALPES</t>
  </si>
  <si>
    <t>490017266</t>
  </si>
  <si>
    <t>480002047</t>
  </si>
  <si>
    <t>SELAS OXYLAB</t>
  </si>
  <si>
    <t>640015996</t>
  </si>
  <si>
    <t>SELAS L.B.M. BIOPOLE</t>
  </si>
  <si>
    <t>620027847</t>
  </si>
  <si>
    <t>BIOPATH HAUTS DE FRANCE NORD</t>
  </si>
  <si>
    <t>760033779</t>
  </si>
  <si>
    <t>030006498</t>
  </si>
  <si>
    <t>SELAS SYNLAB AUVERGNE</t>
  </si>
  <si>
    <t>670015684</t>
  </si>
  <si>
    <t>970408324</t>
  </si>
  <si>
    <t>La Réunion</t>
  </si>
  <si>
    <t>640015673</t>
  </si>
  <si>
    <t>380016626</t>
  </si>
  <si>
    <t>970112116</t>
  </si>
  <si>
    <t>970407904</t>
  </si>
  <si>
    <t>750048654</t>
  </si>
  <si>
    <t>SELAS EYLAU UNILABS</t>
  </si>
  <si>
    <t>060021904</t>
  </si>
  <si>
    <t>SELAS EUROFINS LABAZUR NICE</t>
  </si>
  <si>
    <t>300013877</t>
  </si>
  <si>
    <t>920026564</t>
  </si>
  <si>
    <t>120006309</t>
  </si>
  <si>
    <t>SELAS LXBIO</t>
  </si>
  <si>
    <t>780021200</t>
  </si>
  <si>
    <t>SELAS EUROFINS BIO LAB</t>
  </si>
  <si>
    <t>670015478</t>
  </si>
  <si>
    <t>650005028</t>
  </si>
  <si>
    <t>SELAS CERBALLIANCE PYRENEES</t>
  </si>
  <si>
    <t>660006628</t>
  </si>
  <si>
    <t>SELAS BIOPOLE 66</t>
  </si>
  <si>
    <t>410008262</t>
  </si>
  <si>
    <t>SELAS LABORATOIRE BIO MEDI QUAL CENTRE</t>
  </si>
  <si>
    <t>150002830</t>
  </si>
  <si>
    <t>SELAS SYLAB</t>
  </si>
  <si>
    <t>560025306</t>
  </si>
  <si>
    <t>OCEALAB</t>
  </si>
  <si>
    <t>690035241</t>
  </si>
  <si>
    <t>400011664</t>
  </si>
  <si>
    <t>SELAS FORTE BIO UNILABS</t>
  </si>
  <si>
    <t>LBM FORTE BIO</t>
  </si>
  <si>
    <t>110005634</t>
  </si>
  <si>
    <t>SELAS CERBALLIANCE LANGUEDOC</t>
  </si>
  <si>
    <t>130039514</t>
  </si>
  <si>
    <t>SELAS LBM BRUNY MENARD CANOVA MATTON P</t>
  </si>
  <si>
    <t>570025197</t>
  </si>
  <si>
    <t>SELAS ESPACEBIO</t>
  </si>
  <si>
    <t>440005114</t>
  </si>
  <si>
    <t>LBM SYNLAB BIOLIANCE</t>
  </si>
  <si>
    <t>130039621</t>
  </si>
  <si>
    <t>SELAS SYNLAB PROVENCE</t>
  </si>
  <si>
    <t>710013574</t>
  </si>
  <si>
    <t>SELAS BIOLAB-UNILABS</t>
  </si>
  <si>
    <t>830018644</t>
  </si>
  <si>
    <t>SELAS EUROFINS LABAZUR ALPES SUD VAR</t>
  </si>
  <si>
    <t>210011185</t>
  </si>
  <si>
    <t>630011047</t>
  </si>
  <si>
    <t>620027946</t>
  </si>
  <si>
    <t>SYNLAB OPALE</t>
  </si>
  <si>
    <t>490017167</t>
  </si>
  <si>
    <t>LBM BIOSITES</t>
  </si>
  <si>
    <t>530007491</t>
  </si>
  <si>
    <t>LBM BIOLARIS</t>
  </si>
  <si>
    <t>130039340</t>
  </si>
  <si>
    <t>340019009</t>
  </si>
  <si>
    <t>700005507</t>
  </si>
  <si>
    <t>130043284</t>
  </si>
  <si>
    <t>SELAS EUROFINS LABAZUR PROVENCE</t>
  </si>
  <si>
    <t>970112280</t>
  </si>
  <si>
    <t>970210852</t>
  </si>
  <si>
    <t>290033372</t>
  </si>
  <si>
    <t>EUROFINS LABAZUR BRETAGNE</t>
  </si>
  <si>
    <t>620028613</t>
  </si>
  <si>
    <t>SELAS UNILABS BIOLOGIE HAUTS DE FRANCE</t>
  </si>
  <si>
    <t>830018834</t>
  </si>
  <si>
    <t>SELAS EUROFINS LABAZUR ILAB</t>
  </si>
  <si>
    <t>110005667</t>
  </si>
  <si>
    <t>SELARL BIO DOC</t>
  </si>
  <si>
    <t>710013293</t>
  </si>
  <si>
    <t>SELAS ACM BIO UNILABS</t>
  </si>
  <si>
    <t>SELAS UNILIANS</t>
  </si>
  <si>
    <t>080010077</t>
  </si>
  <si>
    <t>SELARL  LABORATOIRE BIO ARD'AISNE</t>
  </si>
  <si>
    <t>780020855</t>
  </si>
  <si>
    <t>SELAS BIOSYNERGIE</t>
  </si>
  <si>
    <t>830020277</t>
  </si>
  <si>
    <t>SELAS SYNERGIE</t>
  </si>
  <si>
    <t>310005376</t>
  </si>
  <si>
    <t>SELAS CEDIBIO-UNILABS</t>
  </si>
  <si>
    <t>740013578</t>
  </si>
  <si>
    <t>SELAS MIRIALIS</t>
  </si>
  <si>
    <t>950003806</t>
  </si>
  <si>
    <t>SELAFA CERBA</t>
  </si>
  <si>
    <t>LBM SELAFA CERBA SITE SAINT OUEN</t>
  </si>
  <si>
    <t>750050718</t>
  </si>
  <si>
    <t>SELAS EUROFINS  CEF</t>
  </si>
  <si>
    <t>440049591</t>
  </si>
  <si>
    <t>LBM RESEAU BIO</t>
  </si>
  <si>
    <t>930026331</t>
  </si>
  <si>
    <t>440049732</t>
  </si>
  <si>
    <t>LBM BMPR</t>
  </si>
  <si>
    <t>020015277</t>
  </si>
  <si>
    <t>770003127</t>
  </si>
  <si>
    <t>620029041</t>
  </si>
  <si>
    <t>SELARL BELILAB</t>
  </si>
  <si>
    <t>010009843</t>
  </si>
  <si>
    <t>SELARL BIOPTEAM</t>
  </si>
  <si>
    <t>110005840</t>
  </si>
  <si>
    <t>SELAS CENTRE DE BIOLOGIE DU LANGUEDOC</t>
  </si>
  <si>
    <t>670015346</t>
  </si>
  <si>
    <t>LBM LABORATOIRE EIMER</t>
  </si>
  <si>
    <t>060021714</t>
  </si>
  <si>
    <t>SELAS BARLA</t>
  </si>
  <si>
    <t>680019023</t>
  </si>
  <si>
    <t>SELARL LBM BARRAND</t>
  </si>
  <si>
    <t>790018576</t>
  </si>
  <si>
    <t>LABORATOIRE BIOSEVRES</t>
  </si>
  <si>
    <t>500020979</t>
  </si>
  <si>
    <t>SELAS DYNABIO UNILABS</t>
  </si>
  <si>
    <t>130041551</t>
  </si>
  <si>
    <t>LABORATOIRE PLUMELLE</t>
  </si>
  <si>
    <t>180008864</t>
  </si>
  <si>
    <t>SELARL BIOEXCEL</t>
  </si>
  <si>
    <t>840018915</t>
  </si>
  <si>
    <t>LBM BIOMEDIVAL</t>
  </si>
  <si>
    <t>560025702</t>
  </si>
  <si>
    <t>BIOPOLE</t>
  </si>
  <si>
    <t>760031021</t>
  </si>
  <si>
    <t>SELAS LABM DEFRANCE</t>
  </si>
  <si>
    <t>590049185</t>
  </si>
  <si>
    <t>SELAS LABORATOIRE BIOCENTRE</t>
  </si>
  <si>
    <t>140026931</t>
  </si>
  <si>
    <t>330036989</t>
  </si>
  <si>
    <t>040004376</t>
  </si>
  <si>
    <t>SELAS CERBALLIANCE ALPES DURANCE</t>
  </si>
  <si>
    <t>350048849</t>
  </si>
  <si>
    <t>BIO EMERAUDE</t>
  </si>
  <si>
    <t>690035159</t>
  </si>
  <si>
    <t>SELAS NOVELAB</t>
  </si>
  <si>
    <t>260018411</t>
  </si>
  <si>
    <t>840018840</t>
  </si>
  <si>
    <t>SELAS PROLAB</t>
  </si>
  <si>
    <t>690035480</t>
  </si>
  <si>
    <t>330045469</t>
  </si>
  <si>
    <t>SELAS ACCOLAB SUD-OUEST</t>
  </si>
  <si>
    <t>930024864</t>
  </si>
  <si>
    <t>LBM DU CENTRE CARDIOLOGIQUE DU NORD</t>
  </si>
  <si>
    <t>130042435</t>
  </si>
  <si>
    <t>SELARL LABIO</t>
  </si>
  <si>
    <t>610006850</t>
  </si>
  <si>
    <t>SELARL ORN.BIOMEDI.CAL</t>
  </si>
  <si>
    <t>690024112</t>
  </si>
  <si>
    <t>970408654</t>
  </si>
  <si>
    <t>970305132</t>
  </si>
  <si>
    <t>SELAS EUROFINS LABAZUR GUYANE</t>
  </si>
  <si>
    <t>760034421</t>
  </si>
  <si>
    <t>SELAS INTERLABO UNILABS</t>
  </si>
  <si>
    <t>760011411</t>
  </si>
  <si>
    <t>SELARL LABORATOIRE DU CEDRE</t>
  </si>
  <si>
    <t>LBM DU CEDRE</t>
  </si>
  <si>
    <t>020015814</t>
  </si>
  <si>
    <t>UNILABS BIOCT</t>
  </si>
  <si>
    <t>450019393</t>
  </si>
  <si>
    <t>SELAS ANABIO CENTRE</t>
  </si>
  <si>
    <t>350047668</t>
  </si>
  <si>
    <t>170023154</t>
  </si>
  <si>
    <t>SELAS SYNLAB CHARENTES</t>
  </si>
  <si>
    <t>710013368</t>
  </si>
  <si>
    <t>SYNLAB BOURGOGNE</t>
  </si>
  <si>
    <t>750048951</t>
  </si>
  <si>
    <t>SELARL LABO PARC MONCEAU</t>
  </si>
  <si>
    <t>730011202</t>
  </si>
  <si>
    <t>SELAS SYNLAB PAYS DE SAVOIE</t>
  </si>
  <si>
    <t>690035399</t>
  </si>
  <si>
    <t>SELAS EUROFINS CBM 69</t>
  </si>
  <si>
    <t>260018502</t>
  </si>
  <si>
    <t>SELAS CERBALLIANCE DROME-ARDECHE</t>
  </si>
  <si>
    <t>310027578</t>
  </si>
  <si>
    <t>SELAS SYNLAB OCCITANIE</t>
  </si>
  <si>
    <t>LBM SYNLAB OCCITANIE</t>
  </si>
  <si>
    <t>330034539</t>
  </si>
  <si>
    <t>740014188</t>
  </si>
  <si>
    <t>800017873</t>
  </si>
  <si>
    <t>CERBALLIANCE SOMME</t>
  </si>
  <si>
    <t>330046129</t>
  </si>
  <si>
    <t>SELAS EUROFINS BIOFFICE</t>
  </si>
  <si>
    <t>090003195</t>
  </si>
  <si>
    <t>SCP ARIEGE BIOLOGIE MEDICALE</t>
  </si>
  <si>
    <t>830014114</t>
  </si>
  <si>
    <t>SCP DE DIRECTEUR VIALATTE</t>
  </si>
  <si>
    <t>630010411</t>
  </si>
  <si>
    <t>LABM  DAUX</t>
  </si>
  <si>
    <t>650001373</t>
  </si>
  <si>
    <t>390006781</t>
  </si>
  <si>
    <t>010001725</t>
  </si>
  <si>
    <t>SELAS LABM CROIX BLANCHE</t>
  </si>
  <si>
    <t>LBM CROIX BLANCHE BOURG EN B</t>
  </si>
  <si>
    <t>910020403</t>
  </si>
  <si>
    <t>2A0003570</t>
  </si>
  <si>
    <t>SELAS LABORATOIRE 2A 2B</t>
  </si>
  <si>
    <t>270003460</t>
  </si>
  <si>
    <t>SELAS UNILABS BIOGEN</t>
  </si>
  <si>
    <t>UNILABS BIOGEN</t>
  </si>
  <si>
    <t>760012377</t>
  </si>
  <si>
    <t>SELARL LABM FIEVEZ&amp; IGOUT</t>
  </si>
  <si>
    <t>810009589</t>
  </si>
  <si>
    <t>SELAS EUROFINS INTERLAB</t>
  </si>
  <si>
    <t>850018110</t>
  </si>
  <si>
    <t>130021140</t>
  </si>
  <si>
    <t>LABORATOIRE HENRI MARACHLIAN</t>
  </si>
  <si>
    <t>LABM MARACHLIAN</t>
  </si>
  <si>
    <t>420013336</t>
  </si>
  <si>
    <t>780002192</t>
  </si>
  <si>
    <t>SELAS CENTRE DE BIOLOGIE MEDICALE</t>
  </si>
  <si>
    <t>220021638</t>
  </si>
  <si>
    <t>510021389</t>
  </si>
  <si>
    <t>SELAS"BIOXA"</t>
  </si>
  <si>
    <t>500021035</t>
  </si>
  <si>
    <t>370012890</t>
  </si>
  <si>
    <t>660006875</t>
  </si>
  <si>
    <t>SELAS MEDILAB 66</t>
  </si>
  <si>
    <t>570025494</t>
  </si>
  <si>
    <t>600012512</t>
  </si>
  <si>
    <t>320004419</t>
  </si>
  <si>
    <t>SELAS SYNLAB GASCOGNE</t>
  </si>
  <si>
    <t>670017094</t>
  </si>
  <si>
    <t>SELAS BIOTOV</t>
  </si>
  <si>
    <t>LBM BIOTOV</t>
  </si>
  <si>
    <t>840018519</t>
  </si>
  <si>
    <t>SELAS TETRABIO</t>
  </si>
  <si>
    <t>940018039</t>
  </si>
  <si>
    <t>SELAS LCV LABORATOIRE DE CENTRE VILLE</t>
  </si>
  <si>
    <t>LBM SELAS LCV-LABORATOIRE DE CENTRE VI</t>
  </si>
  <si>
    <t>850021239</t>
  </si>
  <si>
    <t>LBM ACTIV'BIOLAB</t>
  </si>
  <si>
    <t>830018057</t>
  </si>
  <si>
    <t>SELAS CERBALLIANCE COTE D'AZUR</t>
  </si>
  <si>
    <t>330032269</t>
  </si>
  <si>
    <t>SELAS BIO LAB 33</t>
  </si>
  <si>
    <t>340019918</t>
  </si>
  <si>
    <t>450002126</t>
  </si>
  <si>
    <t>B. DUBET</t>
  </si>
  <si>
    <t>LABM DUBET</t>
  </si>
  <si>
    <t>680000643</t>
  </si>
  <si>
    <t>FONDATION DE LA MAISON DU DIACONAT</t>
  </si>
  <si>
    <t>330029968</t>
  </si>
  <si>
    <t>030006159</t>
  </si>
  <si>
    <t>380012609</t>
  </si>
  <si>
    <t>UMGGHM</t>
  </si>
  <si>
    <t>020015087</t>
  </si>
  <si>
    <t>SYNLAB NORD DE FRANCE</t>
  </si>
  <si>
    <t>750051971</t>
  </si>
  <si>
    <t>SELARL ASTRABIO</t>
  </si>
  <si>
    <t>760033464</t>
  </si>
  <si>
    <t>310023130</t>
  </si>
  <si>
    <t>SELAS CBM</t>
  </si>
  <si>
    <t>840017800</t>
  </si>
  <si>
    <t>SELAS BIO-SANTIS</t>
  </si>
  <si>
    <t>380017376</t>
  </si>
  <si>
    <t>SELARL BIOPTIMA</t>
  </si>
  <si>
    <t>380017640</t>
  </si>
  <si>
    <t>420012932</t>
  </si>
  <si>
    <t>SELAS CERBALLIANCE LOIRE</t>
  </si>
  <si>
    <t>420013195</t>
  </si>
  <si>
    <t>430008268</t>
  </si>
  <si>
    <t>SCP ALTILABO</t>
  </si>
  <si>
    <t>690005301</t>
  </si>
  <si>
    <t>SELAS LBM VIOLLET-BELMONT</t>
  </si>
  <si>
    <t>LABM BELMONT ET VIOLLET</t>
  </si>
  <si>
    <t>690035035</t>
  </si>
  <si>
    <t>SELAS CERBALLIANCE RHONE-ALPES</t>
  </si>
  <si>
    <t>690037189</t>
  </si>
  <si>
    <t>SELAS ALPIGENE</t>
  </si>
  <si>
    <t>LBM ALPIGENE</t>
  </si>
  <si>
    <t>730011137</t>
  </si>
  <si>
    <t>LBM MS LABOS CHAMBERY</t>
  </si>
  <si>
    <t>840018246</t>
  </si>
  <si>
    <t>210011383</t>
  </si>
  <si>
    <t>SELAS BIO MED 21</t>
  </si>
  <si>
    <t>210780417</t>
  </si>
  <si>
    <t>LABORATOIR CENTRE GEORGES-F. LECLERC</t>
  </si>
  <si>
    <t>250017431</t>
  </si>
  <si>
    <t>BIOALLAN</t>
  </si>
  <si>
    <t>250017514</t>
  </si>
  <si>
    <t>SELAS CBM25</t>
  </si>
  <si>
    <t>700004609</t>
  </si>
  <si>
    <t>700005622</t>
  </si>
  <si>
    <t>SANTE LABO</t>
  </si>
  <si>
    <t>710013442</t>
  </si>
  <si>
    <t>CERBALLIANCE BOURGOGNE</t>
  </si>
  <si>
    <t>710014036</t>
  </si>
  <si>
    <t>SELAS LBM CARRON</t>
  </si>
  <si>
    <t>710014408</t>
  </si>
  <si>
    <t>SELARLU LABORATOIRE J.P. VARLOT</t>
  </si>
  <si>
    <t>LABORATOIRE J.P. VARLOT</t>
  </si>
  <si>
    <t>890001472</t>
  </si>
  <si>
    <t>LABM BLONDEAU</t>
  </si>
  <si>
    <t>890008543</t>
  </si>
  <si>
    <t>SELARL MED-LAB</t>
  </si>
  <si>
    <t>890009673</t>
  </si>
  <si>
    <t>SELAS BIO+</t>
  </si>
  <si>
    <t>220014765</t>
  </si>
  <si>
    <t>LABORATOIRE D'ANALYSES LE PAGE  22-48</t>
  </si>
  <si>
    <t>220020960</t>
  </si>
  <si>
    <t>CERBALLIANCE COTES D'ARMOR</t>
  </si>
  <si>
    <t>290032879</t>
  </si>
  <si>
    <t>CERBALLIANCE FINISTERE</t>
  </si>
  <si>
    <t>290033091</t>
  </si>
  <si>
    <t>BIO 29</t>
  </si>
  <si>
    <t>350003539</t>
  </si>
  <si>
    <t>LABORATOIRE JEANNE</t>
  </si>
  <si>
    <t>LABORATOIRE  JEANNE  35-49</t>
  </si>
  <si>
    <t>350046959</t>
  </si>
  <si>
    <t>LBM BIOCELIANDE</t>
  </si>
  <si>
    <t>350047544</t>
  </si>
  <si>
    <t>ALLIANCE ANABIO</t>
  </si>
  <si>
    <t>350052130</t>
  </si>
  <si>
    <t>560001372</t>
  </si>
  <si>
    <t>LBM GOUSSE-PERON-LINTANF</t>
  </si>
  <si>
    <t>560004103</t>
  </si>
  <si>
    <t>LBM LABORATOIRE DE LA PRESQU'ILE</t>
  </si>
  <si>
    <t>560025033</t>
  </si>
  <si>
    <t>BIOLOR</t>
  </si>
  <si>
    <t>560025611</t>
  </si>
  <si>
    <t>LABORATOIRE BLANC-GALIBY BACHY</t>
  </si>
  <si>
    <t>LBM BLANC-GALIBY BACHY</t>
  </si>
  <si>
    <t>280006495</t>
  </si>
  <si>
    <t>SELAS TONNELLERIE VALLEE DE L'EURE</t>
  </si>
  <si>
    <t>360007843</t>
  </si>
  <si>
    <t>SELAS LABORATOIRE ANDRE LESCAROUX</t>
  </si>
  <si>
    <t>370012353</t>
  </si>
  <si>
    <t>SELAS CERBALLIANCE CENTRE VAL DE LOIRE</t>
  </si>
  <si>
    <t>410008700</t>
  </si>
  <si>
    <t>SELARL SELCO BIO</t>
  </si>
  <si>
    <t>450003207</t>
  </si>
  <si>
    <t>LABORATOIRE HERMANT</t>
  </si>
  <si>
    <t>450019617</t>
  </si>
  <si>
    <t>SELAS BIOSYNTHESE</t>
  </si>
  <si>
    <t>450019948</t>
  </si>
  <si>
    <t>SELAS BPR ANALYSES SPECIALISEES</t>
  </si>
  <si>
    <t>LBM BPR ANALYSES SPECIALISEES PANNES</t>
  </si>
  <si>
    <t>580005718</t>
  </si>
  <si>
    <t>SELAS EVORIAL</t>
  </si>
  <si>
    <t>100009521</t>
  </si>
  <si>
    <t>SELARL LABORATOIRE DYNALAB</t>
  </si>
  <si>
    <t>510024094</t>
  </si>
  <si>
    <t>SELARL BIOCHALONS</t>
  </si>
  <si>
    <t>540022670</t>
  </si>
  <si>
    <t>540022969</t>
  </si>
  <si>
    <t>570025601</t>
  </si>
  <si>
    <t>570027052</t>
  </si>
  <si>
    <t>670015981</t>
  </si>
  <si>
    <t>880006853</t>
  </si>
  <si>
    <t>SELAS ANALYSIS</t>
  </si>
  <si>
    <t>880007992</t>
  </si>
  <si>
    <t>SELCA LABORATOIRES ATOUTBIO DE LORRAIN</t>
  </si>
  <si>
    <t>970103545</t>
  </si>
  <si>
    <t>970111803</t>
  </si>
  <si>
    <t>LBM DE GRANDE TERRE</t>
  </si>
  <si>
    <t>970300109</t>
  </si>
  <si>
    <t>LABORATOIRE ANALYSE MEDICAL BIOLOGIQUE</t>
  </si>
  <si>
    <t>LABORATOIRE DE KOUROU</t>
  </si>
  <si>
    <t>970305181</t>
  </si>
  <si>
    <t>SELARL LBM BIO SOLEIL</t>
  </si>
  <si>
    <t>020015145</t>
  </si>
  <si>
    <t>590003331</t>
  </si>
  <si>
    <t>SELARL LABORATOIRE COLARD</t>
  </si>
  <si>
    <t>LABORATOIRE COLARD</t>
  </si>
  <si>
    <t>590048682</t>
  </si>
  <si>
    <t>SELAS SYNLAB OXABIO</t>
  </si>
  <si>
    <t>590048781</t>
  </si>
  <si>
    <t>SYNLAB BIOFRANCE</t>
  </si>
  <si>
    <t>590049102</t>
  </si>
  <si>
    <t>SYNLAB  BIOPAJ</t>
  </si>
  <si>
    <t>590049805</t>
  </si>
  <si>
    <t>SELAS CERBALLIANCE HAUTS DE FRANCE</t>
  </si>
  <si>
    <t>590050027</t>
  </si>
  <si>
    <t>SELAS BIOTOP</t>
  </si>
  <si>
    <t>590050373</t>
  </si>
  <si>
    <t>LABORATOIRE SECONDAIRE BIOQUALYS</t>
  </si>
  <si>
    <t>590051850</t>
  </si>
  <si>
    <t>DIAGNOVIE</t>
  </si>
  <si>
    <t>590056552</t>
  </si>
  <si>
    <t>SELARL LABORATOIRE MINE</t>
  </si>
  <si>
    <t>590059184</t>
  </si>
  <si>
    <t>SELAS SYNLAB HAUTS DE FRANCE</t>
  </si>
  <si>
    <t>600000871</t>
  </si>
  <si>
    <t>LABORATOIRE MARTIN PEYSSIES</t>
  </si>
  <si>
    <t>600011977</t>
  </si>
  <si>
    <t>600012058</t>
  </si>
  <si>
    <t>600014633</t>
  </si>
  <si>
    <t>I-MITOX - LBM</t>
  </si>
  <si>
    <t>600015036</t>
  </si>
  <si>
    <t>LABORATOIRES DU BEAUVAISIS</t>
  </si>
  <si>
    <t>620020859</t>
  </si>
  <si>
    <t>620029397</t>
  </si>
  <si>
    <t>SELAS AUDOLYS BIOLOGIE</t>
  </si>
  <si>
    <t>620029520</t>
  </si>
  <si>
    <t>SELAS CERBALLIANCE ARTOIS</t>
  </si>
  <si>
    <t>620029645</t>
  </si>
  <si>
    <t>OPALEBIO</t>
  </si>
  <si>
    <t>620029959</t>
  </si>
  <si>
    <t>TABARDEL-VIART</t>
  </si>
  <si>
    <t>LABORATOIRE TABARDEL-VIART</t>
  </si>
  <si>
    <t>800017634</t>
  </si>
  <si>
    <t>BIOPATH HAUTS-DE-FRANCE SUD</t>
  </si>
  <si>
    <t>LABORATOIRE DE BIOLOGIE MEDICALE"BIOPA</t>
  </si>
  <si>
    <t>800018095</t>
  </si>
  <si>
    <t>LUC GAMBET</t>
  </si>
  <si>
    <t>800018145</t>
  </si>
  <si>
    <t>800018459</t>
  </si>
  <si>
    <t>SELARL BIOAMIENS</t>
  </si>
  <si>
    <t>450019187</t>
  </si>
  <si>
    <t>SELAS MEDIBIOLAB</t>
  </si>
  <si>
    <t>750006116</t>
  </si>
  <si>
    <t>SELARL CHARLES COHEN</t>
  </si>
  <si>
    <t>750007056</t>
  </si>
  <si>
    <t>750034639</t>
  </si>
  <si>
    <t>750037483</t>
  </si>
  <si>
    <t>ASSOCIATION CMETE</t>
  </si>
  <si>
    <t>LABM CTRE MED ENTREPRISES</t>
  </si>
  <si>
    <t>750049066</t>
  </si>
  <si>
    <t>SELAS LA SCALA</t>
  </si>
  <si>
    <t>750049124</t>
  </si>
  <si>
    <t>750049173</t>
  </si>
  <si>
    <t>SELAS SYNLAB PARIS</t>
  </si>
  <si>
    <t>750049371</t>
  </si>
  <si>
    <t>SELAS GUEVALT</t>
  </si>
  <si>
    <t>750050395</t>
  </si>
  <si>
    <t>SELARL LBM JEANNE D'ARC</t>
  </si>
  <si>
    <t>750050452</t>
  </si>
  <si>
    <t>SELAS LBM BIO SITES</t>
  </si>
  <si>
    <t>750050536</t>
  </si>
  <si>
    <t>SELAS CERBALLIANCE PARIS ET IDF EST</t>
  </si>
  <si>
    <t>750052045</t>
  </si>
  <si>
    <t>SELARL LABO XV</t>
  </si>
  <si>
    <t>750053795</t>
  </si>
  <si>
    <t>SELARL LABORATOIRE KUATE</t>
  </si>
  <si>
    <t>750054413</t>
  </si>
  <si>
    <t>SELARL BIO-OPTIMA</t>
  </si>
  <si>
    <t>750054454</t>
  </si>
  <si>
    <t>GCS LBM-CDS HOPITAUX D'ILE DE FRANCE</t>
  </si>
  <si>
    <t>750057465</t>
  </si>
  <si>
    <t>SELAS CASSUTO</t>
  </si>
  <si>
    <t>750057549</t>
  </si>
  <si>
    <t>CENTRE INTERPROF ETUDES EXAMENS MEDICA</t>
  </si>
  <si>
    <t>LABM DU CIEM</t>
  </si>
  <si>
    <t>750720856</t>
  </si>
  <si>
    <t>C.P.A.M. DE PARIS</t>
  </si>
  <si>
    <t>770018406</t>
  </si>
  <si>
    <t>SELAS D'ARMAINVILLIERS</t>
  </si>
  <si>
    <t>770018570</t>
  </si>
  <si>
    <t>770019362</t>
  </si>
  <si>
    <t>SELARL BIO2000</t>
  </si>
  <si>
    <t>770019487</t>
  </si>
  <si>
    <t>SELARL LABORATOIRE BONHOURE</t>
  </si>
  <si>
    <t>LBM SELARL LABORATOIRE BONHOURE SITE N</t>
  </si>
  <si>
    <t>770020204</t>
  </si>
  <si>
    <t>SELAS DELAPORTE</t>
  </si>
  <si>
    <t>LBM SELAS DELAPORTE SITE CLAYE</t>
  </si>
  <si>
    <t>770022135</t>
  </si>
  <si>
    <t>SELAS BIO-LAME</t>
  </si>
  <si>
    <t>LBM SELAS BIO-LAME SITE MELUN</t>
  </si>
  <si>
    <t>780004107</t>
  </si>
  <si>
    <t>LBM SELARL BIO-OP SITE TRAPPES</t>
  </si>
  <si>
    <t>780021663</t>
  </si>
  <si>
    <t>910019801</t>
  </si>
  <si>
    <t>SELAS SOMMEVILLE</t>
  </si>
  <si>
    <t>910021401</t>
  </si>
  <si>
    <t>SELAS MEDI +</t>
  </si>
  <si>
    <t>910021831</t>
  </si>
  <si>
    <t>SELARL SIGMABIO</t>
  </si>
  <si>
    <t>920026804</t>
  </si>
  <si>
    <t>SELARL" GROUPE BIO ETHERNALYS"</t>
  </si>
  <si>
    <t>920026937</t>
  </si>
  <si>
    <t>920027075</t>
  </si>
  <si>
    <t>920027364</t>
  </si>
  <si>
    <t>SELARL"LABORATOIRE DU GENERAL LECLERC"</t>
  </si>
  <si>
    <t>920027588</t>
  </si>
  <si>
    <t>920027943</t>
  </si>
  <si>
    <t>920028016</t>
  </si>
  <si>
    <t>SELAS LBM CENTRAL 92</t>
  </si>
  <si>
    <t>920028313</t>
  </si>
  <si>
    <t>SELARL BIOSMOSE IDF</t>
  </si>
  <si>
    <t>920028420</t>
  </si>
  <si>
    <t>LBM BALIAN</t>
  </si>
  <si>
    <t>920032547</t>
  </si>
  <si>
    <t>GROUPE BIOTEK</t>
  </si>
  <si>
    <t>930002001</t>
  </si>
  <si>
    <t>DEPARTEMENT DE LA SEINE SAINT DENIS</t>
  </si>
  <si>
    <t>930003694</t>
  </si>
  <si>
    <t>LABM  PICARD-PAPER</t>
  </si>
  <si>
    <t>930023296</t>
  </si>
  <si>
    <t>SELARL"LABORATOIRE CLEMENT"</t>
  </si>
  <si>
    <t>930023650</t>
  </si>
  <si>
    <t>SELARL NG BIO</t>
  </si>
  <si>
    <t>930025275</t>
  </si>
  <si>
    <t>SELAFA LABORATOIRE ZTP</t>
  </si>
  <si>
    <t>940018898</t>
  </si>
  <si>
    <t>940019938</t>
  </si>
  <si>
    <t>SELARL BIO SANTE</t>
  </si>
  <si>
    <t>940021553</t>
  </si>
  <si>
    <t>SELARL ANA L</t>
  </si>
  <si>
    <t>940021827</t>
  </si>
  <si>
    <t>940025950</t>
  </si>
  <si>
    <t>950016089</t>
  </si>
  <si>
    <t>970408936</t>
  </si>
  <si>
    <t>SELAS BIO AUSTRAL</t>
  </si>
  <si>
    <t>970200861</t>
  </si>
  <si>
    <t>COLLECTIVITE TERRITORIALE MARTINIQUE</t>
  </si>
  <si>
    <t>LABORATOIRE TERRITORIAL D'ANALYSES</t>
  </si>
  <si>
    <t>970202727</t>
  </si>
  <si>
    <t>LBM RIGOLLET</t>
  </si>
  <si>
    <t>LABORATOIRE D'ANALYSES MEDICALES</t>
  </si>
  <si>
    <t>970211280</t>
  </si>
  <si>
    <t>SELAS LABORATOIRE BIOSANTE</t>
  </si>
  <si>
    <t>980500250</t>
  </si>
  <si>
    <t>LABM DE MAYOTTE</t>
  </si>
  <si>
    <t>980501654</t>
  </si>
  <si>
    <t>140027657</t>
  </si>
  <si>
    <t>SELARL LBM BIORIV</t>
  </si>
  <si>
    <t>270025661</t>
  </si>
  <si>
    <t>270025703</t>
  </si>
  <si>
    <t>SELAS CERBALLIANCE EURE</t>
  </si>
  <si>
    <t>270025950</t>
  </si>
  <si>
    <t>270027212</t>
  </si>
  <si>
    <t>SELAS CBSV</t>
  </si>
  <si>
    <t>610006827</t>
  </si>
  <si>
    <t>SELAS MEDICABIO</t>
  </si>
  <si>
    <t>610006876</t>
  </si>
  <si>
    <t>SELAS LBM DU VAL D'ORNE</t>
  </si>
  <si>
    <t>760012310</t>
  </si>
  <si>
    <t>LABM LE PORTAL ANNIE</t>
  </si>
  <si>
    <t>760030890</t>
  </si>
  <si>
    <t>760030981</t>
  </si>
  <si>
    <t>760031070</t>
  </si>
  <si>
    <t>760033332</t>
  </si>
  <si>
    <t>LBM SELARL BIODIAGNOSTIC</t>
  </si>
  <si>
    <t>760033860</t>
  </si>
  <si>
    <t>SELAS LABORATOIRE BIOLOGIE CLINIQUE</t>
  </si>
  <si>
    <t>760035915</t>
  </si>
  <si>
    <t>SELAS CERBALLIANCE NORMANDIE</t>
  </si>
  <si>
    <t>760037309</t>
  </si>
  <si>
    <t>SELAS SYNLAB NORMANDIE</t>
  </si>
  <si>
    <t>160014940</t>
  </si>
  <si>
    <t>SELARL AXIOME</t>
  </si>
  <si>
    <t>LABORATOIRE AXIOME - SITE DE RUFFEC</t>
  </si>
  <si>
    <t>160015558</t>
  </si>
  <si>
    <t>SELARL LABOFFICE</t>
  </si>
  <si>
    <t>LABOFFICE</t>
  </si>
  <si>
    <t>170023048</t>
  </si>
  <si>
    <t>CERBALLIANCE CHARENTES</t>
  </si>
  <si>
    <t>170023832</t>
  </si>
  <si>
    <t>BIO 17</t>
  </si>
  <si>
    <t>190006528</t>
  </si>
  <si>
    <t>LABORATOIRE M. CHANUT</t>
  </si>
  <si>
    <t>LABORATOIRE CHANUT</t>
  </si>
  <si>
    <t>190011890</t>
  </si>
  <si>
    <t>240014423</t>
  </si>
  <si>
    <t>SELAS NOVABIO</t>
  </si>
  <si>
    <t>330006925</t>
  </si>
  <si>
    <t>SELURL PHILIPPE FERNANDEZ</t>
  </si>
  <si>
    <t>LABM PHILIPPE FERNANDEZ</t>
  </si>
  <si>
    <t>330033028</t>
  </si>
  <si>
    <t>SELARL LABORATOIRE VAL DE GARONNE</t>
  </si>
  <si>
    <t>LBM LABORATOIRE VAL DE GARONNE</t>
  </si>
  <si>
    <t>400012829</t>
  </si>
  <si>
    <t>SELARL LABORATOIRE DELEST-DUBOS</t>
  </si>
  <si>
    <t>LBM LABORATOIRE DELEST-DUBOS</t>
  </si>
  <si>
    <t>400013199</t>
  </si>
  <si>
    <t>SELAS LBM SYNLAB ADOUR</t>
  </si>
  <si>
    <t>470014549</t>
  </si>
  <si>
    <t>SELARL LBM OLIVOT-MARIOTTI</t>
  </si>
  <si>
    <t>640015228</t>
  </si>
  <si>
    <t>790018352</t>
  </si>
  <si>
    <t>SELARL MEDILAB GROUP</t>
  </si>
  <si>
    <t>300002656</t>
  </si>
  <si>
    <t>LABORATOIRE COGEMA- C.E.A. MARCOULE</t>
  </si>
  <si>
    <t>LABORATOIRE C.E.A. MARCOULE</t>
  </si>
  <si>
    <t>300016763</t>
  </si>
  <si>
    <t>SELAS BIO.PSI</t>
  </si>
  <si>
    <t>300019338</t>
  </si>
  <si>
    <t>SELAS SYNLAB MIDI</t>
  </si>
  <si>
    <t>310004593</t>
  </si>
  <si>
    <t>LABM ESQUIROL A.ET L.  BARDON C.</t>
  </si>
  <si>
    <t>310016704</t>
  </si>
  <si>
    <t>LABORATOIRE LABCEL</t>
  </si>
  <si>
    <t>310022819</t>
  </si>
  <si>
    <t>310023536</t>
  </si>
  <si>
    <t>SELARL AIRBIO</t>
  </si>
  <si>
    <t>310023650</t>
  </si>
  <si>
    <t>SELAS LABORATOIRE DES CEDRES</t>
  </si>
  <si>
    <t>310023981</t>
  </si>
  <si>
    <t>SELAS BIOLAB AVENIR</t>
  </si>
  <si>
    <t>340018415</t>
  </si>
  <si>
    <t>SELARL PAGES</t>
  </si>
  <si>
    <t>460002520</t>
  </si>
  <si>
    <t>LBM CELAB CAPDENAC-GARE</t>
  </si>
  <si>
    <t>650004658</t>
  </si>
  <si>
    <t>660003773</t>
  </si>
  <si>
    <t>LABM BRAHEM</t>
  </si>
  <si>
    <t>810011379</t>
  </si>
  <si>
    <t>SELARL ALTISBIO</t>
  </si>
  <si>
    <t>LBM ALTISBIO</t>
  </si>
  <si>
    <t>280006453</t>
  </si>
  <si>
    <t>SELARL C+ BIO</t>
  </si>
  <si>
    <t>440022648</t>
  </si>
  <si>
    <t>INSTITUT SANTE DE L OUEST</t>
  </si>
  <si>
    <t>LABM ISO</t>
  </si>
  <si>
    <t>440042935</t>
  </si>
  <si>
    <t>LBM TOXILABO</t>
  </si>
  <si>
    <t>LABM TOXILABO</t>
  </si>
  <si>
    <t>440049641</t>
  </si>
  <si>
    <t>LBM SUD LOIRE BIOLOGIE</t>
  </si>
  <si>
    <t>440049823</t>
  </si>
  <si>
    <t>LBM BIOLAM</t>
  </si>
  <si>
    <t>440050011</t>
  </si>
  <si>
    <t>LBM SELARL BIOLOIRE</t>
  </si>
  <si>
    <t>LBM BIOLOIRE</t>
  </si>
  <si>
    <t>440051977</t>
  </si>
  <si>
    <t>LBM CYTOGEN</t>
  </si>
  <si>
    <t>440052959</t>
  </si>
  <si>
    <t>SAS BIOFORTIS</t>
  </si>
  <si>
    <t>LABORATOIRE BIOFORTIS</t>
  </si>
  <si>
    <t>490017779</t>
  </si>
  <si>
    <t>LBM XLABS</t>
  </si>
  <si>
    <t>490021003</t>
  </si>
  <si>
    <t>MICROBIOLIGER</t>
  </si>
  <si>
    <t>LBM MICROBIOLIGER</t>
  </si>
  <si>
    <t>610008609</t>
  </si>
  <si>
    <t>SELAS SYNLAB NORMANDIE MAINE</t>
  </si>
  <si>
    <t>720018662</t>
  </si>
  <si>
    <t>LBM LABORIZON MAINE ANJOU</t>
  </si>
  <si>
    <t>850017740</t>
  </si>
  <si>
    <t>LBM LOGIC BIO</t>
  </si>
  <si>
    <t>850018540</t>
  </si>
  <si>
    <t>LBM SEVRE BIOLOGIE</t>
  </si>
  <si>
    <t>050007749</t>
  </si>
  <si>
    <t>SELARL BIOMED 05</t>
  </si>
  <si>
    <t>060006145</t>
  </si>
  <si>
    <t>LABM GARE DE PROVENCE</t>
  </si>
  <si>
    <t>060007952</t>
  </si>
  <si>
    <t>LABORATOIRE HOUN</t>
  </si>
  <si>
    <t>130018120</t>
  </si>
  <si>
    <t>SCP GOMPEL TORTEL</t>
  </si>
  <si>
    <t>LBM GOMPEL ET TORTEL</t>
  </si>
  <si>
    <t>130019995</t>
  </si>
  <si>
    <t>LABM LEPREUX PATRICK</t>
  </si>
  <si>
    <t>LABM LEPREUX</t>
  </si>
  <si>
    <t>130020506</t>
  </si>
  <si>
    <t>LABM FLORIAN</t>
  </si>
  <si>
    <t>130021546</t>
  </si>
  <si>
    <t>SCP DUCOMMUN RICOUX LEBAN</t>
  </si>
  <si>
    <t>LABM LEBAN</t>
  </si>
  <si>
    <t>130026388</t>
  </si>
  <si>
    <t>DEPARTEMENT DES BOUCHES DU RHONE</t>
  </si>
  <si>
    <t>LABM DEPARTEMENTAL</t>
  </si>
  <si>
    <t>130038276</t>
  </si>
  <si>
    <t>LABM CHANTECLER</t>
  </si>
  <si>
    <t>130039787</t>
  </si>
  <si>
    <t>SELAS CERBALLIANCE PROVENCE</t>
  </si>
  <si>
    <t>130042161</t>
  </si>
  <si>
    <t>SELAS ALPHABIO</t>
  </si>
  <si>
    <t>130044282</t>
  </si>
  <si>
    <t>SELAS LABORATOIRES BERNABEU</t>
  </si>
  <si>
    <t>830015152</t>
  </si>
  <si>
    <t>LABM STALLER</t>
  </si>
  <si>
    <t>830015459</t>
  </si>
  <si>
    <t>LABM ROBERT LOUIS MILLET SIMONE</t>
  </si>
  <si>
    <t>830020053</t>
  </si>
  <si>
    <t>LABM VERMEULEN</t>
  </si>
  <si>
    <t>830025326</t>
  </si>
  <si>
    <t>LBIA</t>
  </si>
  <si>
    <t>Statut</t>
  </si>
  <si>
    <t>SYNLAB France</t>
  </si>
  <si>
    <t>UNILABS</t>
  </si>
  <si>
    <t>Cerballiance -Cerbahealth Care</t>
  </si>
  <si>
    <t>Eurofins</t>
  </si>
  <si>
    <t>BioGroup LCD</t>
  </si>
  <si>
    <t>Inovie</t>
  </si>
  <si>
    <t>Biorance</t>
  </si>
  <si>
    <t>UNIBIO</t>
  </si>
  <si>
    <t>LABEXA</t>
  </si>
  <si>
    <t>AtoutBio</t>
  </si>
  <si>
    <t>LBM UNILABS BIOLOGIE HAUTS DE FRANCE</t>
  </si>
  <si>
    <t>BIOLIA </t>
  </si>
  <si>
    <t>LBM SELAS CENTRE DE BIOLOGIE MEDICALE</t>
  </si>
  <si>
    <t>Biopath</t>
  </si>
  <si>
    <t>BIO ETHERNALYS</t>
  </si>
  <si>
    <t>Bio Clinic</t>
  </si>
  <si>
    <t>SELAS LBM BIOPAPH SITE REPUBLIQUE</t>
  </si>
  <si>
    <t>NB Libéraux raccordés</t>
  </si>
  <si>
    <t>NB Libéraux total</t>
  </si>
  <si>
    <t>NB Médecin Libéraux raccordés</t>
  </si>
  <si>
    <t>NB Médecin Libéraux total</t>
  </si>
  <si>
    <t>Pharmacien</t>
  </si>
  <si>
    <t>Sage-Femme</t>
  </si>
  <si>
    <t>NB Pharmacien libéraux raccordés</t>
  </si>
  <si>
    <t>NB Pharmacien libéraux total</t>
  </si>
  <si>
    <t>NB Infirmier libéraux raccordés</t>
  </si>
  <si>
    <t>NB Infirmier libéraux total</t>
  </si>
  <si>
    <t>NB MK libéraux raccordés</t>
  </si>
  <si>
    <t>NB MK libéraux total</t>
  </si>
  <si>
    <t>NB Chirurgien Dentiste libéraux raccordés</t>
  </si>
  <si>
    <t>NB Chirurgien Dentiste libéraux total</t>
  </si>
  <si>
    <t>NB Sage-Femme libéraux raccordés</t>
  </si>
  <si>
    <t>NB Sage-Femme libéraux total</t>
  </si>
  <si>
    <t>PSL Equipement - activité</t>
  </si>
  <si>
    <t>Sages-Femmes</t>
  </si>
  <si>
    <t>Chirurgiens-Dentistes</t>
  </si>
  <si>
    <t>Masseurs-Kinés</t>
  </si>
  <si>
    <t>Infirmiers</t>
  </si>
  <si>
    <t>Pharmaciens</t>
  </si>
  <si>
    <t>Médecins</t>
  </si>
  <si>
    <t>des PSL</t>
  </si>
  <si>
    <t>Equipés</t>
  </si>
  <si>
    <t>Connexion aux boites MSSanté</t>
  </si>
  <si>
    <t>Equipement par professions libérales</t>
  </si>
  <si>
    <t>Connexion libérale</t>
  </si>
  <si>
    <t>Aucune connexion</t>
  </si>
  <si>
    <t>n.c.</t>
  </si>
  <si>
    <t>Dernière connexion</t>
  </si>
  <si>
    <t>NB messages reçus PSL</t>
  </si>
  <si>
    <t>BAL connexion aucune info APP Structure</t>
  </si>
  <si>
    <t>BAL connexion aucune info ORG Structure</t>
  </si>
  <si>
    <t>BAL connexion aucune info PER Structure</t>
  </si>
  <si>
    <t>BAL connexion aucune info PER Libérale</t>
  </si>
  <si>
    <t>Emissions médecin libéraux</t>
  </si>
  <si>
    <t>Emissions pharmaciens libéraux</t>
  </si>
  <si>
    <t>Emissions Infirmiers libéraux</t>
  </si>
  <si>
    <t>Emission Masseurs kinés libéraux</t>
  </si>
  <si>
    <t>Emissions Chirurgiens-Dentistes libéraux</t>
  </si>
  <si>
    <t>Emissions Sages-Femmes libéraux</t>
  </si>
  <si>
    <t>Réceptions médecin libéraux</t>
  </si>
  <si>
    <t>Réceptions pharmaciens libéraux</t>
  </si>
  <si>
    <t>Réceptions Infirmiers libéraux</t>
  </si>
  <si>
    <t>Réceptions Chirurgiens-Dentistes libéraux</t>
  </si>
  <si>
    <t>Réceptions Sages-Femmes libéraux</t>
  </si>
  <si>
    <t>Réceptions Masseurs kinés libéraux</t>
  </si>
  <si>
    <t>Emissions</t>
  </si>
  <si>
    <t>Réceptions</t>
  </si>
  <si>
    <t>Analyse de Laboratoires de Biologie Médicale de ville (LBM)</t>
  </si>
  <si>
    <t>Chir.-Dentistes</t>
  </si>
  <si>
    <t>Les professionnels de l'Espace de Confiance</t>
  </si>
  <si>
    <t>Nombre équipés</t>
  </si>
  <si>
    <t>Chirurgien-Dentiste</t>
  </si>
  <si>
    <t>Autre profession</t>
  </si>
  <si>
    <t>Psychologue</t>
  </si>
  <si>
    <t>Pédicure-Podologue</t>
  </si>
  <si>
    <t>Diététicien</t>
  </si>
  <si>
    <t>Ergothérapeute</t>
  </si>
  <si>
    <t>Psychomotricien</t>
  </si>
  <si>
    <t>Psychothérapeute</t>
  </si>
  <si>
    <t>Assistant de service social</t>
  </si>
  <si>
    <t>Manipulateur ERM</t>
  </si>
  <si>
    <t>Opticien-Lunetier</t>
  </si>
  <si>
    <t>Audioprothésiste</t>
  </si>
  <si>
    <t>Technicien de laboratoire médical</t>
  </si>
  <si>
    <t>Orthopédiste-Orthésiste</t>
  </si>
  <si>
    <t>Profession inconnue</t>
  </si>
  <si>
    <t>Ostéopathe</t>
  </si>
  <si>
    <t>Orthoprothésiste</t>
  </si>
  <si>
    <t>Podo-Orthésiste</t>
  </si>
  <si>
    <t>Epithésiste</t>
  </si>
  <si>
    <t>Oculariste</t>
  </si>
  <si>
    <t>Chiropracteur</t>
  </si>
  <si>
    <t>Nombre moyen d'émissions par ES émetteur</t>
  </si>
  <si>
    <t>Restants à équiper</t>
  </si>
  <si>
    <t>Connexion total</t>
  </si>
  <si>
    <t>Connexion aux boites aux lettres</t>
  </si>
  <si>
    <t>Nombre de BAL utilisées le mois dernier</t>
  </si>
  <si>
    <t>Répartition de l'utilisation des boites</t>
  </si>
  <si>
    <t>Feuille</t>
  </si>
  <si>
    <t>Soit 0,6%</t>
  </si>
  <si>
    <t>Assistant dentaire</t>
  </si>
  <si>
    <t>q</t>
  </si>
  <si>
    <t>BIOMEDIQUAL UNILABS</t>
  </si>
  <si>
    <t>SELAS SYNLAB CORREZE</t>
  </si>
  <si>
    <t>SITE - LBM ST-BARTHELEMY</t>
  </si>
  <si>
    <t>Moyenne message émis par libéraux</t>
  </si>
  <si>
    <t>Moyenne messages reçus par libéraux</t>
  </si>
  <si>
    <t>Progression Envoi LBM</t>
  </si>
  <si>
    <t>LBM Top émetteurs</t>
  </si>
  <si>
    <t>Région</t>
  </si>
  <si>
    <t>Nom</t>
  </si>
  <si>
    <t>X</t>
  </si>
  <si>
    <t>Config</t>
  </si>
  <si>
    <t>Connexion BAL</t>
  </si>
  <si>
    <t>Graphique Data</t>
  </si>
  <si>
    <t>Mapping Carto régionale</t>
  </si>
  <si>
    <t>Modele region</t>
  </si>
  <si>
    <t>Modele region - detail</t>
  </si>
  <si>
    <t>Feuilles à supprimer</t>
  </si>
  <si>
    <t>Feuilles à masquer</t>
  </si>
  <si>
    <t>AURA</t>
  </si>
  <si>
    <t>BFC</t>
  </si>
  <si>
    <t>CVDL</t>
  </si>
  <si>
    <t>HDF</t>
  </si>
  <si>
    <t>IDF</t>
  </si>
  <si>
    <t>NA</t>
  </si>
  <si>
    <t>PDLL</t>
  </si>
  <si>
    <t>PACA</t>
  </si>
  <si>
    <t>Taux-message par région (ES)</t>
  </si>
  <si>
    <t>Taux-message par région (PSL)</t>
  </si>
  <si>
    <t>Taux Raccordement ES</t>
  </si>
  <si>
    <t>Taux Emetteur ES</t>
  </si>
  <si>
    <t>Message Emis ES</t>
  </si>
  <si>
    <t>Messages Recus ES</t>
  </si>
  <si>
    <t>Taux Emetteur LBM</t>
  </si>
  <si>
    <t>Messages Emis LBM</t>
  </si>
  <si>
    <t>Taux Raccordement PSL</t>
  </si>
  <si>
    <t>Taux Emetteur PSL</t>
  </si>
  <si>
    <t>Messages Emis PSL</t>
  </si>
  <si>
    <t>Messages Recus PSL</t>
  </si>
  <si>
    <t>Ligne destination</t>
  </si>
  <si>
    <t>Colonne destination</t>
  </si>
  <si>
    <t>Horizontal Shift</t>
  </si>
  <si>
    <t>Vertical shift</t>
  </si>
  <si>
    <t>D</t>
  </si>
  <si>
    <t>G</t>
  </si>
  <si>
    <t>I</t>
  </si>
  <si>
    <t>K</t>
  </si>
  <si>
    <t>P</t>
  </si>
  <si>
    <t>R</t>
  </si>
  <si>
    <t>T</t>
  </si>
  <si>
    <t>V</t>
  </si>
  <si>
    <t>$G$4</t>
  </si>
  <si>
    <t>$I$4</t>
  </si>
  <si>
    <t>$K$4</t>
  </si>
  <si>
    <t>$M$4</t>
  </si>
  <si>
    <t>$P$4</t>
  </si>
  <si>
    <t>$R$4</t>
  </si>
  <si>
    <t>$V$4</t>
  </si>
  <si>
    <t>$X$4</t>
  </si>
  <si>
    <t>$D$6</t>
  </si>
  <si>
    <t>$G$6</t>
  </si>
  <si>
    <t>$I$6</t>
  </si>
  <si>
    <t>$K$6</t>
  </si>
  <si>
    <t>$M$6</t>
  </si>
  <si>
    <t>$P$6</t>
  </si>
  <si>
    <t>$R$6</t>
  </si>
  <si>
    <t>$V$6</t>
  </si>
  <si>
    <t>$X$6</t>
  </si>
  <si>
    <t>$D$8</t>
  </si>
  <si>
    <t>$G$8</t>
  </si>
  <si>
    <t>$I$8</t>
  </si>
  <si>
    <t>$K$8</t>
  </si>
  <si>
    <t>$M$8</t>
  </si>
  <si>
    <t>$P$8</t>
  </si>
  <si>
    <t>$R$8</t>
  </si>
  <si>
    <t>$T$8</t>
  </si>
  <si>
    <t>$V$8</t>
  </si>
  <si>
    <t>$X$8</t>
  </si>
  <si>
    <t>$D$10</t>
  </si>
  <si>
    <t>$G$10</t>
  </si>
  <si>
    <t>$I$10</t>
  </si>
  <si>
    <t>$K$10</t>
  </si>
  <si>
    <t>$M$10</t>
  </si>
  <si>
    <t>$P$10</t>
  </si>
  <si>
    <t>$R$10</t>
  </si>
  <si>
    <t>$T$10</t>
  </si>
  <si>
    <t>$V$10</t>
  </si>
  <si>
    <t>$X$10</t>
  </si>
  <si>
    <t>$D$12</t>
  </si>
  <si>
    <t>$G$12</t>
  </si>
  <si>
    <t>$I$12</t>
  </si>
  <si>
    <t>$K$12</t>
  </si>
  <si>
    <t>$M$12</t>
  </si>
  <si>
    <t>$P$12</t>
  </si>
  <si>
    <t>$R$12</t>
  </si>
  <si>
    <t>$T$12</t>
  </si>
  <si>
    <t>$V$12</t>
  </si>
  <si>
    <t>$X$12</t>
  </si>
  <si>
    <t>$D$14</t>
  </si>
  <si>
    <t>$G$14</t>
  </si>
  <si>
    <t>$I$14</t>
  </si>
  <si>
    <t>$K$14</t>
  </si>
  <si>
    <t>$M$14</t>
  </si>
  <si>
    <t>$P$14</t>
  </si>
  <si>
    <t>$R$14</t>
  </si>
  <si>
    <t>$T$14</t>
  </si>
  <si>
    <t>$V$14</t>
  </si>
  <si>
    <t>$X$14</t>
  </si>
  <si>
    <t>$D$16</t>
  </si>
  <si>
    <t>$G$16</t>
  </si>
  <si>
    <t>$I$16</t>
  </si>
  <si>
    <t>$K$16</t>
  </si>
  <si>
    <t>$M$16</t>
  </si>
  <si>
    <t>$P$16</t>
  </si>
  <si>
    <t>$R$16</t>
  </si>
  <si>
    <t>$T$16</t>
  </si>
  <si>
    <t>$V$16</t>
  </si>
  <si>
    <t>$X$16</t>
  </si>
  <si>
    <t>$D$18</t>
  </si>
  <si>
    <t>$G$18</t>
  </si>
  <si>
    <t>$I$18</t>
  </si>
  <si>
    <t>$K$18</t>
  </si>
  <si>
    <t>$M$18</t>
  </si>
  <si>
    <t>$P$18</t>
  </si>
  <si>
    <t>$R$18</t>
  </si>
  <si>
    <t>$T$18</t>
  </si>
  <si>
    <t>$V$18</t>
  </si>
  <si>
    <t>$X$18</t>
  </si>
  <si>
    <t>$D$20</t>
  </si>
  <si>
    <t>$G$20</t>
  </si>
  <si>
    <t>$I$20</t>
  </si>
  <si>
    <t>$K$20</t>
  </si>
  <si>
    <t>$M$20</t>
  </si>
  <si>
    <t>$P$20</t>
  </si>
  <si>
    <t>$R$20</t>
  </si>
  <si>
    <t>$T$20</t>
  </si>
  <si>
    <t>$V$20</t>
  </si>
  <si>
    <t>$X$20</t>
  </si>
  <si>
    <t>$D$22</t>
  </si>
  <si>
    <t>$G$22</t>
  </si>
  <si>
    <t>$I$22</t>
  </si>
  <si>
    <t>$K$22</t>
  </si>
  <si>
    <t>$M$22</t>
  </si>
  <si>
    <t>$P$22</t>
  </si>
  <si>
    <t>$R$22</t>
  </si>
  <si>
    <t>$T$22</t>
  </si>
  <si>
    <t>$V$22</t>
  </si>
  <si>
    <t>$X$22</t>
  </si>
  <si>
    <t>$D$24</t>
  </si>
  <si>
    <t>$G$24</t>
  </si>
  <si>
    <t>$I$24</t>
  </si>
  <si>
    <t>$K$24</t>
  </si>
  <si>
    <t>$M$24</t>
  </si>
  <si>
    <t>$P$24</t>
  </si>
  <si>
    <t>$R$24</t>
  </si>
  <si>
    <t>$T$24</t>
  </si>
  <si>
    <t>$V$24</t>
  </si>
  <si>
    <t>$X$24</t>
  </si>
  <si>
    <t>$D$26</t>
  </si>
  <si>
    <t>$G$26</t>
  </si>
  <si>
    <t>$I$26</t>
  </si>
  <si>
    <t>$K$26</t>
  </si>
  <si>
    <t>$M$26</t>
  </si>
  <si>
    <t>$P$26</t>
  </si>
  <si>
    <t>$R$26</t>
  </si>
  <si>
    <t>$T$26</t>
  </si>
  <si>
    <t>$V$26</t>
  </si>
  <si>
    <t>$X$26</t>
  </si>
  <si>
    <t>$D$28</t>
  </si>
  <si>
    <t>$G$28</t>
  </si>
  <si>
    <t>$I$28</t>
  </si>
  <si>
    <t>$K$28</t>
  </si>
  <si>
    <t>$M$28</t>
  </si>
  <si>
    <t>$P$28</t>
  </si>
  <si>
    <t>$R$28</t>
  </si>
  <si>
    <t>$T$28</t>
  </si>
  <si>
    <t>$V$28</t>
  </si>
  <si>
    <t>$X$28</t>
  </si>
  <si>
    <t>$D$30</t>
  </si>
  <si>
    <t>$G$30</t>
  </si>
  <si>
    <t>$I$30</t>
  </si>
  <si>
    <t>$K$30</t>
  </si>
  <si>
    <t>$M$30</t>
  </si>
  <si>
    <t>$P$30</t>
  </si>
  <si>
    <t>$R$30</t>
  </si>
  <si>
    <t>$T$30</t>
  </si>
  <si>
    <t>$V$30</t>
  </si>
  <si>
    <t>$X$30</t>
  </si>
  <si>
    <t>$D$32</t>
  </si>
  <si>
    <t>$G$32</t>
  </si>
  <si>
    <t>$I$32</t>
  </si>
  <si>
    <t>$K$32</t>
  </si>
  <si>
    <t>$M$32</t>
  </si>
  <si>
    <t>$P$32</t>
  </si>
  <si>
    <t>$R$32</t>
  </si>
  <si>
    <t>$T$32</t>
  </si>
  <si>
    <t>$V$32</t>
  </si>
  <si>
    <t>$X$32</t>
  </si>
  <si>
    <t>$D$34</t>
  </si>
  <si>
    <t>$G$34</t>
  </si>
  <si>
    <t>$I$34</t>
  </si>
  <si>
    <t>$K$34</t>
  </si>
  <si>
    <t>$M$34</t>
  </si>
  <si>
    <t>$P$34</t>
  </si>
  <si>
    <t>$R$34</t>
  </si>
  <si>
    <t>$T$34</t>
  </si>
  <si>
    <t>$V$34</t>
  </si>
  <si>
    <t>$X$34</t>
  </si>
  <si>
    <t>$D$36</t>
  </si>
  <si>
    <t>$G$36</t>
  </si>
  <si>
    <t>$I$36</t>
  </si>
  <si>
    <t>$K$36</t>
  </si>
  <si>
    <t>$M$36</t>
  </si>
  <si>
    <t>$P$36</t>
  </si>
  <si>
    <t>$R$36</t>
  </si>
  <si>
    <t>$T$36</t>
  </si>
  <si>
    <t>$V$36</t>
  </si>
  <si>
    <t>$X$36</t>
  </si>
  <si>
    <t>$D$38</t>
  </si>
  <si>
    <t>$G$38</t>
  </si>
  <si>
    <t>$I$38</t>
  </si>
  <si>
    <t>$K$38</t>
  </si>
  <si>
    <t>$M$38</t>
  </si>
  <si>
    <t>$P$38</t>
  </si>
  <si>
    <t>$R$38</t>
  </si>
  <si>
    <t>$T$38</t>
  </si>
  <si>
    <t>$V$38</t>
  </si>
  <si>
    <t>$X$38</t>
  </si>
  <si>
    <t>$C$4</t>
  </si>
  <si>
    <t>$S$4</t>
  </si>
  <si>
    <t>$S$6</t>
  </si>
  <si>
    <t>MAILIZ/LIFEN/GCS SARA</t>
  </si>
  <si>
    <t>690000724</t>
  </si>
  <si>
    <t>medecin.mssante.fr/lifen.mssante.fr/aura.mssante.fr</t>
  </si>
  <si>
    <t>290001049</t>
  </si>
  <si>
    <t>vivalto-sante.mssante.fr</t>
  </si>
  <si>
    <t>ES non engagé</t>
  </si>
  <si>
    <t>170780290</t>
  </si>
  <si>
    <t>VILLA DU PARC - SAUJON</t>
  </si>
  <si>
    <t>420780546</t>
  </si>
  <si>
    <t>USLD SAINTE ÉLISABETH SAINT ÉTIENNE</t>
  </si>
  <si>
    <t>380802512</t>
  </si>
  <si>
    <t>USLD M.PHILIBERT SAINT MARTIN D'HÈRES</t>
  </si>
  <si>
    <t>MSSanté Compatible</t>
  </si>
  <si>
    <t>540009578</t>
  </si>
  <si>
    <t>USLD MH ST CHARLES NANCY</t>
  </si>
  <si>
    <t>850001116</t>
  </si>
  <si>
    <t>USLD HOPITAL LOCAL MORTAGNE S SEVRE</t>
  </si>
  <si>
    <t>MIPIH/GCS SARA</t>
  </si>
  <si>
    <t>690791132</t>
  </si>
  <si>
    <t>korian.mssante.fr/aura.mssante.fr</t>
  </si>
  <si>
    <t>USLD BELLECOMBE</t>
  </si>
  <si>
    <t>350008579</t>
  </si>
  <si>
    <t>bretagne.mssante.fr</t>
  </si>
  <si>
    <t>URFMP VERN SUR SEICHE</t>
  </si>
  <si>
    <t>620106203</t>
  </si>
  <si>
    <t>UNIT SOINS GERONTOLOGIE LA ROSERAIE</t>
  </si>
  <si>
    <t>620102954</t>
  </si>
  <si>
    <t>UNIT SOINS ET CONVA"LE SURGEON"</t>
  </si>
  <si>
    <t>490018785</t>
  </si>
  <si>
    <t>UNITE SSR CENTRE LE CHILLON A SAUMUR</t>
  </si>
  <si>
    <t>490018777</t>
  </si>
  <si>
    <t>UNITE SSR CENTRE LE CHILLON A CHOLET</t>
  </si>
  <si>
    <t>140030891</t>
  </si>
  <si>
    <t>UNITE RADIOTHERAPIE EXTERNE CFB</t>
  </si>
  <si>
    <t>130044662</t>
  </si>
  <si>
    <t>UNITE MEDITERRANEENNE DE NUTRITION</t>
  </si>
  <si>
    <t>590797346</t>
  </si>
  <si>
    <t>UNITE LOC DE SOINS FRESNES SUR ESCAUT</t>
  </si>
  <si>
    <t>590786984</t>
  </si>
  <si>
    <t>UNITE LOCALE DE SOINS ESCAUDAIN</t>
  </si>
  <si>
    <t>250012069</t>
  </si>
  <si>
    <t>UNITE HOSPIT. A DOMICILE PONTARLIER</t>
  </si>
  <si>
    <t>250016037</t>
  </si>
  <si>
    <t>UNITE HOSPIT. A DOMICILE ETUPES</t>
  </si>
  <si>
    <t>250016045</t>
  </si>
  <si>
    <t>UNITE HOSPIT A DOMICILE BESANCON</t>
  </si>
  <si>
    <t>700003577</t>
  </si>
  <si>
    <t>santelysbfc.mssante.fr</t>
  </si>
  <si>
    <t>UNITE DIALYSE SANTELYS VESOUL</t>
  </si>
  <si>
    <t>350042131</t>
  </si>
  <si>
    <t>UNITE DIALYSE REDON - AUB</t>
  </si>
  <si>
    <t>290018563</t>
  </si>
  <si>
    <t>UNITE DIALYSE QUIMPER KERRADENNEC AUB</t>
  </si>
  <si>
    <t>560006348</t>
  </si>
  <si>
    <t>UNITE DIALYSE KERIO PONTIVY AUB</t>
  </si>
  <si>
    <t>560023848</t>
  </si>
  <si>
    <t>UNITE DIALYSE KERFRICHANT LORIENT AUB</t>
  </si>
  <si>
    <t>290005230</t>
  </si>
  <si>
    <t>UNITE DIALYSE DOUARNENEZ - AUB</t>
  </si>
  <si>
    <t>590023438</t>
  </si>
  <si>
    <t>UNITE DIALYSE DE COUDEKERQUE BRANCHE</t>
  </si>
  <si>
    <t>750814824</t>
  </si>
  <si>
    <t>UNITE DIALYSE BUTTES CHAUMONT-ANDRA</t>
  </si>
  <si>
    <t>220013106</t>
  </si>
  <si>
    <t>UNITE DIALYSE BEGARD AUB SANTE</t>
  </si>
  <si>
    <t>890000250</t>
  </si>
  <si>
    <t>msa.mssante.fr/croix-rouge.mssante.fr</t>
  </si>
  <si>
    <t>UNITE DE SOINS AUGUSTA PRIAULT CRF</t>
  </si>
  <si>
    <t>060800182</t>
  </si>
  <si>
    <t>paca.mssante.fr</t>
  </si>
  <si>
    <t>UNITE DE DIETETIQUE SOMEDI</t>
  </si>
  <si>
    <t>LIFEN/MIPIH/INOVELAN</t>
  </si>
  <si>
    <t>750009318</t>
  </si>
  <si>
    <t>UNITE DE DIALYSE SITE AURA BICHAT</t>
  </si>
  <si>
    <t>490017613</t>
  </si>
  <si>
    <t>UNITE DE DIALYSE MEDICALISEE TRELAZE</t>
  </si>
  <si>
    <t>590047874</t>
  </si>
  <si>
    <t>UNITÉ DE DIALYSE MÉDICALISÉE PROVILLE</t>
  </si>
  <si>
    <t>430004408</t>
  </si>
  <si>
    <t>UNITE DE DIALYSE D'YSSINGEAUX</t>
  </si>
  <si>
    <t>430004358</t>
  </si>
  <si>
    <t>UNITE DE DIALYSE DU PUY</t>
  </si>
  <si>
    <t>630007789</t>
  </si>
  <si>
    <t>UNITE DE DIALYSE DU MONT-DORE</t>
  </si>
  <si>
    <t>630007748</t>
  </si>
  <si>
    <t>UNITE DE DIALYSE D'ISSOIRE</t>
  </si>
  <si>
    <t>210001939</t>
  </si>
  <si>
    <t>UNITE DE DIALYSE DIJON BREUCHILLIERE</t>
  </si>
  <si>
    <t>030003768</t>
  </si>
  <si>
    <t>UNITE DE DIALYSE DE VICHY</t>
  </si>
  <si>
    <t>590060596</t>
  </si>
  <si>
    <t>UNITE DE DIALYSE DE TOURCOING DRON</t>
  </si>
  <si>
    <t>630007888</t>
  </si>
  <si>
    <t>UNITE DE DIALYSE DE THIERS</t>
  </si>
  <si>
    <t>890003130</t>
  </si>
  <si>
    <t>UNITE DE DIALYSE DE SENS</t>
  </si>
  <si>
    <t>620026997</t>
  </si>
  <si>
    <t>UNITE DE DIALYSE DE SAINT-LEONARD</t>
  </si>
  <si>
    <t>150001758</t>
  </si>
  <si>
    <t>UNITE DE DIALYSE DE SAINT-FLOUR</t>
  </si>
  <si>
    <t>590024618</t>
  </si>
  <si>
    <t>UNITE DE DIALYSE DE ROUBAIX GRAND RUE</t>
  </si>
  <si>
    <t>590024659</t>
  </si>
  <si>
    <t>UNITE DE DIALYSE DE ROUBAIX DELORY</t>
  </si>
  <si>
    <t>630007839</t>
  </si>
  <si>
    <t>UNITE DE DIALYSE DE RIOM</t>
  </si>
  <si>
    <t>590045951</t>
  </si>
  <si>
    <t>UNITE DE DIALYSE DE PONT A MARCQ</t>
  </si>
  <si>
    <t>030003719</t>
  </si>
  <si>
    <t>UNITE DE DIALYSE DE MOULINS</t>
  </si>
  <si>
    <t>030003669</t>
  </si>
  <si>
    <t>UNITE DE DIALYSE DE MONTLUCON</t>
  </si>
  <si>
    <t>710010166</t>
  </si>
  <si>
    <t>UNITE DE DIALYSE DE MONTCEAU</t>
  </si>
  <si>
    <t>GCS E-SANTE BOURGOGNE/MAILIZ</t>
  </si>
  <si>
    <t>250015534</t>
  </si>
  <si>
    <t>santelysbfc.mssante.fr/pro.mssante.fr</t>
  </si>
  <si>
    <t>UNITE DE DIALYSE DE MONTBELIARD</t>
  </si>
  <si>
    <t>710974510</t>
  </si>
  <si>
    <t>UNITE DE DIALYSE DE MACON  MURGERETS</t>
  </si>
  <si>
    <t>710974528</t>
  </si>
  <si>
    <t>UNITE DE DIALYSE DE MACON CHANAUX</t>
  </si>
  <si>
    <t>390786408</t>
  </si>
  <si>
    <t>UNITE DE DIALYSE DE DOLE</t>
  </si>
  <si>
    <t>620010058</t>
  </si>
  <si>
    <t>UNITE DE DIALYSE DE COQUELLES</t>
  </si>
  <si>
    <t>210001483</t>
  </si>
  <si>
    <t>UNITE DE DIALYSE DE CHATILLON</t>
  </si>
  <si>
    <t>020017075</t>
  </si>
  <si>
    <t>UNITE DE DIALYSE DE CHATEAU-THIERRY</t>
  </si>
  <si>
    <t>710974502</t>
  </si>
  <si>
    <t>UNITE DE DIALYSE DE CHALON SAINT REMY</t>
  </si>
  <si>
    <t>430004309</t>
  </si>
  <si>
    <t>UNITE DE DIALYSE DE BRIOUDE</t>
  </si>
  <si>
    <t>620011338</t>
  </si>
  <si>
    <t>UNITE DE DIALYSE DE BERCK</t>
  </si>
  <si>
    <t>900001728</t>
  </si>
  <si>
    <t>UNITE DE DIALYSE DE BELFORT</t>
  </si>
  <si>
    <t>890008295</t>
  </si>
  <si>
    <t>UNITE DE DIALYSE D'AUXERRE</t>
  </si>
  <si>
    <t>630007698</t>
  </si>
  <si>
    <t>UNITE DE DIALYSE D'AMBERT</t>
  </si>
  <si>
    <t>010789006</t>
  </si>
  <si>
    <t>UNITE DE DIALYSE BOURG EN BRESSE</t>
  </si>
  <si>
    <t>GCS E-SANTE BOURGOGNE/CHU BESANCON</t>
  </si>
  <si>
    <t>250015526</t>
  </si>
  <si>
    <t>santelysbfc.mssante.fr/chu-besancon.mssante.fr</t>
  </si>
  <si>
    <t>UNITE DE DIALYSE BESANCON</t>
  </si>
  <si>
    <t>750000184</t>
  </si>
  <si>
    <t>UNITE DE DIALYSE AURA SITE PELLEPORT</t>
  </si>
  <si>
    <t>950808949</t>
  </si>
  <si>
    <t>UNITE DE DIALYSE AURA PONTOISE</t>
  </si>
  <si>
    <t>930813910</t>
  </si>
  <si>
    <t>UNITE DE DIALYSE AURA MONTREUIL</t>
  </si>
  <si>
    <t>770803708</t>
  </si>
  <si>
    <t>UNITE DE DIALYSE AURA MEAUX</t>
  </si>
  <si>
    <t>670013895</t>
  </si>
  <si>
    <t>UNITE DE DIALYSE AURAL SAVERNE AURAL</t>
  </si>
  <si>
    <t>920025210</t>
  </si>
  <si>
    <t>UNITE DE DIALYSE AURA ISSY  MOULINEAUX</t>
  </si>
  <si>
    <t>910814144</t>
  </si>
  <si>
    <t>UNITE DE DIALYSE AURA CORBEIL</t>
  </si>
  <si>
    <t>770813426</t>
  </si>
  <si>
    <t>UNITE D AUTODIALYSE PROVINS</t>
  </si>
  <si>
    <t>CENTRE NEPHROCARE MARNE LA VALLEE/MAILIZ</t>
  </si>
  <si>
    <t>770001873</t>
  </si>
  <si>
    <t>nephrocare.mssante.fr/medecin.mssante.fr</t>
  </si>
  <si>
    <t>UNITE D AUTODIALYSE PONTAULT COMBAULT</t>
  </si>
  <si>
    <t>980501159</t>
  </si>
  <si>
    <t>UNITE D'AUTODIALYSE M'RAMADOUDOU</t>
  </si>
  <si>
    <t>220019848</t>
  </si>
  <si>
    <t>UNITE D'AUTODIALYSE LOUDEAC - AUB</t>
  </si>
  <si>
    <t>780001707</t>
  </si>
  <si>
    <t>UNITE D AUTODIALYSE LES TEMPLIERS</t>
  </si>
  <si>
    <t>930018460</t>
  </si>
  <si>
    <t>UNITE D AUTODIALYSE LE RAINCY</t>
  </si>
  <si>
    <t>780826152</t>
  </si>
  <si>
    <t>UNITE D AUTODIALYSE IMPRESSIONNISTES</t>
  </si>
  <si>
    <t>2B0004212</t>
  </si>
  <si>
    <t>UNITE D'AUTODIALYSE ILE ROUSSE</t>
  </si>
  <si>
    <t>910005057</t>
  </si>
  <si>
    <t>UNITE D AUTODIALYSE GEORGES LAURE</t>
  </si>
  <si>
    <t>940814460</t>
  </si>
  <si>
    <t>UNITE D AUTODIALYSE FONTENAY SOUS BOIS</t>
  </si>
  <si>
    <t>590047361</t>
  </si>
  <si>
    <t>UNITE D'AUTODIALYSE FLERS/ESCREBIEUX</t>
  </si>
  <si>
    <t>En test opérateur</t>
  </si>
  <si>
    <t>940813017</t>
  </si>
  <si>
    <t>UNITE D AUTODIALYSE DE VILLEJUIF</t>
  </si>
  <si>
    <t>ES Emetteur</t>
  </si>
  <si>
    <t>920811775</t>
  </si>
  <si>
    <t>UNITE D AUTODIALYSE DE SURESNES</t>
  </si>
  <si>
    <t>660005687</t>
  </si>
  <si>
    <t>UNITE D'AUTODIALYSE DE PRADES</t>
  </si>
  <si>
    <t>930816079</t>
  </si>
  <si>
    <t>UNITE D AUTODIALYSE DE PANTIN</t>
  </si>
  <si>
    <t>920004959</t>
  </si>
  <si>
    <t>UNITE D'AUTODIALYSE DE NANTERRE (UADN)</t>
  </si>
  <si>
    <t>940000078</t>
  </si>
  <si>
    <t>UNITE D AUTODIALYSE DE CRETEIL</t>
  </si>
  <si>
    <t>2B0004071</t>
  </si>
  <si>
    <t>UNITE D'AUTODIALYSE DE CORTE</t>
  </si>
  <si>
    <t>2B0004584</t>
  </si>
  <si>
    <t>UNITE D'AUTODIALYSE DE CATERAGGIO</t>
  </si>
  <si>
    <t>910813963</t>
  </si>
  <si>
    <t>UNITE D AUTODIALYSE DE BIEVRES</t>
  </si>
  <si>
    <t>930003942</t>
  </si>
  <si>
    <t>UNITE D AUTODIALYSE D'AULNAY</t>
  </si>
  <si>
    <t>770814986</t>
  </si>
  <si>
    <t>UNITE D AUTODIALYSE COULOMMIERS</t>
  </si>
  <si>
    <t>950002709</t>
  </si>
  <si>
    <t>UNITE D AUTODIALYSE CLINIQUE PARISIS</t>
  </si>
  <si>
    <t>770813459</t>
  </si>
  <si>
    <t>UNITE D AUTODIALYSE CHELLES</t>
  </si>
  <si>
    <t>780823134</t>
  </si>
  <si>
    <t>UNITE D AUTODIALYSE BEAUREGARD</t>
  </si>
  <si>
    <t>780001558</t>
  </si>
  <si>
    <t>UNITE D AUTODIALYSE ADDY</t>
  </si>
  <si>
    <t>750040297</t>
  </si>
  <si>
    <t>UNITE D AUTODIALYSE</t>
  </si>
  <si>
    <t>940019375</t>
  </si>
  <si>
    <t>UNITE D AUTIDIALYSE DE CHAMPIGNY</t>
  </si>
  <si>
    <t>560009524</t>
  </si>
  <si>
    <t>UNITE AUTODIALYSE VANNES - ECHO</t>
  </si>
  <si>
    <t>950808725</t>
  </si>
  <si>
    <t>sirta.mssante.fr</t>
  </si>
  <si>
    <t>UNITE AUTODIALYSE SIRTA HERBLAY</t>
  </si>
  <si>
    <t>350030763</t>
  </si>
  <si>
    <t>UNITE AUTODIALYSE SAINT MALO - AUB</t>
  </si>
  <si>
    <t>220013155</t>
  </si>
  <si>
    <t>UNITE AUTODIALYSE SAINT ALBAN - AUB</t>
  </si>
  <si>
    <t>720016831</t>
  </si>
  <si>
    <t>UNITE AUTODIALYSE- SABLE SUR SARTHE</t>
  </si>
  <si>
    <t>290025337</t>
  </si>
  <si>
    <t>UNITE AUTODIALYSE PLONEOUR LANVERN AUB</t>
  </si>
  <si>
    <t>560014128</t>
  </si>
  <si>
    <t>UNITE AUTODIALYSE PLOERMEL - ECHO</t>
  </si>
  <si>
    <t>220013130</t>
  </si>
  <si>
    <t>UNITE AUTODIALYSE PAIMPOL - AUB</t>
  </si>
  <si>
    <t>560014078</t>
  </si>
  <si>
    <t>UNITE AUTODIALYSE MUZILLAC - ECHO</t>
  </si>
  <si>
    <t>AUB SANTE</t>
  </si>
  <si>
    <t>290018555</t>
  </si>
  <si>
    <t>aub.mssante.fr</t>
  </si>
  <si>
    <t>UNITE AUTODIALYSE MORLAIX - AUB</t>
  </si>
  <si>
    <t>980500763</t>
  </si>
  <si>
    <t>UNITE AUTODIALYSE MAMOUDZOU</t>
  </si>
  <si>
    <t>290023795</t>
  </si>
  <si>
    <t>UNITE AUTODIALYSE LE FOLGOET - AUB</t>
  </si>
  <si>
    <t>290023787</t>
  </si>
  <si>
    <t>UNITE AUTODIALYSE LANDIVISIAU - AUB</t>
  </si>
  <si>
    <t>290028539</t>
  </si>
  <si>
    <t>UNITE AUTODIALYSE LANDERNEAU - AUB</t>
  </si>
  <si>
    <t>560009508</t>
  </si>
  <si>
    <t>UNITE AUTODIALYSE ECHO SITE CH AURAY</t>
  </si>
  <si>
    <t>350041059</t>
  </si>
  <si>
    <t>UNITE AUTODIALYSE DINARD - AUB</t>
  </si>
  <si>
    <t>290030808</t>
  </si>
  <si>
    <t>UNITE AUTODIALYSE CROZON - AUB</t>
  </si>
  <si>
    <t>290021070</t>
  </si>
  <si>
    <t>UNITE AUTODIALYSE CONCARNEAU - AUB</t>
  </si>
  <si>
    <t>290005172</t>
  </si>
  <si>
    <t>UNITE AUTODIALYSE BREST HERMITAGE AUB</t>
  </si>
  <si>
    <t>560009490</t>
  </si>
  <si>
    <t>UNITE AUTODIALYSE BELLE-ÎLE - ECHO</t>
  </si>
  <si>
    <t>770016160</t>
  </si>
  <si>
    <t>UNITE AUTODIALYSE AURA SANTEPOLE</t>
  </si>
  <si>
    <t>680013778</t>
  </si>
  <si>
    <t>UNITE AUTODIALYSE AURAL MULHOUSE</t>
  </si>
  <si>
    <t>680010824</t>
  </si>
  <si>
    <t>UNITE AUTODIALYSE AURAL COLMAR</t>
  </si>
  <si>
    <t>ANIDER</t>
  </si>
  <si>
    <t>760917773</t>
  </si>
  <si>
    <t>anider.mssante.fr</t>
  </si>
  <si>
    <t>UNITE AUTODIALYSE ASSISTEE ASS ANIDER</t>
  </si>
  <si>
    <t>970303350</t>
  </si>
  <si>
    <t>UNITE AUTODIALYSE - ANTENNE DE KOUROU</t>
  </si>
  <si>
    <t>750170581</t>
  </si>
  <si>
    <t>UNITE ACCUEIL PSYCHOTHERAPIE FAMILIALE</t>
  </si>
  <si>
    <t>500021944</t>
  </si>
  <si>
    <t>UNITÂ RADIOTHÂRAPIE EXTERNE CHERBOURG</t>
  </si>
  <si>
    <t>570025254</t>
  </si>
  <si>
    <t>GE-07</t>
  </si>
  <si>
    <t>UNISANTE+</t>
  </si>
  <si>
    <t>460780117</t>
  </si>
  <si>
    <t>UNION MUTUALISTE LA ROSERAIE</t>
  </si>
  <si>
    <t>750815607</t>
  </si>
  <si>
    <t>UNION CENTRES RECHERCHE ET RENCONTRES</t>
  </si>
  <si>
    <t>590783189</t>
  </si>
  <si>
    <t>UN DE GERONT SSR CHATEAU DE LA MOTTE</t>
  </si>
  <si>
    <t>050000041</t>
  </si>
  <si>
    <t>UGECAM CENTRE MEDICAL RHONE AZUR</t>
  </si>
  <si>
    <t>970407151</t>
  </si>
  <si>
    <t>aurar.mssante.fr</t>
  </si>
  <si>
    <t>UDM-UAD (ST PIERRE/U2) - AURAR</t>
  </si>
  <si>
    <t>970403754</t>
  </si>
  <si>
    <t>UDM-UAD (ST LOUIS) - AURAR</t>
  </si>
  <si>
    <t>970403705</t>
  </si>
  <si>
    <t>UDM (ST DENIS)-AURAR</t>
  </si>
  <si>
    <t>220021976</t>
  </si>
  <si>
    <t>UDM SITE DE DINAN</t>
  </si>
  <si>
    <t>540023744</t>
  </si>
  <si>
    <t>UDM SITE CH LUNEVILLE(SAS CLQ J D'ARC)</t>
  </si>
  <si>
    <t>020016242</t>
  </si>
  <si>
    <t>UDM SANTELYS GUISE</t>
  </si>
  <si>
    <t>440050441</t>
  </si>
  <si>
    <t>UDM - POLE BIEN ETRE A ST NAZAIRE</t>
  </si>
  <si>
    <t>910022037</t>
  </si>
  <si>
    <t>UDM NEPHROCARE ILE DE FRANCE</t>
  </si>
  <si>
    <t>MAILIZ/AUB SANTE</t>
  </si>
  <si>
    <t>220019558</t>
  </si>
  <si>
    <t>medecin.mssante.fr/aub.mssante.fr</t>
  </si>
  <si>
    <t>UDM DE SAINT BRIEUC</t>
  </si>
  <si>
    <t>350046751</t>
  </si>
  <si>
    <t>infirmier.guyane.mssante.fr</t>
  </si>
  <si>
    <t>UDM DE MONTGERMONT</t>
  </si>
  <si>
    <t>290032655</t>
  </si>
  <si>
    <t>UDM DE MELLAC</t>
  </si>
  <si>
    <t>290032028</t>
  </si>
  <si>
    <t>UDM DE BREST - AUB</t>
  </si>
  <si>
    <t>970403663</t>
  </si>
  <si>
    <t>UAD-UDM (STE ANDRE) - ASDR</t>
  </si>
  <si>
    <t>600109748</t>
  </si>
  <si>
    <t>UAD&amp;UDM SANTÉLYS BEAUVAIS</t>
  </si>
  <si>
    <t>800010324</t>
  </si>
  <si>
    <t>UAD&amp;UDM SANTÉLYS AMIENS</t>
  </si>
  <si>
    <t>970403721</t>
  </si>
  <si>
    <t>UAD-UDM (LE PORT) - AURAR</t>
  </si>
  <si>
    <t>970467197</t>
  </si>
  <si>
    <t>oi.mssante.fr</t>
  </si>
  <si>
    <t>UAD-UDM-DAD (STE CLOTILDE) - ASDR</t>
  </si>
  <si>
    <t>970403770</t>
  </si>
  <si>
    <t>UAD (TAMPON) - AURAR</t>
  </si>
  <si>
    <t>970403747</t>
  </si>
  <si>
    <t>UAD (ST PAUL) - AURAR</t>
  </si>
  <si>
    <t>970403671</t>
  </si>
  <si>
    <t>UAD (ST PAUL) - ASDR</t>
  </si>
  <si>
    <t>970403762</t>
  </si>
  <si>
    <t>UAD (ST JOSEPH) - AURAR</t>
  </si>
  <si>
    <t>970407722</t>
  </si>
  <si>
    <t>UAD (STE MARIE) - ASDR</t>
  </si>
  <si>
    <t>970409991</t>
  </si>
  <si>
    <t>UAD (ST DENIS) - AURAR</t>
  </si>
  <si>
    <t>020006441</t>
  </si>
  <si>
    <t>UAD SANTELYS SOISSONS</t>
  </si>
  <si>
    <t>020001913</t>
  </si>
  <si>
    <t>UAD SANTÉLYS LAON</t>
  </si>
  <si>
    <t>600008734</t>
  </si>
  <si>
    <t>UAD SANTÉLYS FLEURINES</t>
  </si>
  <si>
    <t>800010159</t>
  </si>
  <si>
    <t>UAD SANTÉLYS CORBIE</t>
  </si>
  <si>
    <t>020001772</t>
  </si>
  <si>
    <t>UAD SANTÉLYS CHAUNY</t>
  </si>
  <si>
    <t>600002067</t>
  </si>
  <si>
    <t>UAD SANTELYS CHANTILLY</t>
  </si>
  <si>
    <t>020012613</t>
  </si>
  <si>
    <t>UAD SANTELYS BRASLES</t>
  </si>
  <si>
    <t>970410163</t>
  </si>
  <si>
    <t>UAD (SALAZIE) - AURAR</t>
  </si>
  <si>
    <t>970409645</t>
  </si>
  <si>
    <t>UAD (LA POSSESSION)-ASDR</t>
  </si>
  <si>
    <t>970405676</t>
  </si>
  <si>
    <t>UAD-DAD-DP (ST GILLES) - AURAR</t>
  </si>
  <si>
    <t>410005284</t>
  </si>
  <si>
    <t>THERAE CENTRE MEDICAL</t>
  </si>
  <si>
    <t>840000400</t>
  </si>
  <si>
    <t>SYNERGIA LUBERON</t>
  </si>
  <si>
    <t>440039568</t>
  </si>
  <si>
    <t>STRUCTURE HEMODIALYSE-LA BAULE</t>
  </si>
  <si>
    <t>850009333</t>
  </si>
  <si>
    <t>STRUCTURE HEMODIALYSE-KEPLER</t>
  </si>
  <si>
    <t>350044772</t>
  </si>
  <si>
    <t>STRUCTURE D'HOSPITALISATION A DOMICILE</t>
  </si>
  <si>
    <t>APHM</t>
  </si>
  <si>
    <t>130784226</t>
  </si>
  <si>
    <t>aphm.mssante.fr</t>
  </si>
  <si>
    <t>ST PAUL HENRI GASTAUT</t>
  </si>
  <si>
    <t>290000850</t>
  </si>
  <si>
    <t>STE BRESTOISE REIN ARTIFICIEL</t>
  </si>
  <si>
    <t>690781026</t>
  </si>
  <si>
    <t>aura.mssante.fr</t>
  </si>
  <si>
    <t>SSR VAL ROSAY</t>
  </si>
  <si>
    <t>MAILIZ/MIPIH</t>
  </si>
  <si>
    <t>480000793</t>
  </si>
  <si>
    <t>medecin.mssante.fr/masseur-kinesitherapeute.oc.mssante.fr/dieteticien.oc.mssante.fr</t>
  </si>
  <si>
    <t>SSR SPECIALISE EN PNEUMOLOGIE ANTRENAS</t>
  </si>
  <si>
    <t>MIPIH/MAILIZ</t>
  </si>
  <si>
    <t>660780800</t>
  </si>
  <si>
    <t>SSR SOLEIL CERDAN</t>
  </si>
  <si>
    <t>020016341</t>
  </si>
  <si>
    <t>SSR RENAISSANCE SOISSONS</t>
  </si>
  <si>
    <t>760034637</t>
  </si>
  <si>
    <t>SSR PETIT COLMOULINS</t>
  </si>
  <si>
    <t>130043318</t>
  </si>
  <si>
    <t>SSR PEDIATRIQUE VAL PRE VERT</t>
  </si>
  <si>
    <t>660010349</t>
  </si>
  <si>
    <t>SSR PEDIATRIQUES LES TOUT PETITS</t>
  </si>
  <si>
    <t>930021431</t>
  </si>
  <si>
    <t>SSR PEDIATRIQUES EPABR MONTREUIL II</t>
  </si>
  <si>
    <t>590782611</t>
  </si>
  <si>
    <t>ssr.sautelet.mssante.fr/pro.mssante.fr</t>
  </si>
  <si>
    <t>SSR PEDIATRIQUE MARC SAUTELET</t>
  </si>
  <si>
    <t>790000269</t>
  </si>
  <si>
    <t>SSR PEDIATRIQUE LES TERRASSES NIORT</t>
  </si>
  <si>
    <t>480780543</t>
  </si>
  <si>
    <t>SSR PEDIATRIQUE LES ECUREUILS</t>
  </si>
  <si>
    <t>800000150</t>
  </si>
  <si>
    <t>SSR PCP ALBERT</t>
  </si>
  <si>
    <t>800012528</t>
  </si>
  <si>
    <t>SSR PAUCHET CORBIE</t>
  </si>
  <si>
    <t>800016727</t>
  </si>
  <si>
    <t>SSR PAUCHET AMIENS</t>
  </si>
  <si>
    <t>110004942</t>
  </si>
  <si>
    <t>korian.mssante.fr</t>
  </si>
  <si>
    <t>SSR LES QUATRE FONTAINES KORIAN</t>
  </si>
  <si>
    <t>MAILIZ/MIPIH/GCS SARA</t>
  </si>
  <si>
    <t>690030283</t>
  </si>
  <si>
    <t>SSR LES LILAS BLEUS</t>
  </si>
  <si>
    <t>COMPAGNIE GENERALE DE SANTE/MIPIH</t>
  </si>
  <si>
    <t>310792635</t>
  </si>
  <si>
    <t>SSR LE MARQUISAT</t>
  </si>
  <si>
    <t>En contractualisation opérateur</t>
  </si>
  <si>
    <t>330059106</t>
  </si>
  <si>
    <t>pro.mssante.fr</t>
  </si>
  <si>
    <t>SSR LE HILLOT</t>
  </si>
  <si>
    <t>ENOVACOM/MIPIH</t>
  </si>
  <si>
    <t>780420022</t>
  </si>
  <si>
    <t>SSR LE CERRSY</t>
  </si>
  <si>
    <t>MAILIZ/GCS SARA</t>
  </si>
  <si>
    <t>740016696</t>
  </si>
  <si>
    <t>masseur-kinesitherapeute.mssante.fr/aura.mssante.fr</t>
  </si>
  <si>
    <t>SSR LA MARTERAYE SITE SEYNOD</t>
  </si>
  <si>
    <t>190009985</t>
  </si>
  <si>
    <t>SSR EN ADDICTOLOGIE</t>
  </si>
  <si>
    <t>760780130</t>
  </si>
  <si>
    <t>lifen.mssante.fr</t>
  </si>
  <si>
    <t>SSR DU CAUX LITTORAL</t>
  </si>
  <si>
    <t>LIFEN/MIPIH</t>
  </si>
  <si>
    <t>310786702</t>
  </si>
  <si>
    <t>SSR DOMAINE DE LA CADENE</t>
  </si>
  <si>
    <t>CENTRE JACQUES PARISOT BAINVILLE SUR MADON/MAILIZ</t>
  </si>
  <si>
    <t>540000585</t>
  </si>
  <si>
    <t>ohs-lorraine.mssante.fr/masseur-kinesitherapeute.mssante.fr</t>
  </si>
  <si>
    <t>SSR DE FLAVIGNY - OHS</t>
  </si>
  <si>
    <t>310014329</t>
  </si>
  <si>
    <t>SSR DEFICIENTS VISUELS ET BASSE VISION</t>
  </si>
  <si>
    <t>MAILIZ/ENOVACOM</t>
  </si>
  <si>
    <t>600111124</t>
  </si>
  <si>
    <t>SSR CONDÉ CHANTILLY</t>
  </si>
  <si>
    <t>600101687</t>
  </si>
  <si>
    <t>SSR CGAS GOUVIEUX</t>
  </si>
  <si>
    <t>110007630</t>
  </si>
  <si>
    <t>SSR CENTRE DE LORDAT</t>
  </si>
  <si>
    <t>820002350</t>
  </si>
  <si>
    <t>SSR CARDIAQUES BEAUMONT DE LOMAGNE</t>
  </si>
  <si>
    <t>460006349</t>
  </si>
  <si>
    <t>SSR BEAUSEJOUR</t>
  </si>
  <si>
    <t>020010310</t>
  </si>
  <si>
    <t>SSR AURORE BUCY-LE-LONG</t>
  </si>
  <si>
    <t>730780475</t>
  </si>
  <si>
    <t>fondationseltzer.mssante.fr/aura.mssante.fr</t>
  </si>
  <si>
    <t>SSR ARC EN CIEL - TRESSERVE</t>
  </si>
  <si>
    <t>800008989</t>
  </si>
  <si>
    <t>medecin.mssante.fr</t>
  </si>
  <si>
    <t>SSR AQUENNES VILLERS-BRETONNEUX</t>
  </si>
  <si>
    <t>160016374</t>
  </si>
  <si>
    <t>SSR ANTENNE CRBVTA LES GLAMOTS</t>
  </si>
  <si>
    <t>080000268</t>
  </si>
  <si>
    <t>SOINS DE SUITE SAINT JULIEN</t>
  </si>
  <si>
    <t>MAILIZ/FONDATION OPHTALMOLOGIQUE A. DE ROTHSCHILD</t>
  </si>
  <si>
    <t>750042830</t>
  </si>
  <si>
    <t>medecin.mssante.fr/for.mssante.fr</t>
  </si>
  <si>
    <t>SOINS DE SUITE FONDATION ROTHSCHILD</t>
  </si>
  <si>
    <t>970410064</t>
  </si>
  <si>
    <t>SODIA OASIS</t>
  </si>
  <si>
    <t>750720492</t>
  </si>
  <si>
    <t>SOCIETE PHILANTHROPIQUE</t>
  </si>
  <si>
    <t>330000779</t>
  </si>
  <si>
    <t>SOCIETE D'HYGIENE MENTALE D'AQUITAINE</t>
  </si>
  <si>
    <t>680003324</t>
  </si>
  <si>
    <t>SLD CDRS COLMAR</t>
  </si>
  <si>
    <t>740788617</t>
  </si>
  <si>
    <t>SFDTM CTRE DIALYSE MT BLANC SALLANCHES</t>
  </si>
  <si>
    <t>740011515</t>
  </si>
  <si>
    <t>SFDTM CTRE DIALYSE CH ALPES LÉMAN</t>
  </si>
  <si>
    <t>370102659</t>
  </si>
  <si>
    <t>inicea.mssante.fr</t>
  </si>
  <si>
    <t>SERVICE USLD PSY BATIMENT LE CEDRE</t>
  </si>
  <si>
    <t>210780276</t>
  </si>
  <si>
    <t>SERVICE SOINS DE SUITE ET READAPTATION</t>
  </si>
  <si>
    <t>600003008</t>
  </si>
  <si>
    <t>acsso.mssante.fr</t>
  </si>
  <si>
    <t>SERVICE HOSPITALISATION A DOMICILE</t>
  </si>
  <si>
    <t>610004269</t>
  </si>
  <si>
    <t>SERVICE D'HOSPITALISATION À DOMICILE</t>
  </si>
  <si>
    <t>210003059</t>
  </si>
  <si>
    <t>SERVICE D'HOSPITALISATION A DOMICILE</t>
  </si>
  <si>
    <t>720016856</t>
  </si>
  <si>
    <t>SERVICE D'HAD :LE MANS ET ANTENNES</t>
  </si>
  <si>
    <t>780808234</t>
  </si>
  <si>
    <t>SERVICE DE DIALYSE A DOMICILE</t>
  </si>
  <si>
    <t>590813341</t>
  </si>
  <si>
    <t>SERVICE D'AUTODIALYSE MONS EN BL</t>
  </si>
  <si>
    <t>690030333</t>
  </si>
  <si>
    <t>SCE DE RÉADAPT DES DÉFICIENTS VISUELS</t>
  </si>
  <si>
    <t>800015729</t>
  </si>
  <si>
    <t>SAS DE CARDIOLOGIES ET URGENCES</t>
  </si>
  <si>
    <t>620025387</t>
  </si>
  <si>
    <t>SAS CLINIQUE PSY DU LITTORAL</t>
  </si>
  <si>
    <t>310000617</t>
  </si>
  <si>
    <t>SAS CLINIQUE NEPHRO SAINT EXUPERY</t>
  </si>
  <si>
    <t>COMPAGNIE GENERALE DE SANTE/MAILIZ/LIFEN</t>
  </si>
  <si>
    <t>590782546</t>
  </si>
  <si>
    <t>SAS CLINIQUE DE VILLENEUVE D'ASCQ</t>
  </si>
  <si>
    <t>360002133</t>
  </si>
  <si>
    <t>SAS CENTRE NEPHRO. CHATEAUROUX-KENNEDY</t>
  </si>
  <si>
    <t>600010862</t>
  </si>
  <si>
    <t>SAS CENTRE CHIRURGICAL DE CHANTILLY</t>
  </si>
  <si>
    <t>MAILIZ/GCS TESIS</t>
  </si>
  <si>
    <t>970405726</t>
  </si>
  <si>
    <t>pro.mssante.fr/oi.mssante.fr</t>
  </si>
  <si>
    <t>S.A.S BETHESDA</t>
  </si>
  <si>
    <t>210007399</t>
  </si>
  <si>
    <t>SARL JOUVENCE NUTRITION</t>
  </si>
  <si>
    <t>590788964</t>
  </si>
  <si>
    <t>interop-mssante.apicrypt.org</t>
  </si>
  <si>
    <t>SARL CLINIQUE DU PARC - MAUBEUGE</t>
  </si>
  <si>
    <t>600008643</t>
  </si>
  <si>
    <t>SARL AMBOISE</t>
  </si>
  <si>
    <t>MAILIZ/GRADES PULSY</t>
  </si>
  <si>
    <t>510000532</t>
  </si>
  <si>
    <t>sage-femme.mssante.fr/pro.mssante.fr/groupe-courlancy.mssante.fr/grand-est.mssante.fr</t>
  </si>
  <si>
    <t>310021886</t>
  </si>
  <si>
    <t>SANTE RELAIS DOMICILE</t>
  </si>
  <si>
    <t>590044640</t>
  </si>
  <si>
    <t>SANTELYS UNITE DE DIALYSE LILLE</t>
  </si>
  <si>
    <t>590040317</t>
  </si>
  <si>
    <t>SANTELYS UNITE DE DIALYSE IWUY</t>
  </si>
  <si>
    <t>590046769</t>
  </si>
  <si>
    <t>SANTELYS UNITE DE DIALYSE HOUPLINES</t>
  </si>
  <si>
    <t>590047866</t>
  </si>
  <si>
    <t>SANTELYS UNITE DE DIALYSE GRAVELINES</t>
  </si>
  <si>
    <t>590046751</t>
  </si>
  <si>
    <t>SANTELYS UNITE DE DIALYSE DOURLERS</t>
  </si>
  <si>
    <t>590031738</t>
  </si>
  <si>
    <t>SANTELYS UNITE DE DIALYSE DE LOOS</t>
  </si>
  <si>
    <t>590015418</t>
  </si>
  <si>
    <t>SANTELYS UNITE DE DIALYSE CAUDRY</t>
  </si>
  <si>
    <t>590046744</t>
  </si>
  <si>
    <t>SANTELYS UNITE D'AUTODIALYSE ASSISTEE</t>
  </si>
  <si>
    <t>590046124</t>
  </si>
  <si>
    <t>SANTELYS HAD ROUBAIX ET ENVIRONS</t>
  </si>
  <si>
    <t>590812509</t>
  </si>
  <si>
    <t>SANTELYS HAD LILLE METROPOLE</t>
  </si>
  <si>
    <t>620003889</t>
  </si>
  <si>
    <t>SANTELYS HAD DU BÉTHUNOIS</t>
  </si>
  <si>
    <t>620010389</t>
  </si>
  <si>
    <t>SANTELYS HAD DES PAYS ARTOIS &amp; TERNOIS</t>
  </si>
  <si>
    <t>210012290</t>
  </si>
  <si>
    <t>590784914</t>
  </si>
  <si>
    <t>SANTELYS DIALYSE A DOMICILE</t>
  </si>
  <si>
    <t>680000189</t>
  </si>
  <si>
    <t>SAINT JEAN CENTRE SSR</t>
  </si>
  <si>
    <t>800002503</t>
  </si>
  <si>
    <t>ste-isabelle.mssante.fr/medecin.mssante.fr</t>
  </si>
  <si>
    <t>SA CLINIQUE SAINTE ISABELLE</t>
  </si>
  <si>
    <t>760780676</t>
  </si>
  <si>
    <t>btprms.mssante.fr</t>
  </si>
  <si>
    <t>RESIDENCE CLINIQUE DU CHATEAU BLANC</t>
  </si>
  <si>
    <t>920012069</t>
  </si>
  <si>
    <t>RELAIS JEUNES DE SEVRES</t>
  </si>
  <si>
    <t>210011367</t>
  </si>
  <si>
    <t>740000617</t>
  </si>
  <si>
    <t>ramsaygds.mssante.fr</t>
  </si>
  <si>
    <t>750034589</t>
  </si>
  <si>
    <t>310792874</t>
  </si>
  <si>
    <t>POUPONNIERE ANDRE BOUSQUAIROL</t>
  </si>
  <si>
    <t>070784897</t>
  </si>
  <si>
    <t>cssravirac.aura.mssante.fr/aura.mssante.fr</t>
  </si>
  <si>
    <t>POST CURE DE VIRAC SF CROIX BLEUE</t>
  </si>
  <si>
    <t>590813382</t>
  </si>
  <si>
    <t>POLYCLINIQUE VILLETTE</t>
  </si>
  <si>
    <t>MAILIZ/LIFEN/APICEM</t>
  </si>
  <si>
    <t>890002389</t>
  </si>
  <si>
    <t>medecin.mssante.fr/lifen.mssante.fr/interop-mssante.apicrypt.org</t>
  </si>
  <si>
    <t>POLYCLINIQUE STE MARGUERITE AUXERRE</t>
  </si>
  <si>
    <t>660790387</t>
  </si>
  <si>
    <t>POLYCLINIQUE SAINT-ROCH</t>
  </si>
  <si>
    <t>340015965</t>
  </si>
  <si>
    <t>POLYCLINIQUE SAINT-PRIVAT</t>
  </si>
  <si>
    <t>POLYCLINIQUE SAINT JEAN</t>
  </si>
  <si>
    <t>770300143</t>
  </si>
  <si>
    <t>POLYCLINIQUE SAINT JEAN CSJE</t>
  </si>
  <si>
    <t>170780621</t>
  </si>
  <si>
    <t>POLYCLINIQUE SAINT GEORGES</t>
  </si>
  <si>
    <t>020010047</t>
  </si>
  <si>
    <t>POLYCLINIQUE SAINT CLAUDE</t>
  </si>
  <si>
    <t>970100137</t>
  </si>
  <si>
    <t>guadeloupe.mssante.fr</t>
  </si>
  <si>
    <t>POLYCLINIQUE SAINT CHRISTOPHE</t>
  </si>
  <si>
    <t>620003350</t>
  </si>
  <si>
    <t>POLYCLINIQUE RIAUMONT DE LIEVIN</t>
  </si>
  <si>
    <t>MAILIZ/LIFEN/MIPIH</t>
  </si>
  <si>
    <t>780300125</t>
  </si>
  <si>
    <t>POLYCLINIQUE REGION MANTAISE</t>
  </si>
  <si>
    <t>MAILIZ/MIPIH/ENOVACOM</t>
  </si>
  <si>
    <t>340780154</t>
  </si>
  <si>
    <t>POLYCLINIQUE PASTEUR</t>
  </si>
  <si>
    <t>640780938</t>
  </si>
  <si>
    <t>POLYCLINIQUE MARZET - BOULEVARD ALSACE LORRAINE</t>
  </si>
  <si>
    <t>2B0000145</t>
  </si>
  <si>
    <t>sage-femme.mssante.fr/medecin.mssante.fr</t>
  </si>
  <si>
    <t>POLYCLINIQUE LA RESIDENCE MAYMARD</t>
  </si>
  <si>
    <t>MAILIZ/MIPIH/INOVELAN</t>
  </si>
  <si>
    <t>940813090</t>
  </si>
  <si>
    <t>POLYCLINIQUE LA CONCORDE</t>
  </si>
  <si>
    <t>590813507</t>
  </si>
  <si>
    <t>POLYCLINIQUE DU VAL DE SAMBRE</t>
  </si>
  <si>
    <t>580780138</t>
  </si>
  <si>
    <t>POLYCLINIQUE DU VAL DE LOIRE</t>
  </si>
  <si>
    <t>MAILIZ/INOVELAN/GCS ESANTE BRETAGNE</t>
  </si>
  <si>
    <t>220000111</t>
  </si>
  <si>
    <t>POLYCLINIQUE DU TREGOR</t>
  </si>
  <si>
    <t>MAILIZ/LIFEN/MIPIH/GCS SARA</t>
  </si>
  <si>
    <t>810101444</t>
  </si>
  <si>
    <t>POLYCLINIQUE DU SIDOBRE</t>
  </si>
  <si>
    <t>COMPAGNIE GENERALE DE SANTE/MAILIZ</t>
  </si>
  <si>
    <t>950300095</t>
  </si>
  <si>
    <t>ramsaygds.mssante.fr/pro.mssante.fr</t>
  </si>
  <si>
    <t>POLYCLINIQUE DU PLATEAU</t>
  </si>
  <si>
    <t>220005599</t>
  </si>
  <si>
    <t>POLYCLINIQUE DU PAYS DE RANCE</t>
  </si>
  <si>
    <t>210011847</t>
  </si>
  <si>
    <t>POLYCLINIQUE DU PARC DREVON</t>
  </si>
  <si>
    <t>140016759</t>
  </si>
  <si>
    <t>POLYCLINIQUE DU PARC - CAEN</t>
  </si>
  <si>
    <t>550000178</t>
  </si>
  <si>
    <t>POLYCLINIQUE DU PARC - BAL LE DUC</t>
  </si>
  <si>
    <t>510000227</t>
  </si>
  <si>
    <t>POLYCLINIQUE DU DOCTEUR JEAN PRIOLLET</t>
  </si>
  <si>
    <t>500002357</t>
  </si>
  <si>
    <t>POLYCLINIQUE DU COTENTIN</t>
  </si>
  <si>
    <t>790009948</t>
  </si>
  <si>
    <t>POLYCLINIQUE D'INKERMANN</t>
  </si>
  <si>
    <t>100000157</t>
  </si>
  <si>
    <t>POLYCLINIQUE DES URSULINES</t>
  </si>
  <si>
    <t>340780147</t>
  </si>
  <si>
    <t>POLYCLINIQUE DES TROIS VALLEES</t>
  </si>
  <si>
    <t>510012040</t>
  </si>
  <si>
    <t>POLYCLINIQUE DES BLEUETS</t>
  </si>
  <si>
    <t>GIE VIVALTO SANTE SERVICE PARTAGES/MAILIZ</t>
  </si>
  <si>
    <t>780022737</t>
  </si>
  <si>
    <t>vivalto-sante.mssante.fr/medecin.mssante.fr</t>
  </si>
  <si>
    <t>POLYCLINIQUE DE MAISONS LAFFITTE</t>
  </si>
  <si>
    <t>140018730</t>
  </si>
  <si>
    <t>POLYCLINIQUE DE LISIEUX</t>
  </si>
  <si>
    <t>970100012</t>
  </si>
  <si>
    <t>POLYCLINIQUE DE LA Guadeloupe</t>
  </si>
  <si>
    <t>MAILIZ/INOVELAN</t>
  </si>
  <si>
    <t>620025346</t>
  </si>
  <si>
    <t>POLYCLINIQUE DE LA "CLARENCE"</t>
  </si>
  <si>
    <t>290019777</t>
  </si>
  <si>
    <t>POLYCLINIQUE DE KERAUDREN</t>
  </si>
  <si>
    <t>320780067</t>
  </si>
  <si>
    <t>POLYCLINIQUE DE GASCOGNE</t>
  </si>
  <si>
    <t>2B0000392</t>
  </si>
  <si>
    <t>POLYCLINIQUE DE FURIANI</t>
  </si>
  <si>
    <t>590815056</t>
  </si>
  <si>
    <t>POLYCLINIQUE DE FLANDRE</t>
  </si>
  <si>
    <t>MAILIZ/APICEM/WRAPTOR LABORATORIES</t>
  </si>
  <si>
    <t>140026709</t>
  </si>
  <si>
    <t>medecin.mssante.fr/interop-mssante.apicrypt.org/cliniquedeauville.mssante.fr</t>
  </si>
  <si>
    <t>POLYCLINIQUE DE DEAUVILLE-CRICQUEBOEUF</t>
  </si>
  <si>
    <t>140000258</t>
  </si>
  <si>
    <t>POLYCLINIQUE DE DEAUVILLE</t>
  </si>
  <si>
    <t>510000185</t>
  </si>
  <si>
    <t>medecin.mssante.fr/lifen.mssante.fr/cal.mssante.fr</t>
  </si>
  <si>
    <t>POLYCLINIQUE DE COURLANCY</t>
  </si>
  <si>
    <t>640780490</t>
  </si>
  <si>
    <t>POLYCLINIQUE D'AGUILERA</t>
  </si>
  <si>
    <t>310781695</t>
  </si>
  <si>
    <t>POLYCL DE LA LEZE</t>
  </si>
  <si>
    <t>HOPITAUX PEDIATRIQUES DE NICE CHU LENVAL/MAILIZ/MIPIH</t>
  </si>
  <si>
    <t>060781010</t>
  </si>
  <si>
    <t>PACA-05</t>
  </si>
  <si>
    <t>POLE SANTE VALLAURIS GOLFE JUAN</t>
  </si>
  <si>
    <t>370007569</t>
  </si>
  <si>
    <t>PÔLE SANTÉ LÉONARD DE VINCI</t>
  </si>
  <si>
    <t>GHBS</t>
  </si>
  <si>
    <t>290036474</t>
  </si>
  <si>
    <t>ghbs.mssante.fr</t>
  </si>
  <si>
    <t>POLE RÉADAPT DE CORNOUAILLE QUIMPER</t>
  </si>
  <si>
    <t>290036466</t>
  </si>
  <si>
    <t>POLE READAPT DE CORNOUAILLE CONCARNEAU</t>
  </si>
  <si>
    <t>660010422</t>
  </si>
  <si>
    <t>POLE PEDIATRIQUE DE CERDAGNE HTP</t>
  </si>
  <si>
    <t>400790663</t>
  </si>
  <si>
    <t>NA-07</t>
  </si>
  <si>
    <t>POLE GERIATRIQUE DU PAYS DES SOURCES</t>
  </si>
  <si>
    <t>060019213</t>
  </si>
  <si>
    <t>OXFORD SLD TIERS TEMPS LE CANNET</t>
  </si>
  <si>
    <t>MAILIZ/CHR METZ-THIONVILLE</t>
  </si>
  <si>
    <t>920030269</t>
  </si>
  <si>
    <t>420002479</t>
  </si>
  <si>
    <t>OIKIA HOSPITALISATION A DOMICILE</t>
  </si>
  <si>
    <t>340000405</t>
  </si>
  <si>
    <t>680020088</t>
  </si>
  <si>
    <t>NOUVELLE CLINIQUE DES TROIS FRONTIERES</t>
  </si>
  <si>
    <t>340009539</t>
  </si>
  <si>
    <t>NEPHROLOGIE DIALYSE CENTRE ST GUILHEM</t>
  </si>
  <si>
    <t>690780499</t>
  </si>
  <si>
    <t>NEPHROCARE TASSIN-CHARCOT</t>
  </si>
  <si>
    <t>690031513</t>
  </si>
  <si>
    <t>NEPHROCARE RILLIEUX</t>
  </si>
  <si>
    <t>840015200</t>
  </si>
  <si>
    <t>NEPHROCARE PERTUIS AUTODIALYSE</t>
  </si>
  <si>
    <t>310011838</t>
  </si>
  <si>
    <t>NEPHROCARE OC UDM CORNEBARRIEU</t>
  </si>
  <si>
    <t>300008588</t>
  </si>
  <si>
    <t>NEPHROCARE NIMES</t>
  </si>
  <si>
    <t>340023142</t>
  </si>
  <si>
    <t>NEPHROCARE MILLLENAIRE UDM</t>
  </si>
  <si>
    <t>590784484</t>
  </si>
  <si>
    <t>NEPHROCARE MAUBEUGE</t>
  </si>
  <si>
    <t>340780840</t>
  </si>
  <si>
    <t>NEPHROCARE CASTELNAU LE PARC</t>
  </si>
  <si>
    <t>340015999</t>
  </si>
  <si>
    <t>NEPHROCARE BEZIERS</t>
  </si>
  <si>
    <t>300008638</t>
  </si>
  <si>
    <t>NEPHROCARE BAGNOLS SUR CEZE</t>
  </si>
  <si>
    <t>130806011</t>
  </si>
  <si>
    <t>MS SAINT PAUL DE MAUSOLE</t>
  </si>
  <si>
    <t>370100539</t>
  </si>
  <si>
    <t>MRF BOIS GIBERT</t>
  </si>
  <si>
    <t>640780714</t>
  </si>
  <si>
    <t>MRC SAINT VINCENT VILLA CONCHA</t>
  </si>
  <si>
    <t>MIPIH/MAILIZ/LIFEN/GCS SARA</t>
  </si>
  <si>
    <t>450014956</t>
  </si>
  <si>
    <t>msa.mssante.fr/medecin.mssante.fr/lifen.mssante.fr/aura.mssante.fr</t>
  </si>
  <si>
    <t>MRC  LES SABLONS</t>
  </si>
  <si>
    <t>APICEM/MAILIZ</t>
  </si>
  <si>
    <t>450000286</t>
  </si>
  <si>
    <t>MRC LES BUISSONNETS</t>
  </si>
  <si>
    <t>450013081</t>
  </si>
  <si>
    <t>MRC LA CIGOGNE</t>
  </si>
  <si>
    <t>450015144</t>
  </si>
  <si>
    <t>MRC  DOMAINE DE LONGUEVE</t>
  </si>
  <si>
    <t>820000412</t>
  </si>
  <si>
    <t>MRC CHATEAU DE LONGUES AYGUES</t>
  </si>
  <si>
    <t>130786015</t>
  </si>
  <si>
    <t>MPC VALFLEUR</t>
  </si>
  <si>
    <t>MIPIH/INOVELAN</t>
  </si>
  <si>
    <t>830017372</t>
  </si>
  <si>
    <t>MOYEN SEJOUR DU COS BEAUSEJOUR</t>
  </si>
  <si>
    <t>910814672</t>
  </si>
  <si>
    <t>MOULIN DES ADOS DE CROSNE</t>
  </si>
  <si>
    <t>LIFEN/MAILIZ</t>
  </si>
  <si>
    <t>330780784</t>
  </si>
  <si>
    <t>pharmacien.mssante.fr/medecin.mssante.fr/lifen.mssante.fr/infirmier.mssante.fr</t>
  </si>
  <si>
    <t>MONTALIER - POLE DE SOINS SAINT-SELVE</t>
  </si>
  <si>
    <t>750005068</t>
  </si>
  <si>
    <t>790000681</t>
  </si>
  <si>
    <t>MELIORIS LE GRAND FEU - NIORT</t>
  </si>
  <si>
    <t>630780559</t>
  </si>
  <si>
    <t>MECS TZA NOU UGECAM</t>
  </si>
  <si>
    <t>470002627</t>
  </si>
  <si>
    <t>MECS TEMPORAIRE SPECIALISEE-STE BAZEIL</t>
  </si>
  <si>
    <t>470003062</t>
  </si>
  <si>
    <t>MECS TEMPORAIRE DE PUJOLS</t>
  </si>
  <si>
    <t>MIPIH/MAILIZ/CHU DE POITIERS</t>
  </si>
  <si>
    <t>660780321</t>
  </si>
  <si>
    <t>MECSS LA PERLE CERDANE</t>
  </si>
  <si>
    <t>630781433</t>
  </si>
  <si>
    <t>MECS L'ILE AUX ENFANTS</t>
  </si>
  <si>
    <t>MIPIH/LIFEN</t>
  </si>
  <si>
    <t>050000371</t>
  </si>
  <si>
    <t>paca.mssante.fr/lifen.mssante.fr</t>
  </si>
  <si>
    <t>MECS LES JEUNES POUSSES</t>
  </si>
  <si>
    <t>050000306</t>
  </si>
  <si>
    <t>MECS LES HIRONDELLES</t>
  </si>
  <si>
    <t>060015328</t>
  </si>
  <si>
    <t>MECS LES AIRELLES</t>
  </si>
  <si>
    <t>050000454</t>
  </si>
  <si>
    <t>enovacom.mssante.fr</t>
  </si>
  <si>
    <t>MECS LE FUTUR ANTERIEUR</t>
  </si>
  <si>
    <t>050000298</t>
  </si>
  <si>
    <t>MECS LA GUISANE</t>
  </si>
  <si>
    <t>390780369</t>
  </si>
  <si>
    <t>MECS LA BELINE SALINS</t>
  </si>
  <si>
    <t>730783974</t>
  </si>
  <si>
    <t>MECS CHALET DE L'ORNON</t>
  </si>
  <si>
    <t>760802439</t>
  </si>
  <si>
    <t>MECS ASS AIDE AUX JEUNES DIABETIQUES</t>
  </si>
  <si>
    <t>930150032</t>
  </si>
  <si>
    <t>MATERNITE DES LILAS</t>
  </si>
  <si>
    <t>970104477</t>
  </si>
  <si>
    <t>MANIOUKANI SPA INTERNATIONAL</t>
  </si>
  <si>
    <t>290000827</t>
  </si>
  <si>
    <t>MAIS.REP.CONVALESCENCE TY-YANN</t>
  </si>
  <si>
    <t>290000413</t>
  </si>
  <si>
    <t>MAISON ST JOSEPH SSR</t>
  </si>
  <si>
    <t>390781193</t>
  </si>
  <si>
    <t>MAISON SOINS ADLCA BLETTERANS</t>
  </si>
  <si>
    <t>INOVELAN/AZNETWORK</t>
  </si>
  <si>
    <t>930150057</t>
  </si>
  <si>
    <t>cos.mssante.fr/btprms.mssante.fr</t>
  </si>
  <si>
    <t>MAISON SANTE MEDICALE LES FLORALIES</t>
  </si>
  <si>
    <t>890000326</t>
  </si>
  <si>
    <t>MAISON REPOS ET CONV. BOISSEAUX</t>
  </si>
  <si>
    <t>780420048</t>
  </si>
  <si>
    <t>MAISON REPOS ET CONVALESCENCE L OASIS</t>
  </si>
  <si>
    <t>180000598</t>
  </si>
  <si>
    <t>MAISON REPOS CONVALESCENCE LE BLAUDY</t>
  </si>
  <si>
    <t>920300845</t>
  </si>
  <si>
    <t>MAISON MEDICALE ND DU LAC RUEIL</t>
  </si>
  <si>
    <t>590049565</t>
  </si>
  <si>
    <t>medecin.mssante.fr/masseur-kinesitherapeute.mssante.fr</t>
  </si>
  <si>
    <t>MAISON MEDICALE JEAN XXIII</t>
  </si>
  <si>
    <t>750150187</t>
  </si>
  <si>
    <t>MAISON MEDICALE JEANNE GARNIER</t>
  </si>
  <si>
    <t>170780282</t>
  </si>
  <si>
    <t>MAISON MEDICALE HIPPOCRATE - SAUJON</t>
  </si>
  <si>
    <t>620117606</t>
  </si>
  <si>
    <t>MAISON LA MANAIE CONVALESCENCE</t>
  </si>
  <si>
    <t>CENTRE JACQUES PARISOT BAINVILLE SUR MADON</t>
  </si>
  <si>
    <t>540000395</t>
  </si>
  <si>
    <t>ohs-lorraine.mssante.fr</t>
  </si>
  <si>
    <t>MAISON  HOSPITALIERE ST CHARLES NANCY</t>
  </si>
  <si>
    <t>540000072</t>
  </si>
  <si>
    <t>MAISON HOSPITALIERE DE BACCARAT</t>
  </si>
  <si>
    <t>950006908</t>
  </si>
  <si>
    <t>MAISON HOSPI SPASM CERGY LE HAUT</t>
  </si>
  <si>
    <t>970463113</t>
  </si>
  <si>
    <t>MAISON DES OLIVIERS</t>
  </si>
  <si>
    <t>570002287</t>
  </si>
  <si>
    <t>MAISON DE SANTE STE MARGUERITE NOVEANT</t>
  </si>
  <si>
    <t>GHBS/GCS ESANTE BRETAGNE</t>
  </si>
  <si>
    <t>560002974</t>
  </si>
  <si>
    <t>ghbs.mssante.fr/bretagne.mssante.fr</t>
  </si>
  <si>
    <t>MAISON DE SANTE SPECIALISEE LE DIVIT</t>
  </si>
  <si>
    <t>INOVELAN/MIPIH</t>
  </si>
  <si>
    <t>940310014</t>
  </si>
  <si>
    <t>MAISON DE SANTE NOGENT SUR MARNE</t>
  </si>
  <si>
    <t>330000217</t>
  </si>
  <si>
    <t>pc.mssante.fr/medecin.mp.mssante.fr/mariegalene.mssante.fr/hpsj.mssante.fr/easycrypt.mssante.fr/aquitaine.mssante.fr</t>
  </si>
  <si>
    <t>MAISON DE SANTE MARIE GALENE</t>
  </si>
  <si>
    <t>330780313</t>
  </si>
  <si>
    <t>MAISON DE SANTE LES PINS</t>
  </si>
  <si>
    <t>620100347</t>
  </si>
  <si>
    <t>MAISON DE SANTELE RYONVAL</t>
  </si>
  <si>
    <t>300780111</t>
  </si>
  <si>
    <t>MAISON DE SANTE LA POMAREDE</t>
  </si>
  <si>
    <t>690000336</t>
  </si>
  <si>
    <t>MAISON DE SANTE DE VAUGNERAY</t>
  </si>
  <si>
    <t>MAILIZ/CH VALVERT</t>
  </si>
  <si>
    <t>130780273</t>
  </si>
  <si>
    <t>medecin.mssante.fr/ch-valvert.mssante.fr</t>
  </si>
  <si>
    <t>MAISON DE SANTE DE SAINTE MARTHE</t>
  </si>
  <si>
    <t>930310016</t>
  </si>
  <si>
    <t>MAISON DE SANTE D EPINAY LE NOBLE AGE</t>
  </si>
  <si>
    <t>MAILIZ/MIPIH/LIFEN</t>
  </si>
  <si>
    <t>310780358</t>
  </si>
  <si>
    <t>MAISON DE SANTE DE MAILHOL</t>
  </si>
  <si>
    <t>780150033</t>
  </si>
  <si>
    <t>MAISON DE SANTE CLAIRE DEMEURE</t>
  </si>
  <si>
    <t>920310042</t>
  </si>
  <si>
    <t>MAISON DE SANTE BELLEVUE</t>
  </si>
  <si>
    <t>MAILIZ/AURAL</t>
  </si>
  <si>
    <t>670014992</t>
  </si>
  <si>
    <t>medecin.mssante.fr/aural.mssante.fr</t>
  </si>
  <si>
    <t>MAISON DE SANTE AMRESO BETHEL</t>
  </si>
  <si>
    <t>510000284</t>
  </si>
  <si>
    <t>MAISON DE SANTE</t>
  </si>
  <si>
    <t>430000182</t>
  </si>
  <si>
    <t>MAISON DE REPOS L'HORT DES MELLEYRINES</t>
  </si>
  <si>
    <t>480780287</t>
  </si>
  <si>
    <t>infirmier.oc.mssante.fr/infirmier.mssante.fr</t>
  </si>
  <si>
    <t>MAISON DE REPOS LES TILLEULS</t>
  </si>
  <si>
    <t>340780253</t>
  </si>
  <si>
    <t>MAISON DE REPOS LE COLOMBIER</t>
  </si>
  <si>
    <t>660780370</t>
  </si>
  <si>
    <t>MAISON DE REPOS LE CHATEAU BLEU</t>
  </si>
  <si>
    <t>330780768</t>
  </si>
  <si>
    <t>MAISON DE REPOS L'AJONCIERE</t>
  </si>
  <si>
    <t>880780507</t>
  </si>
  <si>
    <t>MAISON DE REPOS ET CONVAL. LA LOUVIERE</t>
  </si>
  <si>
    <t>880780465</t>
  </si>
  <si>
    <t>MAISON D'ENFANTS "LA COMBE" - SENONES</t>
  </si>
  <si>
    <t>290007905</t>
  </si>
  <si>
    <t>MAISON D'ENFANTS A CARACTERE SANITAIRE</t>
  </si>
  <si>
    <t>HOSPITALITE SAINT-THOMAS DE VILLENEUVE</t>
  </si>
  <si>
    <t>350002911</t>
  </si>
  <si>
    <t>hstv.mssante.fr</t>
  </si>
  <si>
    <t>MAISON DE CONV BAGUER MORVAN</t>
  </si>
  <si>
    <t>130784952</t>
  </si>
  <si>
    <t>MAISON DE CONVAL FERNANDE BERGER</t>
  </si>
  <si>
    <t>2B0000400</t>
  </si>
  <si>
    <t>MAISON DE CONVALES LA PALMOLA</t>
  </si>
  <si>
    <t>060798881</t>
  </si>
  <si>
    <t>MAISON DE CONVALESCENCE LA SERENA</t>
  </si>
  <si>
    <t>MAILIZ/LIFEN</t>
  </si>
  <si>
    <t>490543675</t>
  </si>
  <si>
    <t>medecin.mssante.fr/lifen.mssante.fr</t>
  </si>
  <si>
    <t>MAISON DE CONVALESCENCE DE L'ANJOU</t>
  </si>
  <si>
    <t>070780242</t>
  </si>
  <si>
    <t>MAISON DE CONVALESCENCE CONDAMINE</t>
  </si>
  <si>
    <t>690000567</t>
  </si>
  <si>
    <t>MAISON D'ACCUEIL PSYCHOTHERAPIQUE SMC</t>
  </si>
  <si>
    <t>680001617</t>
  </si>
  <si>
    <t>MAISON D'ACCUEIL DU DIACONAT</t>
  </si>
  <si>
    <t>580780187</t>
  </si>
  <si>
    <t>MAISON CONVALESC. LUZY CLIN. DU MORVAN</t>
  </si>
  <si>
    <t>640789426</t>
  </si>
  <si>
    <t>MAISON CONVALESCENCE LES ACACIAS</t>
  </si>
  <si>
    <t>210986725</t>
  </si>
  <si>
    <t>MAISON CONVALESCENCE LA FOUGERE</t>
  </si>
  <si>
    <t>660780099</t>
  </si>
  <si>
    <t>MAISON CONVALESCENCE ET REPOS AL SOLA</t>
  </si>
  <si>
    <t>300781440</t>
  </si>
  <si>
    <t>MAISON CONVALESCENCE DOMAINE DU CROS</t>
  </si>
  <si>
    <t>650780323</t>
  </si>
  <si>
    <t>MAIS ENF DIETETIQUE THERMALE CAPVERN</t>
  </si>
  <si>
    <t>2A0022554</t>
  </si>
  <si>
    <t>MAIS CONVAL ET REGIME VALICELLI</t>
  </si>
  <si>
    <t>970409470</t>
  </si>
  <si>
    <t>LE VETYVER - SSR (LE PORT)</t>
  </si>
  <si>
    <t>970100111</t>
  </si>
  <si>
    <t>LES NOUVELLES  EAUX VIVES</t>
  </si>
  <si>
    <t>540000858</t>
  </si>
  <si>
    <t>LES MAISONS HOSPITALI. SITE N. MAISONS</t>
  </si>
  <si>
    <t>060780186</t>
  </si>
  <si>
    <t>orthophoniste.mssante.fr</t>
  </si>
  <si>
    <t>LES LAURIERS ROSES CHAINES DE VIE 06</t>
  </si>
  <si>
    <t>340789379</t>
  </si>
  <si>
    <t>pro.oc.mssante.fr</t>
  </si>
  <si>
    <t>LES JARDINS DE SOPHIA</t>
  </si>
  <si>
    <t>310180013</t>
  </si>
  <si>
    <t>OCC-07</t>
  </si>
  <si>
    <t>LES HOPITAUX DE LUCHON</t>
  </si>
  <si>
    <t>330780370</t>
  </si>
  <si>
    <t>LES FONTAINES DE MONJOUS - SSR</t>
  </si>
  <si>
    <t>490018769</t>
  </si>
  <si>
    <t>LES EUMENIDES HTP ANGERS</t>
  </si>
  <si>
    <t>540000288</t>
  </si>
  <si>
    <t>pro.mssante.fr/masseur-kinesitherapeute.mssante.fr</t>
  </si>
  <si>
    <t>LES ELIEUX SOINS DE SUITE READAPTATION</t>
  </si>
  <si>
    <t>440018729</t>
  </si>
  <si>
    <t>LES APSYADES</t>
  </si>
  <si>
    <t>950500041</t>
  </si>
  <si>
    <t>IDF-13</t>
  </si>
  <si>
    <t>LE PARC HOPITAL DE TAVERNY</t>
  </si>
  <si>
    <t>830212783</t>
  </si>
  <si>
    <t>LE MONT D'AZUR SLD</t>
  </si>
  <si>
    <t>380781369</t>
  </si>
  <si>
    <t>LE MAS DES CHAMPS - SSR</t>
  </si>
  <si>
    <t>280506015</t>
  </si>
  <si>
    <t>LE C.A.L.M.E. ILLIERS COMBRAY</t>
  </si>
  <si>
    <t>060792926</t>
  </si>
  <si>
    <t>LA RIVIERA CTRE D'HEMODIALYSE ANTIBES</t>
  </si>
  <si>
    <t>MAILIZ/APICEM/MIPIH</t>
  </si>
  <si>
    <t>020000303</t>
  </si>
  <si>
    <t>pro.mssante.fr/medecin.mssante.fr/interop-mssante.apicrypt.org/hlrs-villiers.mssante.fr</t>
  </si>
  <si>
    <t>LA RENAISSANCE SANITAIRE</t>
  </si>
  <si>
    <t>590790473</t>
  </si>
  <si>
    <t>LA PLAINE DE SCARPE</t>
  </si>
  <si>
    <t>340780717</t>
  </si>
  <si>
    <t>LANGUEDOC MUTUALITE CLINIQUE ST-LOUIS</t>
  </si>
  <si>
    <t>130045263</t>
  </si>
  <si>
    <t>LA MAISON VILLA IZOI</t>
  </si>
  <si>
    <t>690790472</t>
  </si>
  <si>
    <t>LA MAISONNEE SSR PEDIATRIQUE</t>
  </si>
  <si>
    <t>130811102</t>
  </si>
  <si>
    <t>LA MAISON A GARDANNE</t>
  </si>
  <si>
    <t>MIPIH/@</t>
  </si>
  <si>
    <t>860780436</t>
  </si>
  <si>
    <t>ugecam-alpc.cnamts.mssante.fr/#</t>
  </si>
  <si>
    <t>LA COLLINE ENSOLEILLEE (CURE ET CONV.)</t>
  </si>
  <si>
    <t>660006305</t>
  </si>
  <si>
    <t>LA CLINIQUE MUTUALISTE CATALANE</t>
  </si>
  <si>
    <t>MIPIH/MAILIZ/LA CHENAIE</t>
  </si>
  <si>
    <t>130785462</t>
  </si>
  <si>
    <t>paca.mssante.fr/medecin.mssante.fr/chenaie.mssante.fr</t>
  </si>
  <si>
    <t>LA CHENAIE</t>
  </si>
  <si>
    <t>160008231</t>
  </si>
  <si>
    <t>KORIAN VILLA BLEUE - JARNAC</t>
  </si>
  <si>
    <t>830215919</t>
  </si>
  <si>
    <t>KORIAN VAL DU FENOUILLET</t>
  </si>
  <si>
    <t>130782303</t>
  </si>
  <si>
    <t>KORIAN VALDONNE</t>
  </si>
  <si>
    <t>180008278</t>
  </si>
  <si>
    <t>KORIAN PAYS DES TROIS PROVINCES</t>
  </si>
  <si>
    <t>MAILIZ/MIPIH/CH DE CHARTRES</t>
  </si>
  <si>
    <t>280000431</t>
  </si>
  <si>
    <t>medecin.mssante.fr/korian.mssante.fr/ch-chartres.mssante.fr</t>
  </si>
  <si>
    <t>KORIAN PARC DE GASVILLE</t>
  </si>
  <si>
    <t>400780482</t>
  </si>
  <si>
    <t>KORIAN MONTPRIBAT</t>
  </si>
  <si>
    <t>130809981</t>
  </si>
  <si>
    <t>KORIAN MASSILIA LES PINS</t>
  </si>
  <si>
    <t>710780081</t>
  </si>
  <si>
    <t>KORIAN LE TINAILLER</t>
  </si>
  <si>
    <t>130042526</t>
  </si>
  <si>
    <t>KORIAN LES TROIS TOURS</t>
  </si>
  <si>
    <t>380005918</t>
  </si>
  <si>
    <t>pro.mssante.fr/korian.mssante.fr/aura.mssante.fr</t>
  </si>
  <si>
    <t>KORIAN LES GRANGES</t>
  </si>
  <si>
    <t>330781154</t>
  </si>
  <si>
    <t>KORIAN LES GRANDS CHENES</t>
  </si>
  <si>
    <t>MIPIH/GRADES ESEA NOUVELLE-AQUITAINE</t>
  </si>
  <si>
    <t>330057654</t>
  </si>
  <si>
    <t>korian.mssante.fr/aquitaine.mssante.fr</t>
  </si>
  <si>
    <t>KORIAN LES FLOTS</t>
  </si>
  <si>
    <t>840014088</t>
  </si>
  <si>
    <t>KORIAN LES CYPRES</t>
  </si>
  <si>
    <t>160012209</t>
  </si>
  <si>
    <t>KORIAN LE MAS BLANC - JARNAC</t>
  </si>
  <si>
    <t>420790081</t>
  </si>
  <si>
    <t>KORIAN LE CLOS MONTAIGNE</t>
  </si>
  <si>
    <t>810004200</t>
  </si>
  <si>
    <t>KORIAN LE CHATEAU</t>
  </si>
  <si>
    <t>400780466</t>
  </si>
  <si>
    <t>KORIAN LE BELVEDERE</t>
  </si>
  <si>
    <t>COMPAGNIE GENERALE DE SANTE/MIPIH/GCS SARA</t>
  </si>
  <si>
    <t>690780481</t>
  </si>
  <si>
    <t>KORIAN LE BALCON LYONNAIS</t>
  </si>
  <si>
    <t>110780202</t>
  </si>
  <si>
    <t>KORIAN LA VERNEDE</t>
  </si>
  <si>
    <t>710977307</t>
  </si>
  <si>
    <t>medecin.mssante.fr/korian.mssante.fr/aura.mssante.fr</t>
  </si>
  <si>
    <t>KORIAN LA BRESSANE</t>
  </si>
  <si>
    <t>330780719</t>
  </si>
  <si>
    <t>KORIAN HAUTERIVE</t>
  </si>
  <si>
    <t>140025255</t>
  </si>
  <si>
    <t>KORIAN COTE NORMANDE - IFS</t>
  </si>
  <si>
    <t>330802778</t>
  </si>
  <si>
    <t>KORIAN CHÂTEAU LEMOINE</t>
  </si>
  <si>
    <t>430000158</t>
  </si>
  <si>
    <t>KORIAN BEAUREGARD</t>
  </si>
  <si>
    <t>300017209</t>
  </si>
  <si>
    <t>kenval.elsan.mssante.fr</t>
  </si>
  <si>
    <t>KENVAL ICG</t>
  </si>
  <si>
    <t>970108957</t>
  </si>
  <si>
    <t>KALANA ETS SOINS DE SUITE GERIATRIQUE</t>
  </si>
  <si>
    <t>130786924</t>
  </si>
  <si>
    <t>IUR VALMANTE SUD</t>
  </si>
  <si>
    <t>540009701</t>
  </si>
  <si>
    <t>INST REGIONAL DE READAPTATION NANCY</t>
  </si>
  <si>
    <t>490002979</t>
  </si>
  <si>
    <t>esantepdl.mssante.fr</t>
  </si>
  <si>
    <t>INST. PSYCHOTHERAPIQUE LA MENANTIERE</t>
  </si>
  <si>
    <t>940700032</t>
  </si>
  <si>
    <t>INSTITUT ROBERT MERLE D AUBIGNE</t>
  </si>
  <si>
    <t>970404109</t>
  </si>
  <si>
    <t>INSTITUT ROBERT DEBRE</t>
  </si>
  <si>
    <t>300786274</t>
  </si>
  <si>
    <t>INSTITUT REINSERTION AVEUGLES ARAMAV</t>
  </si>
  <si>
    <t>060781374</t>
  </si>
  <si>
    <t>INSTITUT POLYCLINIQUE DE CANNES</t>
  </si>
  <si>
    <t>050007533</t>
  </si>
  <si>
    <t>chicas-gap.mssante.fr</t>
  </si>
  <si>
    <t>INSTITUT PAOLI CALMETTES RADIOTH GAP</t>
  </si>
  <si>
    <t>140017278</t>
  </si>
  <si>
    <t>INSTITUT MEDECINE PHYSIQUE ET READAPTA</t>
  </si>
  <si>
    <t>MGEN TECHNOLOGIES/MAILIZ</t>
  </si>
  <si>
    <t>780140018</t>
  </si>
  <si>
    <t>mgen.mssante.fr/medecin.mssante.fr</t>
  </si>
  <si>
    <t>INSTITUT MARCEL RIVIERE</t>
  </si>
  <si>
    <t>510000516</t>
  </si>
  <si>
    <t>INSTITUT JEAN GODINOT</t>
  </si>
  <si>
    <t>MAILIZ/GRADES ESEA NOUVELLE-AQUITAINE</t>
  </si>
  <si>
    <t>400000261</t>
  </si>
  <si>
    <t>na.mssante.fr/medecin.mssante.fr/aquitaine.mssante.fr</t>
  </si>
  <si>
    <t>INSTITUT HÉLIO- MARIN LABENNE</t>
  </si>
  <si>
    <t>760783563</t>
  </si>
  <si>
    <t>INSTITUT DE JOUR ALFRED BINET</t>
  </si>
  <si>
    <t>540001286</t>
  </si>
  <si>
    <t>INSTITUT DE CANCEROLOGIE DE LORRAINE</t>
  </si>
  <si>
    <t>LIFEN/GCS SARA</t>
  </si>
  <si>
    <t>420013492</t>
  </si>
  <si>
    <t>lifen.mssante.fr/icloire.aura.mssante.fr/aura.mssante.fr</t>
  </si>
  <si>
    <t>ARA-09</t>
  </si>
  <si>
    <t>INSTITUT CANCEROLOGIE LUCIEN NEUWIRTH</t>
  </si>
  <si>
    <t>INOVELAN/MAILIZ/MIPIH</t>
  </si>
  <si>
    <t>620112607</t>
  </si>
  <si>
    <t>HF-09</t>
  </si>
  <si>
    <t>INSTITUT A CALMETTE CAMIERS</t>
  </si>
  <si>
    <t>920000676</t>
  </si>
  <si>
    <t>INSTITU HOSPITALIER SITE BARBES</t>
  </si>
  <si>
    <t>830100624</t>
  </si>
  <si>
    <t>INST HELIO MARIN COTE D'AZUR HYERES</t>
  </si>
  <si>
    <t>060792900</t>
  </si>
  <si>
    <t>INST ARNAULT TZANCK AUTODIALYSE</t>
  </si>
  <si>
    <t>370013054</t>
  </si>
  <si>
    <t>690793468</t>
  </si>
  <si>
    <t>INFIRMERIE PROTESTANTE DE LYON</t>
  </si>
  <si>
    <t>940100035</t>
  </si>
  <si>
    <t>HU PITIE SALPETRIERE- CHARLE FOIX APHP</t>
  </si>
  <si>
    <t>940100068</t>
  </si>
  <si>
    <t>HU PARIS SUD SITE PAUL BROUSSE APHP</t>
  </si>
  <si>
    <t>930100011</t>
  </si>
  <si>
    <t>HU PARIS SSTDENIS SITE MURET APHP</t>
  </si>
  <si>
    <t>930100037</t>
  </si>
  <si>
    <t>HU PARIS SITE AVICENNE APHP</t>
  </si>
  <si>
    <t>750100216</t>
  </si>
  <si>
    <t>HU PARIS OUEST SITE VAUGIRARD APHP</t>
  </si>
  <si>
    <t>MIPIH/LIFEN/MAILIZ/INOVELAN</t>
  </si>
  <si>
    <t>750041543</t>
  </si>
  <si>
    <t>msa.mssante.fr/medecin.mssante.fr/lifen.mssante.fr/chirurgien-dentiste.mssante.fr/aphp.mssante.fr</t>
  </si>
  <si>
    <t>HU PARIS NORD SITE BRETONNEAU  APHP</t>
  </si>
  <si>
    <t>750801441</t>
  </si>
  <si>
    <t>HU PARIS CENTRE SITE BROCA APHP</t>
  </si>
  <si>
    <t>910100023</t>
  </si>
  <si>
    <t>aphp.mssante.fr</t>
  </si>
  <si>
    <t>HU HENRI MONDOR SITE JOFFRE APHP</t>
  </si>
  <si>
    <t>940100050</t>
  </si>
  <si>
    <t>HU HENRI MONDOR SITE E ROUX APHP</t>
  </si>
  <si>
    <t>910100031</t>
  </si>
  <si>
    <t>HU HENRI MONDOR SITE DUPUYTREN APHP</t>
  </si>
  <si>
    <t>910100015</t>
  </si>
  <si>
    <t>HU HENRI MONDOR SITE CLEMENCEAU APHP</t>
  </si>
  <si>
    <t>950100024</t>
  </si>
  <si>
    <t>HU EST PARISIEN SITE ROCHE GUYON APHP</t>
  </si>
  <si>
    <t>710978347</t>
  </si>
  <si>
    <t>HOTEL DIEU DU CREUSOT</t>
  </si>
  <si>
    <t>570000166</t>
  </si>
  <si>
    <t>HOSPITALOR HOPITAL STE-BARBE - FORBACH</t>
  </si>
  <si>
    <t>570000216</t>
  </si>
  <si>
    <t>HOSPITALOR HOPITAL DE ST AVOLD</t>
  </si>
  <si>
    <t>MIPIH/CH DE LA DRACENIE</t>
  </si>
  <si>
    <t>830012498</t>
  </si>
  <si>
    <t>HOSPITALISATION A DOMICILE ST ANTOINE</t>
  </si>
  <si>
    <t>110005048</t>
  </si>
  <si>
    <t>HOSPITALISATION A DOMICILE LES GENETS</t>
  </si>
  <si>
    <t>MAILIZ/LIFEN/CHR METZ-THIONVILLE</t>
  </si>
  <si>
    <t>540010568</t>
  </si>
  <si>
    <t>pro.mssante.fr/lifen.mssante.fr/chr-metz-thionville.mssante.fr</t>
  </si>
  <si>
    <t>HOSPITALISATION A DOMICILE HADAN</t>
  </si>
  <si>
    <t>610005837</t>
  </si>
  <si>
    <t>had.apn.mssante.fr/apn.mssante.fr</t>
  </si>
  <si>
    <t>HOSPITALISATION A DOMICILE - CONDE</t>
  </si>
  <si>
    <t>390780575</t>
  </si>
  <si>
    <t>HOSPITALIA MUTUALITE PDP</t>
  </si>
  <si>
    <t>700000698</t>
  </si>
  <si>
    <t>HOSPITALIA MUTUALITE HAD VESOUL</t>
  </si>
  <si>
    <t>580001899</t>
  </si>
  <si>
    <t>pro.mssante.fr/croix-rouge.mssante.fr</t>
  </si>
  <si>
    <t>HOSP. A DOMICILE NIVERNAIS MORVAN</t>
  </si>
  <si>
    <t>790017289</t>
  </si>
  <si>
    <t>pc.mssante.fr</t>
  </si>
  <si>
    <t>HOSP. A DOM. - H.A.D. 79 - PARTHENAY</t>
  </si>
  <si>
    <t>ENOVACOM/MAILIZ</t>
  </si>
  <si>
    <t>910150069</t>
  </si>
  <si>
    <t>HOP PRIVE GERIAT LES MAGNOLIAS</t>
  </si>
  <si>
    <t>620100016</t>
  </si>
  <si>
    <t>HOP MARITIME DE BERCK</t>
  </si>
  <si>
    <t>GRADES ESEA NOUVELLE-AQUITAINE/MAILIZ</t>
  </si>
  <si>
    <t>160000121</t>
  </si>
  <si>
    <t>NA-01</t>
  </si>
  <si>
    <t>HOP LOCAL &amp; CTRE HEBERG ROCHEFOUCAULD</t>
  </si>
  <si>
    <t>680004058</t>
  </si>
  <si>
    <t>HOP JOUR COLMAR CRF LE MUESBERG</t>
  </si>
  <si>
    <t>GRADES PULSY/MAILIZ/LIFEN</t>
  </si>
  <si>
    <t>570023630</t>
  </si>
  <si>
    <t>unisante.mssante.fr/pro.mssante.fr/medecin.mssante.fr/lifen.mssante.fr</t>
  </si>
  <si>
    <t>HOPITAUX PRIVES DE METZ</t>
  </si>
  <si>
    <t>130028228</t>
  </si>
  <si>
    <t>PACA-04</t>
  </si>
  <si>
    <t>HOPITAUX PORTES DE CAMARGUE TARASCON</t>
  </si>
  <si>
    <t>060006889</t>
  </si>
  <si>
    <t>HOPITAUX DE LA VESUBIE</t>
  </si>
  <si>
    <t>650780174</t>
  </si>
  <si>
    <t>OCC-09</t>
  </si>
  <si>
    <t>HOPITAUX DE LANNEMEZAN</t>
  </si>
  <si>
    <t>920000635</t>
  </si>
  <si>
    <t>HOPITAL SUISSE DE PARIS</t>
  </si>
  <si>
    <t>MAILIZ/CHU HOPITAUX DE BORDEAUX/GRADES ESEA NOUVELLE-AQUITAINE</t>
  </si>
  <si>
    <t>330000332</t>
  </si>
  <si>
    <t>HOPITAL SUBURBAIN DU BOUSCAT</t>
  </si>
  <si>
    <t>LIFEN/HOSPITALITE SAINT-THOMAS DE VILLENEUVE/INOVELAN/GCS ESANTE BRETAGNE</t>
  </si>
  <si>
    <t>350000063</t>
  </si>
  <si>
    <t>lifen.mssante.fr/hstv.mssante.fr/ch-troyes.mssante.fr/bretagne.mssante.fr</t>
  </si>
  <si>
    <t>HOPITAL ST THOMAS DE VILLENEUVE BAIN</t>
  </si>
  <si>
    <t>570009670</t>
  </si>
  <si>
    <t>HOPITAL ST MAURICE - MOYEUVRE-GRANDE</t>
  </si>
  <si>
    <t>570000562</t>
  </si>
  <si>
    <t>masseur-kinesitherapeute.mssante.fr</t>
  </si>
  <si>
    <t>HOPITAL ST FRANCOIS - MARANGE-SILVANGE</t>
  </si>
  <si>
    <t>970202164</t>
  </si>
  <si>
    <t>MAR-01</t>
  </si>
  <si>
    <t>HOPITAL ST ESPRIT</t>
  </si>
  <si>
    <t>680000221</t>
  </si>
  <si>
    <t>HOPITAL SAINT-VINCENT</t>
  </si>
  <si>
    <t>570000026</t>
  </si>
  <si>
    <t>HOPITAL SAINT JOSEPH DE SARRALBE</t>
  </si>
  <si>
    <t>490000700</t>
  </si>
  <si>
    <t>HOPITAL SAINT- JOSEPH</t>
  </si>
  <si>
    <t>MAILIZ/LIFEN/HOPITAL  SAINT JEAN DES GRESILLONS</t>
  </si>
  <si>
    <t>920300464</t>
  </si>
  <si>
    <t>pro.mssante.fr/medecin.mssante.fr/lifen.mssante.fr/hsj.mssante.fr</t>
  </si>
  <si>
    <t>HOPITAL  SAINT JEAN DES GRESILLONS</t>
  </si>
  <si>
    <t>570000497</t>
  </si>
  <si>
    <t>GE-10</t>
  </si>
  <si>
    <t>HOPITAL SAINT JACQUES DE DIEUZE</t>
  </si>
  <si>
    <t>750000507</t>
  </si>
  <si>
    <t>HOPITAL SAINTE MARIE PARIS</t>
  </si>
  <si>
    <t>570001099</t>
  </si>
  <si>
    <t>pro.mssante.fr/medecin.mssante.fr/lifen.mssante.fr/chr-metz-thionville.mssante.fr</t>
  </si>
  <si>
    <t>HOPITAL SAINTE-BLANDINE DE METZ - HPM</t>
  </si>
  <si>
    <t>940000649</t>
  </si>
  <si>
    <t>HOPITAL SAINT-CAMILLE - BRY S M</t>
  </si>
  <si>
    <t>970202198</t>
  </si>
  <si>
    <t>HOPITAL ROMAIN BLONDET</t>
  </si>
  <si>
    <t>570026252</t>
  </si>
  <si>
    <t>HOPITAL ROBERT SCHUMAN DE VANTOUX -HPM</t>
  </si>
  <si>
    <t>830100475</t>
  </si>
  <si>
    <t>HOPITAL PRIVE TOULON HYERES SAINT ROCH</t>
  </si>
  <si>
    <t>COMPAGNIE GENERALE DE SANTE/LIFEN</t>
  </si>
  <si>
    <t>140017237</t>
  </si>
  <si>
    <t>ramsaygds.mssante.fr/lifen.mssante.fr</t>
  </si>
  <si>
    <t>HOPITAL PRIVE ST MARTIN-CAEN</t>
  </si>
  <si>
    <t>490004256</t>
  </si>
  <si>
    <t>HOPITAL PRIVE ST MARTIN BEAUPREAU</t>
  </si>
  <si>
    <t>970305124</t>
  </si>
  <si>
    <t>HOPITAL PRIVE SAINT-ADRIEN</t>
  </si>
  <si>
    <t>940300031</t>
  </si>
  <si>
    <t>HOPITAL PRIVE PAUL D EGINE</t>
  </si>
  <si>
    <t>950300277</t>
  </si>
  <si>
    <t>HOPITAL PRIVE NORD PARISIEN</t>
  </si>
  <si>
    <t>690042080</t>
  </si>
  <si>
    <t>medecin.mssante.fr/aura.mssante.fr</t>
  </si>
  <si>
    <t>HOPITAL PRIVE NATECIA - GYNECOLOGIE</t>
  </si>
  <si>
    <t>730004298</t>
  </si>
  <si>
    <t>medipole-de-savoie.aura.mssante.fr/medecin.mssante.fr/lifen.mssante.fr/aura.mssante.fr</t>
  </si>
  <si>
    <t>HOPITAL PRIVE MEDIPOLE DE SAVOIE</t>
  </si>
  <si>
    <t>930300595</t>
  </si>
  <si>
    <t>HOPITAL PRIVE DU VERT GALANT</t>
  </si>
  <si>
    <t>940300551</t>
  </si>
  <si>
    <t>HOPITAL PRIVE DE VITRY SITE NORIETS</t>
  </si>
  <si>
    <t>590782553</t>
  </si>
  <si>
    <t>HOPITAL PRIVE DE VILLENEUVE D'ASCQ</t>
  </si>
  <si>
    <t>940006679</t>
  </si>
  <si>
    <t>HOPITAL PRIVE DE MARNE LA VALLEE</t>
  </si>
  <si>
    <t>930300066</t>
  </si>
  <si>
    <t>HOPITAL PRIVE DE L EST PARISIEN</t>
  </si>
  <si>
    <t>930300116</t>
  </si>
  <si>
    <t>HOPITAL PRIVE DE LA SEINE SAINT DENIS</t>
  </si>
  <si>
    <t>MAILIZ/GCS EMOSIST - FRANCHE COMTE</t>
  </si>
  <si>
    <t>900000035</t>
  </si>
  <si>
    <t>HOPITAL PRIVE DE LA MIOTTE</t>
  </si>
  <si>
    <t>760780288</t>
  </si>
  <si>
    <t>mgen.mssante.fr</t>
  </si>
  <si>
    <t>HOPITAL PRIVE DE JOUR MGENASS</t>
  </si>
  <si>
    <t>910300359</t>
  </si>
  <si>
    <t>HOPITAL PRIVE D'ATHIS MONS  SITE CARON</t>
  </si>
  <si>
    <t>920300043</t>
  </si>
  <si>
    <t>HOPITAL PRIVE D ANTONY</t>
  </si>
  <si>
    <t>750150344</t>
  </si>
  <si>
    <t>HOPITAL PRIVE COGNACQ JAY</t>
  </si>
  <si>
    <t>620100099</t>
  </si>
  <si>
    <t>HOPITAL PRIVE ARRAS LES BONNETTES</t>
  </si>
  <si>
    <t>940300270</t>
  </si>
  <si>
    <t>HOPITAL PRIVE ARMAND BRILLARD</t>
  </si>
  <si>
    <t>750150013</t>
  </si>
  <si>
    <t>HOPITAL PIERRE ROUQUES LES BLUETS</t>
  </si>
  <si>
    <t>690787478</t>
  </si>
  <si>
    <t>pro.mssante.fr/medecin.mssante.fr/chu-lyon.aura.mssante.fr/aura.mssante.fr</t>
  </si>
  <si>
    <t>ARA-10</t>
  </si>
  <si>
    <t>HOPITAL PIERRE GARRAUD - HCL</t>
  </si>
  <si>
    <t>920300985</t>
  </si>
  <si>
    <t>HOPITAL NORD VILLENEUVE LA GARENNE 92</t>
  </si>
  <si>
    <t>750032229</t>
  </si>
  <si>
    <t>HOPITAL MERE-ENFANT DE L'EST PARISIEN</t>
  </si>
  <si>
    <t>920000684</t>
  </si>
  <si>
    <t>HOPITAL MARIE LANNELONGUE</t>
  </si>
  <si>
    <t>610780157</t>
  </si>
  <si>
    <t>NOR-06</t>
  </si>
  <si>
    <t>HOPITAL LOCAL - VIMOUTIERS</t>
  </si>
  <si>
    <t>INTERNATIONAL CROSS TALK/GCS SARA</t>
  </si>
  <si>
    <t>070780119</t>
  </si>
  <si>
    <t>chvallon.aura.mssante.fr/chorus.mssante.fr/aura.mssante.fr</t>
  </si>
  <si>
    <t>ARA-15</t>
  </si>
  <si>
    <t>HOPITAL LOCAL VALLON PT D'ARC</t>
  </si>
  <si>
    <t>420000325</t>
  </si>
  <si>
    <t>ARA-13</t>
  </si>
  <si>
    <t>HOPITAL LOCAL ST PIERRE DE BOEUF</t>
  </si>
  <si>
    <t>490001070</t>
  </si>
  <si>
    <t>PDL-02</t>
  </si>
  <si>
    <t>HOPITAL LOCAL ST NICOLAS ANGERS</t>
  </si>
  <si>
    <t>040780181</t>
  </si>
  <si>
    <t>PACA-03</t>
  </si>
  <si>
    <t>HOPITAL LOCAL ST MICHEL DE FORCALQUIER</t>
  </si>
  <si>
    <t>060780327</t>
  </si>
  <si>
    <t>HOPITAL LOCAL ST MAUR ST ETIENNE TINEE</t>
  </si>
  <si>
    <t>420780694</t>
  </si>
  <si>
    <t>HOPITAL LOCAL ST BONNET LE CHATEAU</t>
  </si>
  <si>
    <t>610780140</t>
  </si>
  <si>
    <t>NOR-02</t>
  </si>
  <si>
    <t>HOPITAL LOCAL - SEES</t>
  </si>
  <si>
    <t>MIPIH/MAILIZ/LIFEN</t>
  </si>
  <si>
    <t>340780469</t>
  </si>
  <si>
    <t>OCC-13</t>
  </si>
  <si>
    <t>HOPITAL LOCAL SAINT-PONS</t>
  </si>
  <si>
    <t>060780921</t>
  </si>
  <si>
    <t>HOPITAL LOCAL SAINT LAZARE DE TENDE</t>
  </si>
  <si>
    <t>060780905</t>
  </si>
  <si>
    <t>HOPITAL LOCAL SAINT ELOI DE SOSPEL</t>
  </si>
  <si>
    <t>480780121</t>
  </si>
  <si>
    <t>infirmier.oc.mssante.fr</t>
  </si>
  <si>
    <t>OCC-06</t>
  </si>
  <si>
    <t>HOPITAL LOCAL SAINT-CHELY D' APCHER</t>
  </si>
  <si>
    <t>300780079</t>
  </si>
  <si>
    <t>OCC-03</t>
  </si>
  <si>
    <t>HOPITAL LOCAL PONT SAINT-ESPRIT</t>
  </si>
  <si>
    <t>440003267</t>
  </si>
  <si>
    <t>PDL-01</t>
  </si>
  <si>
    <t>HOPITAL LOCAL PIERRE DELAROCHE</t>
  </si>
  <si>
    <t>340780451</t>
  </si>
  <si>
    <t>OCC-05</t>
  </si>
  <si>
    <t>HOPITAL LOCAL PEZENAS</t>
  </si>
  <si>
    <t>010780120</t>
  </si>
  <si>
    <t>pro.mssante.fr/masseur-kinesitherapeute.mssante.fr/aura.mssante.fr</t>
  </si>
  <si>
    <t>ARA-03</t>
  </si>
  <si>
    <t>HOPITAL LOCAL MEXIMIEUX</t>
  </si>
  <si>
    <t>480780154</t>
  </si>
  <si>
    <t>HOPITAL LOCAL MARVEJOLS</t>
  </si>
  <si>
    <t>040780231</t>
  </si>
  <si>
    <t>HOPITAL LOCAL LUMIERE DE RIEZ</t>
  </si>
  <si>
    <t>680001112</t>
  </si>
  <si>
    <t>GE-02</t>
  </si>
  <si>
    <t>HOPITAL LOCAL LOEWEL DE MUNSTER</t>
  </si>
  <si>
    <t>MAILIZ/GCS E-SANTE BOURGOGNE</t>
  </si>
  <si>
    <t>580780054</t>
  </si>
  <si>
    <t>BFC-06</t>
  </si>
  <si>
    <t>HOPITAL LOCAL LES CYGNES LORMES</t>
  </si>
  <si>
    <t>480780162</t>
  </si>
  <si>
    <t>ch-langogne.mssante.fr</t>
  </si>
  <si>
    <t>HOPITAL LOCAL LANGOGNE</t>
  </si>
  <si>
    <t>210780631</t>
  </si>
  <si>
    <t>BFC-03</t>
  </si>
  <si>
    <t>HOPITAL LOCAL IS-SUR-TILLE</t>
  </si>
  <si>
    <t>540019007</t>
  </si>
  <si>
    <t>HOPITAL LOCAL INTERCOMMUNAL 3 H SANTE</t>
  </si>
  <si>
    <t>040780132</t>
  </si>
  <si>
    <t>HOPITAL LOCAL GROUES DE BARCELONNETTE</t>
  </si>
  <si>
    <t>040780173</t>
  </si>
  <si>
    <t>HOPITAL LOCAL GLANDEVES D'ENTREVAUX</t>
  </si>
  <si>
    <t>480780139</t>
  </si>
  <si>
    <t>HOPITAL LOCAL FLORAC</t>
  </si>
  <si>
    <t>470000407</t>
  </si>
  <si>
    <t>NA-08</t>
  </si>
  <si>
    <t>HOPITAL LOCAL E.DESARNAUTS</t>
  </si>
  <si>
    <t>850000043</t>
  </si>
  <si>
    <t>PDL-05</t>
  </si>
  <si>
    <t>HOPITAL LOCAL DUMONTE ILE D'YEU</t>
  </si>
  <si>
    <t>740781190</t>
  </si>
  <si>
    <t>ARA-07</t>
  </si>
  <si>
    <t>HOPITAL LOCAL DUFRESNE SOMMEILLER</t>
  </si>
  <si>
    <t>070780150</t>
  </si>
  <si>
    <t>hl-lecheylard.aura.mssante.fr/aura.mssante.fr</t>
  </si>
  <si>
    <t>ARA-14</t>
  </si>
  <si>
    <t>HOPITAL LOCAL DU CHEYLARD</t>
  </si>
  <si>
    <t>HOPITAL LOCAL DOUE LA FONTAINE</t>
  </si>
  <si>
    <t>490000403</t>
  </si>
  <si>
    <t>040780124</t>
  </si>
  <si>
    <t>HOPITAL LOCAL DIEUDONNE COLLOMP BANON</t>
  </si>
  <si>
    <t>500000138</t>
  </si>
  <si>
    <t>NOR-11</t>
  </si>
  <si>
    <t>HOPITAL LOCAL DE VILLEDIEU</t>
  </si>
  <si>
    <t>800000135</t>
  </si>
  <si>
    <t>HF-14</t>
  </si>
  <si>
    <t>HOPITAL LOCAL DE ST-VALERY-SUR-SOMME</t>
  </si>
  <si>
    <t>420780041</t>
  </si>
  <si>
    <t>medecin.mssante.fr/ch-stjustlp.aura.mssante.fr/aura.mssante.fr</t>
  </si>
  <si>
    <t>HOPITAL LOCAL DE ST JUST LA PENDUE</t>
  </si>
  <si>
    <t>840000103</t>
  </si>
  <si>
    <t>PACA-01</t>
  </si>
  <si>
    <t>HOPITAL LOCAL DE SAULT</t>
  </si>
  <si>
    <t>670780717</t>
  </si>
  <si>
    <t>GE-01</t>
  </si>
  <si>
    <t>HOPITAL LOCAL D'ERSTEIN</t>
  </si>
  <si>
    <t>830008819</t>
  </si>
  <si>
    <t>PACA-02</t>
  </si>
  <si>
    <t>HOPITAL LOCAL DEPTAL DU VAR AU LUC</t>
  </si>
  <si>
    <t>010780138</t>
  </si>
  <si>
    <t>HOPITAL LOCAL DE PONT-DE-VAUX</t>
  </si>
  <si>
    <t>420780736</t>
  </si>
  <si>
    <t>ch-pelussin.aura.mssante.fr/aura.mssante.fr</t>
  </si>
  <si>
    <t>HOPITAL LOCAL DE PELUSSIN</t>
  </si>
  <si>
    <t>260000088</t>
  </si>
  <si>
    <t>medecin.mssante.fr/hl-nyons.aura.mssante.fr/aura.mssante.fr</t>
  </si>
  <si>
    <t>HOPITAL LOCAL DE NYONS</t>
  </si>
  <si>
    <t>080000300</t>
  </si>
  <si>
    <t>GE-04</t>
  </si>
  <si>
    <t>HOPITAL LOCAL DE NOUZONVILLE</t>
  </si>
  <si>
    <t>850000100</t>
  </si>
  <si>
    <t>HOPITAL LOCAL DE NOIRMOUTIER</t>
  </si>
  <si>
    <t>500000062</t>
  </si>
  <si>
    <t>hopital-mortain.mssante.fr</t>
  </si>
  <si>
    <t>HOPITAL LOCAL DE MORTAIN</t>
  </si>
  <si>
    <t>670780642</t>
  </si>
  <si>
    <t>medecin.mssante.fr/masseur-kinesitherapeute.mssante.fr/lifen.mssante.fr/aura.mssante.fr</t>
  </si>
  <si>
    <t>HOPITAL LOCAL DE MOLSHEIM</t>
  </si>
  <si>
    <t>380781351</t>
  </si>
  <si>
    <t>HOPITAL LOCAL DE LUZY-DUFEILLANT</t>
  </si>
  <si>
    <t>340780535</t>
  </si>
  <si>
    <t>infirmier.mssante.fr</t>
  </si>
  <si>
    <t>OCC-04</t>
  </si>
  <si>
    <t>HOPITAL LOCAL DE LUNEL</t>
  </si>
  <si>
    <t>CH DE SAUMUR</t>
  </si>
  <si>
    <t>490000411</t>
  </si>
  <si>
    <t>ch-saumur.mssante.fr</t>
  </si>
  <si>
    <t>HOPITAL  LOCAL DE LONGUE</t>
  </si>
  <si>
    <t>070780366</t>
  </si>
  <si>
    <t>HOPITAL LOCAL DE LAMASTRE</t>
  </si>
  <si>
    <t>880780333</t>
  </si>
  <si>
    <t>GE-11</t>
  </si>
  <si>
    <t>HOPITAL LOCAL DE LAMARCHE</t>
  </si>
  <si>
    <t>710781063</t>
  </si>
  <si>
    <t>BFC-02</t>
  </si>
  <si>
    <t>HOPITAL LOCAL DE LA CLAYETTE</t>
  </si>
  <si>
    <t>COMPAGNIE GENERALE DE SANTE/LIFEN/MAILIZ/ENOVACOM</t>
  </si>
  <si>
    <t>780130027</t>
  </si>
  <si>
    <t>ramsaygds.mssante.fr/pro.mssante.fr/medecin.mssante.fr/masseur-kinesitherapeute.mssante.fr/lifen.mssante.fr/chirurgien-dentiste.mssante.fr/ch-dreux.mssante.fr</t>
  </si>
  <si>
    <t>IDF-04</t>
  </si>
  <si>
    <t>HOPITAL LOCAL DE HOUDAN</t>
  </si>
  <si>
    <t>600108948</t>
  </si>
  <si>
    <t>HF-10</t>
  </si>
  <si>
    <t>HÔPITAL LOCAL DE GRANDVILLIERS</t>
  </si>
  <si>
    <t>840000061</t>
  </si>
  <si>
    <t>HOPITAL LOCAL DE GORDES</t>
  </si>
  <si>
    <t>080000284</t>
  </si>
  <si>
    <t>HOPITAL LOCAL DE FUMAY</t>
  </si>
  <si>
    <t>880780325</t>
  </si>
  <si>
    <t>HOPITAL LOCAL DE FRAIZE</t>
  </si>
  <si>
    <t>510000128</t>
  </si>
  <si>
    <t>GE-05</t>
  </si>
  <si>
    <t>HOPITAL LOCAL DE FISMES</t>
  </si>
  <si>
    <t>600100580</t>
  </si>
  <si>
    <t>HOPITAL LOCAL DE CREVECOEUR-LE-GRAND</t>
  </si>
  <si>
    <t>600100085</t>
  </si>
  <si>
    <t>HF-12</t>
  </si>
  <si>
    <t>HOPITAL LOCAL DE CREPY-EN-VALOIS</t>
  </si>
  <si>
    <t>880780267</t>
  </si>
  <si>
    <t>grand-est.mssante.fr</t>
  </si>
  <si>
    <t>HOPITAL LOCAL DE CHATEL SUR MOSELLE</t>
  </si>
  <si>
    <t>420780058</t>
  </si>
  <si>
    <t>HOPITAL LOCAL DE CHARLIEU</t>
  </si>
  <si>
    <t>040780140</t>
  </si>
  <si>
    <t>HOPITAL LOCAL DE CASTELLANE</t>
  </si>
  <si>
    <t>500000039</t>
  </si>
  <si>
    <t>masseur-kinesitherapeute.mssante.fr/lifen.mssante.fr</t>
  </si>
  <si>
    <t>NOR-05</t>
  </si>
  <si>
    <t>HOPITAL LOCAL DE CARENTAN</t>
  </si>
  <si>
    <t>880780259</t>
  </si>
  <si>
    <t>HOPITAL LOCAL DE BRUYERES</t>
  </si>
  <si>
    <t>060780657</t>
  </si>
  <si>
    <t>HOPITAL LOCAL DE BREIL SUR ROYA</t>
  </si>
  <si>
    <t>MAILIZ/APICEM</t>
  </si>
  <si>
    <t>520780024</t>
  </si>
  <si>
    <t>medecin.mssante.fr/interop-mssante.apicrypt.org</t>
  </si>
  <si>
    <t>HOPITAL LOCAL DE BOURBONNE-LES-BAINS</t>
  </si>
  <si>
    <t>MIPIH/LIFEN/GCS SARA</t>
  </si>
  <si>
    <t>420781791</t>
  </si>
  <si>
    <t>HOPITAL LOCAL DE BOEN</t>
  </si>
  <si>
    <t>690782248</t>
  </si>
  <si>
    <t>ARA-12</t>
  </si>
  <si>
    <t>HOPITAL LOCAL DE BEAUJEU</t>
  </si>
  <si>
    <t>100000058</t>
  </si>
  <si>
    <t>pro.mssante.fr/medecin.mssante.fr</t>
  </si>
  <si>
    <t>GE-06</t>
  </si>
  <si>
    <t>HOPITAL LOCAL DE BAR-SUR-SEINE</t>
  </si>
  <si>
    <t>050000108</t>
  </si>
  <si>
    <t>PACA-06</t>
  </si>
  <si>
    <t>HOPITAL LOCAL D'AIGUILLES</t>
  </si>
  <si>
    <t>710781089</t>
  </si>
  <si>
    <t>HOPITAL LOCAL CLUNY</t>
  </si>
  <si>
    <t>340780543</t>
  </si>
  <si>
    <t>HOPITAL LOCAL CLERMONT-L' HERAULT</t>
  </si>
  <si>
    <t>420780702</t>
  </si>
  <si>
    <t>HOPITAL LOCAL CHAZELLES S LYON</t>
  </si>
  <si>
    <t>710781592</t>
  </si>
  <si>
    <t>BFC-01</t>
  </si>
  <si>
    <t>HOPITAL LOCAL CHAGNY</t>
  </si>
  <si>
    <t>710780214</t>
  </si>
  <si>
    <t>pro.mssante.fr/aura.mssante.fr</t>
  </si>
  <si>
    <t>HOPITAL LOCAL  BRESSE LOUHANNANNAISE</t>
  </si>
  <si>
    <t>GRADES ESEA NOUVELLE-AQUITAINE/GIP SILPC/GCS SARA</t>
  </si>
  <si>
    <t>190000067</t>
  </si>
  <si>
    <t>silpc.mssante.fr/na.mssante.fr/ch-bort.mssante.fr/aura.mssante.fr</t>
  </si>
  <si>
    <t>NA-04</t>
  </si>
  <si>
    <t>HOPITAL LOCAL BORT-LES-ORGUES</t>
  </si>
  <si>
    <t>710781360</t>
  </si>
  <si>
    <t>HOPITAL LOCAL BELNAY  TOURNUS</t>
  </si>
  <si>
    <t>610780132</t>
  </si>
  <si>
    <t>HOPITAL LOCAL - BELLEME</t>
  </si>
  <si>
    <t>340009893</t>
  </si>
  <si>
    <t>HOPITAL LOCAL BEDARIEUX</t>
  </si>
  <si>
    <t>100000041</t>
  </si>
  <si>
    <t>HOPITAL LOCAL BAR SUR AUBE</t>
  </si>
  <si>
    <t>750700015</t>
  </si>
  <si>
    <t>HOPITAL LEOPOLD BELLAN SITE AQUEDUC</t>
  </si>
  <si>
    <t>750150146</t>
  </si>
  <si>
    <t>HOPITAL LEOPOLD BELLAN - PARIS 14</t>
  </si>
  <si>
    <t>830000303</t>
  </si>
  <si>
    <t>HOPITAL LEON BERARD</t>
  </si>
  <si>
    <t>650780190</t>
  </si>
  <si>
    <t>HOPITAL  LE MONTAIGU</t>
  </si>
  <si>
    <t>670780071</t>
  </si>
  <si>
    <t>HOPITAL LA GRAFENBOURG</t>
  </si>
  <si>
    <t>920150075</t>
  </si>
  <si>
    <t>HOPITAL LA CITE DES FLEURS</t>
  </si>
  <si>
    <t>750150286</t>
  </si>
  <si>
    <t>HOPITAL JEAN JAURES</t>
  </si>
  <si>
    <t>680001088</t>
  </si>
  <si>
    <t>HOPITAL INTERCOMMUNAL SOULTZ-ISSENHEIM</t>
  </si>
  <si>
    <t>490007689</t>
  </si>
  <si>
    <t>HOPITAL INTERCOMMUNAL LYS  HYROME</t>
  </si>
  <si>
    <t>680001054</t>
  </si>
  <si>
    <t>ghso.mssante.fr</t>
  </si>
  <si>
    <t>HOPITAL INTERCOMMUNAL DU VAL D'ARGENT</t>
  </si>
  <si>
    <t>690031455</t>
  </si>
  <si>
    <t>HOPITAL  INTERCOM. DE GRANDRIS LETRA</t>
  </si>
  <si>
    <t>750150377</t>
  </si>
  <si>
    <t>HOPITAL HENRY DUNANT</t>
  </si>
  <si>
    <t>MAILIZ/MIPIH/CHU DE ROUEN</t>
  </si>
  <si>
    <t>760783035</t>
  </si>
  <si>
    <t>HOPITAL-HAD DE BOIS-GUILLAUME</t>
  </si>
  <si>
    <t>920150018</t>
  </si>
  <si>
    <t>HOPITAL GOUIN A CLICHY</t>
  </si>
  <si>
    <t>780130019</t>
  </si>
  <si>
    <t>HOPITAL GERONTOLOGIQUE DE CHEVREUSE</t>
  </si>
  <si>
    <t>GCS E-SANTE PAYS DE LA LOIRE/MAILIZ</t>
  </si>
  <si>
    <t>720000090</t>
  </si>
  <si>
    <t>pdl.mssante.fr/masseur-kinesitherapeute.mssante.fr</t>
  </si>
  <si>
    <t>PDL-04</t>
  </si>
  <si>
    <t>HOPITAL FRAN¢OIS DE DAILLON</t>
  </si>
  <si>
    <t>880006325</t>
  </si>
  <si>
    <t>HOPITAL DU VAL DU MADON</t>
  </si>
  <si>
    <t>670000215</t>
  </si>
  <si>
    <t>HOPITAL DU NEUENBERG</t>
  </si>
  <si>
    <t>MAILIZ/GCS SIS MARTINIQUE</t>
  </si>
  <si>
    <t>970202156</t>
  </si>
  <si>
    <t>sante-martinique.mssante.fr/masseur-kinesitherapeute.mssante.fr/ch-marin.mssante.fr</t>
  </si>
  <si>
    <t>HOPITAL DU MARIN</t>
  </si>
  <si>
    <t>970202172</t>
  </si>
  <si>
    <t>sante-martinique.mssante.fr/pro.mssante.fr/masseur-kinesitherapeute.mssante.fr/ch3ilets.mssante.fr</t>
  </si>
  <si>
    <t>HOPITAL DES TROIS ILETS</t>
  </si>
  <si>
    <t>750150088</t>
  </si>
  <si>
    <t>HOPITAL DES GARDIENS DE LA PAIX</t>
  </si>
  <si>
    <t>ENOVACOM/GCS SARA</t>
  </si>
  <si>
    <t>500000104</t>
  </si>
  <si>
    <t>hopital-stjames.mssante.fr/aura.mssante.fr</t>
  </si>
  <si>
    <t>HOPITAL DE SAINT JAMES</t>
  </si>
  <si>
    <t>680001138</t>
  </si>
  <si>
    <t>HOPITAL DE RIBEAUVILLE</t>
  </si>
  <si>
    <t>780530010</t>
  </si>
  <si>
    <t>HOPITAL DE PEDIATRIE ET DE REEDUCATION</t>
  </si>
  <si>
    <t>920110053</t>
  </si>
  <si>
    <t>IDF-07</t>
  </si>
  <si>
    <t>HOPITAL DEPART. STELL RUEIL</t>
  </si>
  <si>
    <t>950630012</t>
  </si>
  <si>
    <t>HOPITAL D ENFANTS MARGENCY</t>
  </si>
  <si>
    <t>GCS TESIS/GCS SARA</t>
  </si>
  <si>
    <t>970423000</t>
  </si>
  <si>
    <t>oi.mssante.fr/aura.mssante.fr</t>
  </si>
  <si>
    <t>HOPITAL D'ENFANTS</t>
  </si>
  <si>
    <t>070000096</t>
  </si>
  <si>
    <t>HOPITAL DE MOZE</t>
  </si>
  <si>
    <t>690780150</t>
  </si>
  <si>
    <t>HOPITAL DE L'ARBRESLE LE RAVATEL</t>
  </si>
  <si>
    <t>490000395</t>
  </si>
  <si>
    <t>HOPITAL DE LA CORNICHE ANGEVINE</t>
  </si>
  <si>
    <t>250005196</t>
  </si>
  <si>
    <t>HOPITAL DE JOUR VELOTTE</t>
  </si>
  <si>
    <t>750007668</t>
  </si>
  <si>
    <t>HOPITAL DE JOUR SPASM</t>
  </si>
  <si>
    <t>210780425</t>
  </si>
  <si>
    <t>HOPITAL DE JOUR POUR ENFANTS-CHENOVE</t>
  </si>
  <si>
    <t>130786569</t>
  </si>
  <si>
    <t>HOPITAL DE JOUR PLOMBIERES</t>
  </si>
  <si>
    <t>450000393</t>
  </si>
  <si>
    <t>HOPITAL DE JOUR PIERRE CHEVALDONNE</t>
  </si>
  <si>
    <t>330780289</t>
  </si>
  <si>
    <t>na.mssante.fr/infirmier.mssante.fr/aquitaine.mssante.fr</t>
  </si>
  <si>
    <t>HOPITAL DE JOUR L'OISEAU LYRE</t>
  </si>
  <si>
    <t>350039574</t>
  </si>
  <si>
    <t>HOPITAL DE JOUR LA MAISON BLEUE</t>
  </si>
  <si>
    <t>750007528</t>
  </si>
  <si>
    <t>HOPITAL DE JOUR GRANGE BATELIERE</t>
  </si>
  <si>
    <t>750170243</t>
  </si>
  <si>
    <t>HOPITAL DE JOUR GOMBAULT DARNAUD</t>
  </si>
  <si>
    <t>670014042</t>
  </si>
  <si>
    <t>HOPITAL DE JOUR GERIATRIQUE</t>
  </si>
  <si>
    <t>ETAP (ETAB. THERAP. P ADO. A PONS)</t>
  </si>
  <si>
    <t>330783614</t>
  </si>
  <si>
    <t>renovation.asso.mssante.fr</t>
  </si>
  <si>
    <t>HOPITAL DE JOUR DU PARC - RENOVATION</t>
  </si>
  <si>
    <t>130797962</t>
  </si>
  <si>
    <t>HOPITAL DE JOUR DE LA CIOTAT</t>
  </si>
  <si>
    <t>400014072</t>
  </si>
  <si>
    <t>HOPITAL DE JOUR CMPA</t>
  </si>
  <si>
    <t>060023694</t>
  </si>
  <si>
    <t>hdjceres.mssante.fr</t>
  </si>
  <si>
    <t>HOPITAL DE JOUR CERES</t>
  </si>
  <si>
    <t>750170128</t>
  </si>
  <si>
    <t>HOPITAL DE JOUR CENTRE SERGE LEBOVICI</t>
  </si>
  <si>
    <t>870007358</t>
  </si>
  <si>
    <t>HOPITAL DE JOUR BAUDIN</t>
  </si>
  <si>
    <t>670018449</t>
  </si>
  <si>
    <t>HOPITAL DE JOUR ABRAPA</t>
  </si>
  <si>
    <t>590047791</t>
  </si>
  <si>
    <t>HOPITAL DE JOUR</t>
  </si>
  <si>
    <t>520780040</t>
  </si>
  <si>
    <t>medecin.mssante.fr/infirmier.mssante.fr</t>
  </si>
  <si>
    <t>GE-09</t>
  </si>
  <si>
    <t>HOPITAL DE JOINVILLE</t>
  </si>
  <si>
    <t>690000245</t>
  </si>
  <si>
    <t>HOPITAL DE FOURVIERE</t>
  </si>
  <si>
    <t>570000455</t>
  </si>
  <si>
    <t>HOPITAL DE CHATEAU-SALINS - SOS SANTE</t>
  </si>
  <si>
    <t>APICEM/MIPIH</t>
  </si>
  <si>
    <t>910300029</t>
  </si>
  <si>
    <t>HOPITAL D ATHIS MONS SITE JULES VALLES</t>
  </si>
  <si>
    <t>080000136</t>
  </si>
  <si>
    <t>HOPITAL CLINIQUE DE REVIN</t>
  </si>
  <si>
    <t>570000646</t>
  </si>
  <si>
    <t>HOPITAL-CLINIQUE CLAUDE BERNARD</t>
  </si>
  <si>
    <t>MAILIZ/LIFEN/MIPIH/INOVELAN</t>
  </si>
  <si>
    <t>570001057</t>
  </si>
  <si>
    <t>HOPITAL BELLE-ISLE DE METZ - HPM</t>
  </si>
  <si>
    <t>920008539</t>
  </si>
  <si>
    <t>HOPITAL AMERICAIN 2</t>
  </si>
  <si>
    <t>920300787</t>
  </si>
  <si>
    <t>HOPITAL AMERICAIN</t>
  </si>
  <si>
    <t>680001195</t>
  </si>
  <si>
    <t>HOPITAL ALBERT SCHWEITZER</t>
  </si>
  <si>
    <t>620105981</t>
  </si>
  <si>
    <t>HOPITAL A DOMICILE REGION DE LENS</t>
  </si>
  <si>
    <t>590032108</t>
  </si>
  <si>
    <t>HOPITAL A DOMICILE DU DOUAISIS MUTUALI</t>
  </si>
  <si>
    <t>590043469</t>
  </si>
  <si>
    <t>HOPITAL A DOMICILE DE FLANDRE MARITIME</t>
  </si>
  <si>
    <t>680000981</t>
  </si>
  <si>
    <t>HOP INTERCOM ENSISHEIM NEUF-BRISACH</t>
  </si>
  <si>
    <t>COMPAGNIE GENERALE DE SANTE/MAILIZ/MIPIH</t>
  </si>
  <si>
    <t>910300011</t>
  </si>
  <si>
    <t>HOP DE PARIS ESSONNE LES CHARMILLES</t>
  </si>
  <si>
    <t>130048341</t>
  </si>
  <si>
    <t>saintmartinsport.mssante.fr/masseur-kinesitherapeute.mssante.fr</t>
  </si>
  <si>
    <t>HOP DE JOUR ST MARTIN SPORT MARSEILLE</t>
  </si>
  <si>
    <t>620026401</t>
  </si>
  <si>
    <t>HOPALE REEDUCATION-CENTRE ARRAS</t>
  </si>
  <si>
    <t>070780127</t>
  </si>
  <si>
    <t>HL VILLENEUVE DE BERG</t>
  </si>
  <si>
    <t>250000478</t>
  </si>
  <si>
    <t>franchecomte.mssante.fr</t>
  </si>
  <si>
    <t>BFC-07</t>
  </si>
  <si>
    <t>HL ST LOUIS ORNANS</t>
  </si>
  <si>
    <t>760780031</t>
  </si>
  <si>
    <t>NOR-04</t>
  </si>
  <si>
    <t>HL SAINT-VALERY-EN-CAUX</t>
  </si>
  <si>
    <t>760780759</t>
  </si>
  <si>
    <t>NOR-08</t>
  </si>
  <si>
    <t>HL SAINT-ROMAIN-DE-COLBOSC</t>
  </si>
  <si>
    <t>890000466</t>
  </si>
  <si>
    <t>BFC-05</t>
  </si>
  <si>
    <t>HL R BONNION  VILLENEUVE-SUR-YONNE</t>
  </si>
  <si>
    <t>730780558</t>
  </si>
  <si>
    <t>hopital-dubettier.aura.mssante.fr</t>
  </si>
  <si>
    <t>ARA-02</t>
  </si>
  <si>
    <t>HL M. DUBETTIER SAINT-PIERRE-D'ALBIGNY</t>
  </si>
  <si>
    <t>540003399</t>
  </si>
  <si>
    <t>HL INTERCOM POMPEY LAY ST CHRISTOPHE</t>
  </si>
  <si>
    <t>070005558</t>
  </si>
  <si>
    <t>lifen.mssante.fr/hi-bsav.aura.mssante.fr/aura.mssante.fr</t>
  </si>
  <si>
    <t>HL INTCOM BOURG ST ANDEOL VIVIERS</t>
  </si>
  <si>
    <t>070004742</t>
  </si>
  <si>
    <t>medecin.mssante.fr/chrl.aura.mssante.fr/aura.mssante.fr</t>
  </si>
  <si>
    <t>HLI DE ROCHER-LARGENTIERE</t>
  </si>
  <si>
    <t>060780780</t>
  </si>
  <si>
    <t>HL DU PAYS DE LA ROUDOULE A PUGET</t>
  </si>
  <si>
    <t>170780209</t>
  </si>
  <si>
    <t>NA-02</t>
  </si>
  <si>
    <t>H.L. DUBOIS MEYNARDIE MARENNES</t>
  </si>
  <si>
    <t>COMPAGNIE GENERALE DE SANTE/MAILIZ/LIFEN/GCS SARA</t>
  </si>
  <si>
    <t>070780374</t>
  </si>
  <si>
    <t>HL DE TOURNON</t>
  </si>
  <si>
    <t>690780051</t>
  </si>
  <si>
    <t>HL DE ST-SYMPHORIEN-SUR-COISE</t>
  </si>
  <si>
    <t>380780239</t>
  </si>
  <si>
    <t>medecin.mssante.fr/hlsgv.aura.mssante.fr/aura.mssante.fr</t>
  </si>
  <si>
    <t>ARA-05</t>
  </si>
  <si>
    <t>HL DE ST GEOIRE EN VALDAINE</t>
  </si>
  <si>
    <t>070780382</t>
  </si>
  <si>
    <t>lifen.mssante.fr/hopitalstfelicien.aura.mssante.fr/aura.mssante.fr</t>
  </si>
  <si>
    <t>HL DE ST FELICIEN</t>
  </si>
  <si>
    <t>070000211</t>
  </si>
  <si>
    <t>ch-serrieres.aura.mssante.fr</t>
  </si>
  <si>
    <t>H L  DE SERRIERES</t>
  </si>
  <si>
    <t>380782771</t>
  </si>
  <si>
    <t>chi-morestel.aura.mssante.fr/aura.mssante.fr</t>
  </si>
  <si>
    <t>ARA-11</t>
  </si>
  <si>
    <t>HL DE MORESTEL</t>
  </si>
  <si>
    <t>380782698</t>
  </si>
  <si>
    <t>chlatourdupin.aura.mssante.fr/aura.mssante.fr</t>
  </si>
  <si>
    <t>HL DE LA TOUR DU PIN</t>
  </si>
  <si>
    <t>260000096</t>
  </si>
  <si>
    <t>masseur-kinesitherapeute.mssante.fr/hl-buis.aura.mssante.fr/aura.mssante.fr</t>
  </si>
  <si>
    <t>HL DE BUIS LES BARONNIES</t>
  </si>
  <si>
    <t>690782230</t>
  </si>
  <si>
    <t>orpea.mssante.fr/hopitalstfelicien.aura.mssante.fr/hopital-belleville.aura.mssante.fr/aura.mssante.fr</t>
  </si>
  <si>
    <t>HL DE BELLEVILLE</t>
  </si>
  <si>
    <t>740781182</t>
  </si>
  <si>
    <t>aura.mssante.fr/andrevetan.aura.mssante.fr</t>
  </si>
  <si>
    <t>HL ANDREVETAN</t>
  </si>
  <si>
    <t>130043508</t>
  </si>
  <si>
    <t>HJ SSR ENFANTS SALINS DE BREGILLE</t>
  </si>
  <si>
    <t>310780895</t>
  </si>
  <si>
    <t>HJ PSY INF JUV LES AUTANS ARSEAA</t>
  </si>
  <si>
    <t>690780077</t>
  </si>
  <si>
    <t>pro.mssante.fr/medecin.mssante.fr/croix-rouge.mssante.fr/aura.mssante.fr</t>
  </si>
  <si>
    <t>HIG DE NEUVILLE ET FONTAINE SUR SAONE</t>
  </si>
  <si>
    <t>690780093</t>
  </si>
  <si>
    <t>HIA DESGENETTES</t>
  </si>
  <si>
    <t>040784860</t>
  </si>
  <si>
    <t>HEMODIALYSE DES ALPES TOUTES AURES</t>
  </si>
  <si>
    <t>040003113</t>
  </si>
  <si>
    <t>HEMOD DES ALPES AUTODIALYSE SISTERON</t>
  </si>
  <si>
    <t>040787541</t>
  </si>
  <si>
    <t>HEMOD DES ALPES AUTODIALYSE DE DIGNE</t>
  </si>
  <si>
    <t>930004288</t>
  </si>
  <si>
    <t>HDJ SALNEUVE</t>
  </si>
  <si>
    <t>780170049</t>
  </si>
  <si>
    <t>HDJ POISSY</t>
  </si>
  <si>
    <t>750170375</t>
  </si>
  <si>
    <t>HDJ PARC MONTSOURIS</t>
  </si>
  <si>
    <t>930026687</t>
  </si>
  <si>
    <t>HDJ OEUVRE FALRET</t>
  </si>
  <si>
    <t>750690083</t>
  </si>
  <si>
    <t>HDJ MARIE ABADIE</t>
  </si>
  <si>
    <t>940170012</t>
  </si>
  <si>
    <t>HDJ  LIONEL VIDART</t>
  </si>
  <si>
    <t>750170268</t>
  </si>
  <si>
    <t>croix-rouge.mssante.fr</t>
  </si>
  <si>
    <t>HDJ L ETINCELLE</t>
  </si>
  <si>
    <t>780170064</t>
  </si>
  <si>
    <t>HDJ LES METZ</t>
  </si>
  <si>
    <t>920690278</t>
  </si>
  <si>
    <t>HDJ  LES LIERRES</t>
  </si>
  <si>
    <t>780170056</t>
  </si>
  <si>
    <t>HDJ  L ENVOL</t>
  </si>
  <si>
    <t>750810384</t>
  </si>
  <si>
    <t>HDJ GEORGES VACOLA</t>
  </si>
  <si>
    <t>750170490</t>
  </si>
  <si>
    <t>HDJ ENTRAIDE UNIVERSITAIRE</t>
  </si>
  <si>
    <t>940170137</t>
  </si>
  <si>
    <t>HDJ DE CHEVILLY LARUE</t>
  </si>
  <si>
    <t>780023909</t>
  </si>
  <si>
    <t>HDJ CTRE AUBERGENVILLOIS PSY AMBUL</t>
  </si>
  <si>
    <t>750007619</t>
  </si>
  <si>
    <t>HDJ CEREP DE PARIS</t>
  </si>
  <si>
    <t>950787119</t>
  </si>
  <si>
    <t>HDJ CENTRE PSY LES VIGNOLLES</t>
  </si>
  <si>
    <t>930817465</t>
  </si>
  <si>
    <t>HDJ CENTRE JEAN MACE</t>
  </si>
  <si>
    <t>750170110</t>
  </si>
  <si>
    <t>HDJ BOULLOCHE CEREP</t>
  </si>
  <si>
    <t>920170081</t>
  </si>
  <si>
    <t>HDJ ATELIER THERAP ELAN RETROUVE</t>
  </si>
  <si>
    <t>780004529</t>
  </si>
  <si>
    <t>HAD YVELINES SUD</t>
  </si>
  <si>
    <t>120783618</t>
  </si>
  <si>
    <t>HAD UDSMA RODEZ</t>
  </si>
  <si>
    <t>020014767</t>
  </si>
  <si>
    <t>HAD TEMPS DE VIE SAINT-QUENTIN</t>
  </si>
  <si>
    <t>590048476</t>
  </si>
  <si>
    <t>HAD SYNERGIE RÉÉDUC-RÉADAPTATION</t>
  </si>
  <si>
    <t>970403119</t>
  </si>
  <si>
    <t>HAD SUD (ST PIERRE) ASDR</t>
  </si>
  <si>
    <t>680017829</t>
  </si>
  <si>
    <t>HAD SUD ALSACE</t>
  </si>
  <si>
    <t>690788930</t>
  </si>
  <si>
    <t>HAD SOINS ET SANTÉ LYON</t>
  </si>
  <si>
    <t>130802143</t>
  </si>
  <si>
    <t>soins-assistance.mssante.fr</t>
  </si>
  <si>
    <t>HAD SOINS ASSISTANCE</t>
  </si>
  <si>
    <t>870004231</t>
  </si>
  <si>
    <t>na.mssante.fr/limousin.mssante.fr/infirmier.mssante.fr</t>
  </si>
  <si>
    <t>H A D SANTE SERVICE LIMOUSIN LIMOGES</t>
  </si>
  <si>
    <t>830207114</t>
  </si>
  <si>
    <t>HAD SANTE ET SOLIDARITE DU VAR</t>
  </si>
  <si>
    <t>140002619</t>
  </si>
  <si>
    <t>HAD SANTE CROIX ROUGE - CAEN</t>
  </si>
  <si>
    <t>590035838</t>
  </si>
  <si>
    <t>HAD SAMBRE AVESNOIS</t>
  </si>
  <si>
    <t>190010629</t>
  </si>
  <si>
    <t>limousin.mssante.fr</t>
  </si>
  <si>
    <t>HAD RELAIS SANTE ONCORESE</t>
  </si>
  <si>
    <t>800016768</t>
  </si>
  <si>
    <t>HAD PAUCHET MONTDIDIER</t>
  </si>
  <si>
    <t>970406625</t>
  </si>
  <si>
    <t>HAD OUEST (LA POSSESSION) ASDR</t>
  </si>
  <si>
    <t>110005394</t>
  </si>
  <si>
    <t>HAD OUEST AUDOIS</t>
  </si>
  <si>
    <t>610006256</t>
  </si>
  <si>
    <t>HAD ORNE-EST</t>
  </si>
  <si>
    <t>450018528</t>
  </si>
  <si>
    <t>HAD  ORLEANS SPHERIA</t>
  </si>
  <si>
    <t>970410783</t>
  </si>
  <si>
    <t>HAD NORD (STE CLOTILDE) ASDR</t>
  </si>
  <si>
    <t>970111365</t>
  </si>
  <si>
    <t>HAD NORD BASSE TERRE</t>
  </si>
  <si>
    <t>670008838</t>
  </si>
  <si>
    <t>had-nord-alsace.mssante.fr</t>
  </si>
  <si>
    <t>HAD NORD ALSACE- FONDATION ST FRANÇOIS</t>
  </si>
  <si>
    <t>CHU DE LIMOGES/CENTRE CLINICAL SA/GRADES ESEA NOUVELLE-AQUITAINE</t>
  </si>
  <si>
    <t>160002036</t>
  </si>
  <si>
    <t>pc.mssante.fr/na.mssante.fr/chu-limoges.mssante.fr/centre-clinical.mssante.fr/ardevie.mssante.fr</t>
  </si>
  <si>
    <t>HAD MUTUALISTE 16</t>
  </si>
  <si>
    <t>660006172</t>
  </si>
  <si>
    <t>medipole.elsan.mssante.fr</t>
  </si>
  <si>
    <t>HAD MEDIPOLE SAINT ROCH</t>
  </si>
  <si>
    <t>490016334</t>
  </si>
  <si>
    <t>HAD MAUGES BOCAGE CHOLETAIS</t>
  </si>
  <si>
    <t>MAILIZ/GCS SARA/GRADES ESEA NOUVELLE-AQUITAINE</t>
  </si>
  <si>
    <t>400008199</t>
  </si>
  <si>
    <t>HAD MARSAN ADOUR</t>
  </si>
  <si>
    <t>480001825</t>
  </si>
  <si>
    <t>hadfrance.mssante.fr</t>
  </si>
  <si>
    <t>HAD LOZERE</t>
  </si>
  <si>
    <t>780023545</t>
  </si>
  <si>
    <t>HAD LEOPOLD BELLAN</t>
  </si>
  <si>
    <t>610006777</t>
  </si>
  <si>
    <t>HAD L'AIGLE</t>
  </si>
  <si>
    <t>610007155</t>
  </si>
  <si>
    <t>HAD - LA FERTE MACE (ANTENNE ALENCON)</t>
  </si>
  <si>
    <t>810007989</t>
  </si>
  <si>
    <t>HAD KORIAN PAYS D'OVALIE</t>
  </si>
  <si>
    <t>880006606</t>
  </si>
  <si>
    <t>HAD KORIAN PAYS DES IMAGES</t>
  </si>
  <si>
    <t>880006721</t>
  </si>
  <si>
    <t>HAD KORIAN PAYS DE LA PLAINE</t>
  </si>
  <si>
    <t>970111563</t>
  </si>
  <si>
    <t>HAD  ILES DU NORD</t>
  </si>
  <si>
    <t>340017847</t>
  </si>
  <si>
    <t>HAD HOME SANTE 34</t>
  </si>
  <si>
    <t>740010475</t>
  </si>
  <si>
    <t>HAD HAUTE-SAVOIE SUD</t>
  </si>
  <si>
    <t>540025046</t>
  </si>
  <si>
    <t>HAD HADAN SITE JOEUF</t>
  </si>
  <si>
    <t>970303657</t>
  </si>
  <si>
    <t>HAD Guyane - ANTENNE DE SAINT-LAURENT</t>
  </si>
  <si>
    <t>970303608</t>
  </si>
  <si>
    <t>HAD Guyane ANTENNE DE KOUROU</t>
  </si>
  <si>
    <t>970303640</t>
  </si>
  <si>
    <t>HAD Guyane ANTENNE DE CAYENNE</t>
  </si>
  <si>
    <t>320004328</t>
  </si>
  <si>
    <t>HAD GERS</t>
  </si>
  <si>
    <t>100010578</t>
  </si>
  <si>
    <t>HAD - GCS PATCS - TROYES</t>
  </si>
  <si>
    <t>270016058</t>
  </si>
  <si>
    <t>HAD EURE SEINE</t>
  </si>
  <si>
    <t>GCS TESIS/MAILIZ</t>
  </si>
  <si>
    <t>970404851</t>
  </si>
  <si>
    <t>oi.mssante.fr/medecin.mssante.fr</t>
  </si>
  <si>
    <t>HAD EST (ST-ANDRE) ASDR</t>
  </si>
  <si>
    <t>290036375</t>
  </si>
  <si>
    <t>HAD DU PONANT SITE CLINIQUE GD LARGE</t>
  </si>
  <si>
    <t>220020341</t>
  </si>
  <si>
    <t>HAD DU PAYS DE GUINGAMP - AUB</t>
  </si>
  <si>
    <t>GCS ESANTE BRETAGNE/AUB SANTE</t>
  </si>
  <si>
    <t>220019616</t>
  </si>
  <si>
    <t>bretagne.mssante.fr/aub.mssante.fr</t>
  </si>
  <si>
    <t>HAD DU PAYS BRIOCHIN</t>
  </si>
  <si>
    <t>620013649</t>
  </si>
  <si>
    <t>HAD DU LITTORAL BOULOGNE MONTREUIL</t>
  </si>
  <si>
    <t>590025128</t>
  </si>
  <si>
    <t>ahnac.mssante.fr</t>
  </si>
  <si>
    <t>HAD DU HAINAUT</t>
  </si>
  <si>
    <t>760020529</t>
  </si>
  <si>
    <t>HAD DU CEDRE</t>
  </si>
  <si>
    <t>290032838</t>
  </si>
  <si>
    <t>HAD DES PAYS DE MORLAIX</t>
  </si>
  <si>
    <t>510002298</t>
  </si>
  <si>
    <t>HAD DE REIMS CROIX ROUGE FRANCAISE</t>
  </si>
  <si>
    <t>860008929</t>
  </si>
  <si>
    <t>H.A.D. DE POITIERS</t>
  </si>
  <si>
    <t>060785243</t>
  </si>
  <si>
    <t>HAD DE NICE ET REGION</t>
  </si>
  <si>
    <t>970111217</t>
  </si>
  <si>
    <t>H.A.D. DE MARIE-GALANTE</t>
  </si>
  <si>
    <t>970304614</t>
  </si>
  <si>
    <t>H.A.D DE LA CLINIQUE ST PAUL</t>
  </si>
  <si>
    <t>ELSAN SAS/MAILIZ/GRADES ESEA NOUVELLE-AQUITAINE</t>
  </si>
  <si>
    <t>240011668</t>
  </si>
  <si>
    <t>pasteur-bergerac.elsan.mssante.fr/masseur-kinesitherapeute.mssante.fr/aquitaine.mssante.fr</t>
  </si>
  <si>
    <t>HAD DE LA CLINIQUE PASTEUR</t>
  </si>
  <si>
    <t>2B0001739</t>
  </si>
  <si>
    <t>haddecorse.mssante.fr</t>
  </si>
  <si>
    <t>HAD DE CORSE</t>
  </si>
  <si>
    <t>140016155</t>
  </si>
  <si>
    <t>HAD DE BAYEUX</t>
  </si>
  <si>
    <t>490000312</t>
  </si>
  <si>
    <t>HAD D'ANGERS ET SA RÉGION</t>
  </si>
  <si>
    <t>750042459</t>
  </si>
  <si>
    <t>HAD CROIX SAINT SIMON</t>
  </si>
  <si>
    <t>020010898</t>
  </si>
  <si>
    <t>HAD CRF CHAUNY</t>
  </si>
  <si>
    <t>630008118</t>
  </si>
  <si>
    <t>HAD CLINIDOM CLERMONT-FERRAND</t>
  </si>
  <si>
    <t>280001678</t>
  </si>
  <si>
    <t>HAD  CHARTRES SPHERIA</t>
  </si>
  <si>
    <t>510020548</t>
  </si>
  <si>
    <t>HAD CHALONS-EN-CHAMPAGNE</t>
  </si>
  <si>
    <t>2B0003289</t>
  </si>
  <si>
    <t>HAD CENTRE RAOUL FRANCOIS MAYMARD</t>
  </si>
  <si>
    <t>560022188</t>
  </si>
  <si>
    <t>HAD CENTRE BRETAGNE</t>
  </si>
  <si>
    <t>680007648</t>
  </si>
  <si>
    <t>HAD CENTRE ALSACE</t>
  </si>
  <si>
    <t>770016475</t>
  </si>
  <si>
    <t>HAD CENTRE 77 COULOMMIERS</t>
  </si>
  <si>
    <t>830019600</t>
  </si>
  <si>
    <t>HAD CAP DOMICILE</t>
  </si>
  <si>
    <t>590032199</t>
  </si>
  <si>
    <t>HAD CAMBRESIS</t>
  </si>
  <si>
    <t>620010348</t>
  </si>
  <si>
    <t>HAD CALAIS - SAINT OMER</t>
  </si>
  <si>
    <t>130021488</t>
  </si>
  <si>
    <t>HAD BOUCHES DU RHONE EST</t>
  </si>
  <si>
    <t>670005479</t>
  </si>
  <si>
    <t>HAD AURAL BERGSON</t>
  </si>
  <si>
    <t>800000523</t>
  </si>
  <si>
    <t>HAD ASS BOVES</t>
  </si>
  <si>
    <t>840011340</t>
  </si>
  <si>
    <t>hadar.mssante.fr/chateau-florans.mssante.fr/aura.mssante.fr</t>
  </si>
  <si>
    <t>HADAR</t>
  </si>
  <si>
    <t>300012309</t>
  </si>
  <si>
    <t>HAD APARD NIMES</t>
  </si>
  <si>
    <t>340017839</t>
  </si>
  <si>
    <t>HAD APARD MONTPELLIER</t>
  </si>
  <si>
    <t>300013745</t>
  </si>
  <si>
    <t>HAD APARD ALES</t>
  </si>
  <si>
    <t>020004297</t>
  </si>
  <si>
    <t>amsam.mssante.fr</t>
  </si>
  <si>
    <t>HAD AMSAM SOISSONS</t>
  </si>
  <si>
    <t>010005379</t>
  </si>
  <si>
    <t>HAD AMBERIEU EN BUGEY</t>
  </si>
  <si>
    <t>2A0001988</t>
  </si>
  <si>
    <t>HAD AJACCIO ET GRAND AJACCIO</t>
  </si>
  <si>
    <t>630010296</t>
  </si>
  <si>
    <t>medecin.mssante.fr/had63.aura.mssante.fr/aura.mssante.fr</t>
  </si>
  <si>
    <t>HAD 63 - SERVICE HAD</t>
  </si>
  <si>
    <t>450018536</t>
  </si>
  <si>
    <t>HAD45 - OLIVET  A.R.A.I.R.</t>
  </si>
  <si>
    <t>MAILIZ/LIFEN/GCS SARA/MIPIH</t>
  </si>
  <si>
    <t>300013778</t>
  </si>
  <si>
    <t>medecin.oc.mssante.fr/medecin.mssante.fr/lifen.mssante.fr/aura.mssante.fr/3gsante.mssante.fr</t>
  </si>
  <si>
    <t>HAD 3G SANTE NIMES</t>
  </si>
  <si>
    <t>390004349</t>
  </si>
  <si>
    <t>HAD 39</t>
  </si>
  <si>
    <t>570010181</t>
  </si>
  <si>
    <t>260000047</t>
  </si>
  <si>
    <t>GROUPEMENT HOSPITALIER PORTES PROVENCE</t>
  </si>
  <si>
    <t>MAILIZ/LIFEN/FONDATION OPHTALMOLOGIQUE A. DE ROTHSCHILD</t>
  </si>
  <si>
    <t>950015289</t>
  </si>
  <si>
    <t>pro.mssante.fr/medecin.mssante.fr/masseur-kinesitherapeute.mssante.fr/lifen.mssante.fr/for.mssante.fr</t>
  </si>
  <si>
    <t>IDF-14</t>
  </si>
  <si>
    <t>GROUPEMENT HOSP INTERCOMMUNAL DU VEXIN</t>
  </si>
  <si>
    <t>750056335</t>
  </si>
  <si>
    <t>380012658</t>
  </si>
  <si>
    <t>GROUPE HOSPIT. MUTUALISTE DE GRENOBLE</t>
  </si>
  <si>
    <t>080001969</t>
  </si>
  <si>
    <t>sage-femme.mssante.fr/chirurgien-dentiste.mssante.fr</t>
  </si>
  <si>
    <t>GROUPE HOSPITALIER SUD ARDENNES</t>
  </si>
  <si>
    <t>590780227</t>
  </si>
  <si>
    <t>HF-07</t>
  </si>
  <si>
    <t>GROUPE HOSPITALIER SECLIN CARVIN</t>
  </si>
  <si>
    <t>590053120</t>
  </si>
  <si>
    <t>ghlh.mssante.fr</t>
  </si>
  <si>
    <t>GROUPE HOSPITALIER LOOS HAUBOURDIN</t>
  </si>
  <si>
    <t>970403606</t>
  </si>
  <si>
    <t>OI-01</t>
  </si>
  <si>
    <t>GROUPE HOSPITALIER EST REUNION</t>
  </si>
  <si>
    <t>850025867</t>
  </si>
  <si>
    <t>GP PUB HOSP MEDSOC COLLINES VENDEENNES</t>
  </si>
  <si>
    <t>690780416</t>
  </si>
  <si>
    <t>GPE HOSP MUTUALISTE LES PORTES DU SUD</t>
  </si>
  <si>
    <t>940100076</t>
  </si>
  <si>
    <t>GHU EST SITE JEAN ROSTAND</t>
  </si>
  <si>
    <t>910500040</t>
  </si>
  <si>
    <t>GH LES CHEMINOTS CENTRE MOYEN SEJOUR</t>
  </si>
  <si>
    <t>970111662</t>
  </si>
  <si>
    <t>GGCO (SITE CLINIQUE LES EAUX CLAIRES)</t>
  </si>
  <si>
    <t>970111688</t>
  </si>
  <si>
    <t>GGCO (SITE CLIN. CENTRE MEDICO-SOCIAL)</t>
  </si>
  <si>
    <t>170022057</t>
  </si>
  <si>
    <t>NA-03</t>
  </si>
  <si>
    <t>GCS URGENCES DU PAYS ROYANNAIS</t>
  </si>
  <si>
    <t>840019053</t>
  </si>
  <si>
    <t>GCS UNITE SENOLOGIQUE VENTOUX</t>
  </si>
  <si>
    <t>080010267</t>
  </si>
  <si>
    <t>GCS TERRITORIAL ARDENNE NORD ET SIEGE</t>
  </si>
  <si>
    <t>080010465</t>
  </si>
  <si>
    <t>GCS TERRIT ARDEN NORD SITE CH SEDAN</t>
  </si>
  <si>
    <t>080010473</t>
  </si>
  <si>
    <t>GCS TERRIT ARDEN NORD SITE CH CHARLEVI</t>
  </si>
  <si>
    <t>300014040</t>
  </si>
  <si>
    <t>chu-nimes.mssante.fr</t>
  </si>
  <si>
    <t>GCS SSR POLYCLINIQUE LA GARAUD</t>
  </si>
  <si>
    <t>420010258</t>
  </si>
  <si>
    <t>GCS SANTE A DOMICILE ST ETIENNE</t>
  </si>
  <si>
    <t>420010308</t>
  </si>
  <si>
    <t>GCS SANTE A DOMICILE MONTBRISON</t>
  </si>
  <si>
    <t>520004714</t>
  </si>
  <si>
    <t>GCS POL SANT SUD 52 - CLINIQ COMPASSIO</t>
  </si>
  <si>
    <t>520004722</t>
  </si>
  <si>
    <t>GCS POLE SANTE SUD 52 - CMC CHAUMONT</t>
  </si>
  <si>
    <t>660009689</t>
  </si>
  <si>
    <t>GCS POLE SANITAIRE CERDAN</t>
  </si>
  <si>
    <t>520004680</t>
  </si>
  <si>
    <t>GCS POLE DE SANTE SUD 52 - CH CHAUMONT</t>
  </si>
  <si>
    <t>470016049</t>
  </si>
  <si>
    <t>na.mssante.fr</t>
  </si>
  <si>
    <t>GCS POLE DE SANTE DU VILLENEUVOIS</t>
  </si>
  <si>
    <t>100010362</t>
  </si>
  <si>
    <t>cos.mssante.fr/ch-troyes.mssante.fr</t>
  </si>
  <si>
    <t>GCS PLAT AVAL TERR CHAMP SUD CRF PAST</t>
  </si>
  <si>
    <t>400015103</t>
  </si>
  <si>
    <t>clinicadour.mssante.fr</t>
  </si>
  <si>
    <t>GCS PAYS DE L'ADOUR</t>
  </si>
  <si>
    <t>100010933</t>
  </si>
  <si>
    <t>cos.mssante.fr</t>
  </si>
  <si>
    <t>GCS PATCS CRRF PASTEUR 2</t>
  </si>
  <si>
    <t>680021680</t>
  </si>
  <si>
    <t>GCS MTF-CLQ DES 3 FRONTIERES - ET EXPL</t>
  </si>
  <si>
    <t>340019603</t>
  </si>
  <si>
    <t>GCS HEMODIALYSE LAPEYRONIE</t>
  </si>
  <si>
    <t>770021186</t>
  </si>
  <si>
    <t>GCS HAD REGION DE MELUN - ACTIVITE</t>
  </si>
  <si>
    <t>710015223</t>
  </si>
  <si>
    <t>GCS HAD NORD SAONE ET LOIRE</t>
  </si>
  <si>
    <t>370013286</t>
  </si>
  <si>
    <t>GCS GYNECOLOGIE OBST. EN CHINONAIS -ET</t>
  </si>
  <si>
    <t>590052056</t>
  </si>
  <si>
    <t>GCS GHICL CLINIQUE STE MARIE</t>
  </si>
  <si>
    <t>100010818</t>
  </si>
  <si>
    <t>ch-troyes.mssante.fr</t>
  </si>
  <si>
    <t>GCS ES CLINIQUE DE CHAMPAGNE</t>
  </si>
  <si>
    <t>310022330</t>
  </si>
  <si>
    <t>GCS DIALYSE DU COMMINGES</t>
  </si>
  <si>
    <t>730012499</t>
  </si>
  <si>
    <t>GCS CLINIQUE HERBERT</t>
  </si>
  <si>
    <t>MAILIZ/GHBS/CH DE BRETAGNE SUD</t>
  </si>
  <si>
    <t>560029068</t>
  </si>
  <si>
    <t>medecin.mssante.fr/ghbs.mssante.fr/chbs.mssante.fr</t>
  </si>
  <si>
    <t>GCS CLINIQUE DU TER</t>
  </si>
  <si>
    <t>420014110</t>
  </si>
  <si>
    <t>GCS CHU CTRE ARGENTI</t>
  </si>
  <si>
    <t>620026690</t>
  </si>
  <si>
    <t>GCS CENTRE JOLIOT CURIE</t>
  </si>
  <si>
    <t>650004799</t>
  </si>
  <si>
    <t>GCS ARCADE</t>
  </si>
  <si>
    <t>670014604</t>
  </si>
  <si>
    <t>920600061</t>
  </si>
  <si>
    <t>FONDATION PAUL PARQUET</t>
  </si>
  <si>
    <t>780825816</t>
  </si>
  <si>
    <t>FONDATION MALLET SITE RICHEBOURG</t>
  </si>
  <si>
    <t>500010384</t>
  </si>
  <si>
    <t>FONDATION LE BON SAUVEUR- PICAUVILLE</t>
  </si>
  <si>
    <t>820003911</t>
  </si>
  <si>
    <t>FONDATION JOHN BOST PAVILLON LOU CAMIN</t>
  </si>
  <si>
    <t>240000646</t>
  </si>
  <si>
    <t>FONDATION JOHN BOST</t>
  </si>
  <si>
    <t>290000983</t>
  </si>
  <si>
    <t>FONDATION ILDYS SITE ST LUC</t>
  </si>
  <si>
    <t>620003814</t>
  </si>
  <si>
    <t>FONDATION HOPALE</t>
  </si>
  <si>
    <t>810100008</t>
  </si>
  <si>
    <t>FONDATION BON SAUVEUR D'ALBY</t>
  </si>
  <si>
    <t>130041767</t>
  </si>
  <si>
    <t>EUROMED CARDIO</t>
  </si>
  <si>
    <t>020000295</t>
  </si>
  <si>
    <t>ETS PUB SANTE MENTALE DE L AISNE</t>
  </si>
  <si>
    <t>140000316</t>
  </si>
  <si>
    <t>ETS PUBLIC DE SANTE MENTALE</t>
  </si>
  <si>
    <t>320004310</t>
  </si>
  <si>
    <t>epslomagne.mssante.fr</t>
  </si>
  <si>
    <t>OCC-10</t>
  </si>
  <si>
    <t>ETS PUBLIC DE SANTE (EX HL)DE LOMAGNE</t>
  </si>
  <si>
    <t>570011387</t>
  </si>
  <si>
    <t>GE-08</t>
  </si>
  <si>
    <t>ETS PUBLIC DEPARTEMENTAL DE SANTE</t>
  </si>
  <si>
    <t>640780607</t>
  </si>
  <si>
    <t>ETS DE SOINS DE SUITE  MAISON BASQUE</t>
  </si>
  <si>
    <t>970209219</t>
  </si>
  <si>
    <t>E.T.E.E.R.</t>
  </si>
  <si>
    <t>540005196</t>
  </si>
  <si>
    <t>ch-larochelle.mssante.fr</t>
  </si>
  <si>
    <t>ETB SOINS DE SUITE LE CHATEAU BACCARAT</t>
  </si>
  <si>
    <t>750057028</t>
  </si>
  <si>
    <t>ETB SANTE MENTALE DE PARIS MGEN</t>
  </si>
  <si>
    <t>ETAP (ETAB. THERAP. P ADO. A PONS)/MAILIZ/INOVELAN</t>
  </si>
  <si>
    <t>170784086</t>
  </si>
  <si>
    <t>renovation.asso.mssante.fr/medecin.mssante.fr/chu-dijon.mssante.fr</t>
  </si>
  <si>
    <t>510000052</t>
  </si>
  <si>
    <t>ETABT PUBLIC SANTE MENTALE MARNE</t>
  </si>
  <si>
    <t>890000318</t>
  </si>
  <si>
    <t>ETAB SOINS DE SUITE LE PETIT PIEN</t>
  </si>
  <si>
    <t>260000302</t>
  </si>
  <si>
    <t>ETABLISSEMENT MEDICAL LA TEPPE</t>
  </si>
  <si>
    <t>930500012</t>
  </si>
  <si>
    <t>ETABLISSEMENT HOSPITALIER SAINTE MARIE</t>
  </si>
  <si>
    <t>620027664</t>
  </si>
  <si>
    <t>ETABLISSEMENT HOPALE-CENTRE CALV</t>
  </si>
  <si>
    <t>560000424</t>
  </si>
  <si>
    <t>ETABLISSEMENT DE SOINS KERALIGUEN</t>
  </si>
  <si>
    <t>830200507</t>
  </si>
  <si>
    <t>ETABLISSEMENT DE SANTE JEAN LACHENAUD</t>
  </si>
  <si>
    <t>940806490</t>
  </si>
  <si>
    <t>ETABLISEMENT PUBLIC DE SANTE FRESNES</t>
  </si>
  <si>
    <t>620000026</t>
  </si>
  <si>
    <t>ETAB HOPALE CTRE CALOT/HELIO</t>
  </si>
  <si>
    <t>620003822</t>
  </si>
  <si>
    <t>ETAB HOPALE - CENTRE SAINTE BARBE</t>
  </si>
  <si>
    <t>590817441</t>
  </si>
  <si>
    <t>ETAB HOPALE - CENTRE CLAIR SEJOUR</t>
  </si>
  <si>
    <t>MGEN TECHNOLOGIES/MAILIZ/GCS SARA</t>
  </si>
  <si>
    <t>380784462</t>
  </si>
  <si>
    <t>mgen.mssante.fr/medecin.mssante.fr/aura.mssante.fr</t>
  </si>
  <si>
    <t>ETAB. DE SANTE MENTALE DE GRENOBLE</t>
  </si>
  <si>
    <t>COMPAGNIE GENERALE DE SANTE/MAILIZ/ENOVACOM/GCS E-SANTE BOURGOGNE</t>
  </si>
  <si>
    <t>210986741</t>
  </si>
  <si>
    <t>ETAB. CONVALESCENCE MAISON DE JOUVENCE</t>
  </si>
  <si>
    <t>770420024</t>
  </si>
  <si>
    <t>ESSR LE PRIEURE</t>
  </si>
  <si>
    <t>380012799</t>
  </si>
  <si>
    <t>ESM PORTES DE L'ISERE</t>
  </si>
  <si>
    <t>600100309</t>
  </si>
  <si>
    <t>pro.mssante.fr/lifen.mssante.fr/croix-rouge.mssante.fr</t>
  </si>
  <si>
    <t>ERF CRF LAMORLAYE</t>
  </si>
  <si>
    <t>040780249</t>
  </si>
  <si>
    <t>EPS VALLEE DE LA BLANCHE</t>
  </si>
  <si>
    <t>950140012</t>
  </si>
  <si>
    <t>EPS - ROGER PREVOT</t>
  </si>
  <si>
    <t>620101287</t>
  </si>
  <si>
    <t>HF-13</t>
  </si>
  <si>
    <t>EPSM VAL DE LYS ARTOIS</t>
  </si>
  <si>
    <t>970411005</t>
  </si>
  <si>
    <t>E. P. S. M. R.</t>
  </si>
  <si>
    <t>290000298</t>
  </si>
  <si>
    <t>BRE-02</t>
  </si>
  <si>
    <t>EPSM ETIENNE GOURMELEN</t>
  </si>
  <si>
    <t>590782678</t>
  </si>
  <si>
    <t>EPSM DES FLANDRES</t>
  </si>
  <si>
    <t>740785035</t>
  </si>
  <si>
    <t>EPSM DE LA VALLEE D'ARVE</t>
  </si>
  <si>
    <t>MAILIZ/INOVELAN/MIPIH</t>
  </si>
  <si>
    <t>590034740</t>
  </si>
  <si>
    <t>EPSM AGGLOME LILLOISE LOMMELET</t>
  </si>
  <si>
    <t>100000033</t>
  </si>
  <si>
    <t>EPSMA</t>
  </si>
  <si>
    <t>590780185</t>
  </si>
  <si>
    <t>HF-03</t>
  </si>
  <si>
    <t>EPS LES ERABLES (CH LA BASSEE)</t>
  </si>
  <si>
    <t>670013341</t>
  </si>
  <si>
    <t>ENDOSAV</t>
  </si>
  <si>
    <t>690029186</t>
  </si>
  <si>
    <t>endolyonso.aura.mssante.fr</t>
  </si>
  <si>
    <t>ENDO LYON SUD OUEST</t>
  </si>
  <si>
    <t>660000407</t>
  </si>
  <si>
    <t>clinique-st-pierre.mssante.fr</t>
  </si>
  <si>
    <t>MAILIZ/APICEM/GHBS/CH DE BRETAGNE SUD</t>
  </si>
  <si>
    <t>560000689</t>
  </si>
  <si>
    <t>sage-femme.mssante.fr/medecin.mssante.fr/interop-mssante.apicrypt.org/ghbs.mssante.fr/chbs.mssante.fr</t>
  </si>
  <si>
    <t>540000932</t>
  </si>
  <si>
    <t>medipole-gentilly.mssante.fr/lorraine.mssante.fr/ch-ouestvosgien.mssante.fr</t>
  </si>
  <si>
    <t>190000901</t>
  </si>
  <si>
    <t>130000532</t>
  </si>
  <si>
    <t>510000292</t>
  </si>
  <si>
    <t>E.H.S.S.R. STE MARTHE</t>
  </si>
  <si>
    <t>940170095</t>
  </si>
  <si>
    <t>ECOLE EXPERIMENTALE</t>
  </si>
  <si>
    <t>970111571</t>
  </si>
  <si>
    <t>EAUX VIVES DIALYSE</t>
  </si>
  <si>
    <t>060780343</t>
  </si>
  <si>
    <t>polesantesaintjean.mssante.fr</t>
  </si>
  <si>
    <t>E3S SAINT JEAN</t>
  </si>
  <si>
    <t>970103016</t>
  </si>
  <si>
    <t>DOMAINE DE CHOISY</t>
  </si>
  <si>
    <t>130034002</t>
  </si>
  <si>
    <t>DIAVERUM PROVENCE SALON</t>
  </si>
  <si>
    <t>130034093</t>
  </si>
  <si>
    <t>DIAVERUM PROVENCE MARSEILLE</t>
  </si>
  <si>
    <t>130034044</t>
  </si>
  <si>
    <t>DIAVERUM PROVENCE MARIGNANE</t>
  </si>
  <si>
    <t>130038045</t>
  </si>
  <si>
    <t>DIAVERUM PROVENCE ISTRES</t>
  </si>
  <si>
    <t>530008119</t>
  </si>
  <si>
    <t>DIAVERUM CHATEAU GONTIER</t>
  </si>
  <si>
    <t>830215687</t>
  </si>
  <si>
    <t>stfrancois.mssante.fr</t>
  </si>
  <si>
    <t>DIAVERUM CENTRE DE DIALYSE SERENA</t>
  </si>
  <si>
    <t>580004588</t>
  </si>
  <si>
    <t>DIALYSE AURA NEVERS</t>
  </si>
  <si>
    <t>580004638</t>
  </si>
  <si>
    <t>DIALYSE AURA DECIZE</t>
  </si>
  <si>
    <t>250016003</t>
  </si>
  <si>
    <t>CTR READ CARDIO-PNEUMO HAUTS DE CHAZAL</t>
  </si>
  <si>
    <t>770000420</t>
  </si>
  <si>
    <t>CTR READAPT FONCT ELLEN POIDATZ</t>
  </si>
  <si>
    <t>930006648</t>
  </si>
  <si>
    <t>CTR MEDEC PHYSIQUE ET READAPT BOBIGNY</t>
  </si>
  <si>
    <t>220014708</t>
  </si>
  <si>
    <t>CTRE SSRAA L'AVANCÉE</t>
  </si>
  <si>
    <t>MAILIZ/CHU BESANCON/GCS EMOSIST - FRANCHE COMTE</t>
  </si>
  <si>
    <t>250000569</t>
  </si>
  <si>
    <t>CTRE SOINS TILLEROYES</t>
  </si>
  <si>
    <t>780300224</t>
  </si>
  <si>
    <t>CTRE SOINS DE SUITE SARTROUVILLE C3S</t>
  </si>
  <si>
    <t>540000726</t>
  </si>
  <si>
    <t>CTRE SANIT "LES R. DU CHATEAU" BLAMONT</t>
  </si>
  <si>
    <t>970208104</t>
  </si>
  <si>
    <t>CTRE RÉÉDU FONCTIONNELL ET SOINS SUITE</t>
  </si>
  <si>
    <t>630785756</t>
  </si>
  <si>
    <t>medecin.mssante.fr/barbat.aura.mssante.fr/aura.mssante.fr</t>
  </si>
  <si>
    <t>CTRE REEDUCATION FONCT.M.BARBAT</t>
  </si>
  <si>
    <t>130789357</t>
  </si>
  <si>
    <t>CTRE REED READAPT FONCT LES FEUILLADES</t>
  </si>
  <si>
    <t>COMPAGNIE GENERALE DE SANTE/GCS SARA</t>
  </si>
  <si>
    <t>630783348</t>
  </si>
  <si>
    <t>ramsaygds.mssante.fr/aura.mssante.fr</t>
  </si>
  <si>
    <t>CTRE REED FONCT M.GANTCHOULA</t>
  </si>
  <si>
    <t>130787369</t>
  </si>
  <si>
    <t>CTRE REED FONCT LE GRAND LARGE</t>
  </si>
  <si>
    <t>620004838</t>
  </si>
  <si>
    <t>CTRE PSYCHO MARRONNIERS BULLY</t>
  </si>
  <si>
    <t>870016631</t>
  </si>
  <si>
    <t>CTRE PRISE EN CHARGE OBESITE</t>
  </si>
  <si>
    <t>MIPIH/LIFEN/CH DES ESCARTONS DE BRIANCON/GCS SARA</t>
  </si>
  <si>
    <t>050000488</t>
  </si>
  <si>
    <t>paca.mssante.fr/lifen.mssante.fr/ch-briancon.mssante.fr/aura.mssante.fr</t>
  </si>
  <si>
    <t>CTRE PNEUMO ALLERGOLOGIE LES ACACIAS</t>
  </si>
  <si>
    <t>MAILIZ/INTERNATIONAL CROSS TALK</t>
  </si>
  <si>
    <t>710781824</t>
  </si>
  <si>
    <t>pro.mssante.fr/medecin.mssante.fr/masseur-kinesitherapeute.mssante.fr/chorus.mssante.fr</t>
  </si>
  <si>
    <t>CTRE ORTHOPEDIQUE MEDICO CHIRURGICAL</t>
  </si>
  <si>
    <t>310794417</t>
  </si>
  <si>
    <t>CTRE NEPHROLOGIQUE OCCITANIE MURET</t>
  </si>
  <si>
    <t>570000448</t>
  </si>
  <si>
    <t>CTRE MOYEN SEJ CONVAL CHARLEVILLE BOIS</t>
  </si>
  <si>
    <t>690000427</t>
  </si>
  <si>
    <t>CTRE MEDICO-CHIR READAPT. LES MASSUES</t>
  </si>
  <si>
    <t>290023431</t>
  </si>
  <si>
    <t>CTRE MEDICO-CHIR. BAIE MORLAIX</t>
  </si>
  <si>
    <t>420011728</t>
  </si>
  <si>
    <t>CTRE MÉDIC DE L'ARGENTIÈRE ST ÉTIENNE</t>
  </si>
  <si>
    <t>740000062</t>
  </si>
  <si>
    <t>CTRE MEDICAL MARTEL DE JANVILLE</t>
  </si>
  <si>
    <t>130781917</t>
  </si>
  <si>
    <t>CTRE MEDICAL DIETETIQUE PROVENCE AZUR</t>
  </si>
  <si>
    <t>570012633</t>
  </si>
  <si>
    <t>CTRE MED DIET L'ALUMNAT SCY-CHAZELLES</t>
  </si>
  <si>
    <t>130781768</t>
  </si>
  <si>
    <t>CTRE MED DE DIETETIQUE LES PALMIERS</t>
  </si>
  <si>
    <t>690036108</t>
  </si>
  <si>
    <t>CTRE LYONNAIS DE PSYCHIATRIE AMBULAT.</t>
  </si>
  <si>
    <t>620000596</t>
  </si>
  <si>
    <t>CTRE LA PRESQU'ILE - L'ARCHIPEL</t>
  </si>
  <si>
    <t>MAILIZ/CENTRE JACQUES PARISOT BAINVILLE SUR MADON</t>
  </si>
  <si>
    <t>540000668</t>
  </si>
  <si>
    <t>pro.mssante.fr/pedicure-podologue.mssante.fr/ohs-lorraine.mssante.fr</t>
  </si>
  <si>
    <t>CTRE JACQUES PARISOT BAINVILLE S MADON</t>
  </si>
  <si>
    <t>690780085</t>
  </si>
  <si>
    <t>CTRE HOSPITAL ST-LAURENT-DE-CHAMOUSSET</t>
  </si>
  <si>
    <t>630780179</t>
  </si>
  <si>
    <t>CTRE HOSPITALISATION  DE CHANAT</t>
  </si>
  <si>
    <t>890000052</t>
  </si>
  <si>
    <t>BFC-04</t>
  </si>
  <si>
    <t>CTRE HOSPITALIER SPECIALISE D'AUXERRE</t>
  </si>
  <si>
    <t>MAILIZ/GIP SILPC</t>
  </si>
  <si>
    <t>230780520</t>
  </si>
  <si>
    <t>CTRE HOSPITALIER LA SOUTERRAINE</t>
  </si>
  <si>
    <t>860780048</t>
  </si>
  <si>
    <t>NA-12</t>
  </si>
  <si>
    <t>CTRE HOSPITALIER HENRI LABORIT</t>
  </si>
  <si>
    <t>970200028</t>
  </si>
  <si>
    <t>CTRE HOSP INTERCOM LORRAIN BASSE-POINT</t>
  </si>
  <si>
    <t>MAILIZ/INOVELAN/GCS SARA</t>
  </si>
  <si>
    <t>010009132</t>
  </si>
  <si>
    <t>medecin.mssante.fr/chu-dijon.mssante.fr/aura.mssante.fr</t>
  </si>
  <si>
    <t>CTRE HOSP INTERCOM AIN VAL DE SAONE</t>
  </si>
  <si>
    <t>720003441</t>
  </si>
  <si>
    <t>CTRE HEMODIALYSE -SITE CH DU MANS</t>
  </si>
  <si>
    <t>970404018</t>
  </si>
  <si>
    <t>CTRE HEMODIALYSE MG DURIEUX</t>
  </si>
  <si>
    <t>690030838</t>
  </si>
  <si>
    <t>CTRE GERONTO-PSY DE L'OUEST LYONNAIS</t>
  </si>
  <si>
    <t>540000973</t>
  </si>
  <si>
    <t>CTRE D'OBSERVATION ET DE CURE FLAVIGNY</t>
  </si>
  <si>
    <t>830100863</t>
  </si>
  <si>
    <t>CTRE DIET SPE ST JEAN CARQUEIRANNE</t>
  </si>
  <si>
    <t>970203774</t>
  </si>
  <si>
    <t>chu-martinique.mssante.fr</t>
  </si>
  <si>
    <t>CTRE DIALYSE AMBULATOIRE-STEER</t>
  </si>
  <si>
    <t>ASSOCIATION ECHO/CH DE LIBOURNE</t>
  </si>
  <si>
    <t>850025156</t>
  </si>
  <si>
    <t>echo-sante.mssante.fr/ch-libourne.mssante.fr</t>
  </si>
  <si>
    <t>CTRE DIALYSE AMBULATOIRE AUTODIALYSE</t>
  </si>
  <si>
    <t>060791860</t>
  </si>
  <si>
    <t>CTRE D'HEMODIALYSE INST ARNAULT TZANCK</t>
  </si>
  <si>
    <t>130809809</t>
  </si>
  <si>
    <t>CTRE D'HEMODIALYSE DE PROVENCE AUBAGNE</t>
  </si>
  <si>
    <t>630005668</t>
  </si>
  <si>
    <t>CTRE D'HEMODIALYSE AURA ARCHE</t>
  </si>
  <si>
    <t>690036082</t>
  </si>
  <si>
    <t>CTRE DE SOINS AMBUL EN PSYCHIATRIE</t>
  </si>
  <si>
    <t>MGEN TECHNOLOGIES/GCS SARA</t>
  </si>
  <si>
    <t>690782081</t>
  </si>
  <si>
    <t>mgen.mssante.fr/aura.mssante.fr</t>
  </si>
  <si>
    <t>CTRE DE SANTÉ MENTALE HJ MGEN</t>
  </si>
  <si>
    <t>070780226</t>
  </si>
  <si>
    <t>CTRE DE RÉÉDUC RESPIRATOIRE FOLCHERAN</t>
  </si>
  <si>
    <t>070006168</t>
  </si>
  <si>
    <t>CTRE DE RÉÉDUC RESPIRATOIRE</t>
  </si>
  <si>
    <t>910300151</t>
  </si>
  <si>
    <t>pro.mssante.fr/korian.mssante.fr</t>
  </si>
  <si>
    <t>CTRE DE REEDUC. KORIAN L'OBSERVATOIRE</t>
  </si>
  <si>
    <t>010780278</t>
  </si>
  <si>
    <t>CTRE DE RÉÉDUCATION MANGINI</t>
  </si>
  <si>
    <t>690001524</t>
  </si>
  <si>
    <t>medecin.mp.mssante.fr/cmgr.aura.mssante.fr/aura.mssante.fr</t>
  </si>
  <si>
    <t>CTRE DE RÉADAPT FONCTIONNELLE REVEL</t>
  </si>
  <si>
    <t>540009412</t>
  </si>
  <si>
    <t>CTRE DE READAPTATION LAY ST CHRISTOPHE</t>
  </si>
  <si>
    <t>220016778</t>
  </si>
  <si>
    <t>CTRE D'ENTRAINEMENT ET REPLI ST BRIEUC</t>
  </si>
  <si>
    <t>620115170</t>
  </si>
  <si>
    <t>CTRE D'ENTRAIN AUTODIALYSE ST-NICOLAS</t>
  </si>
  <si>
    <t>010780799</t>
  </si>
  <si>
    <t>chateau-angeville.aura.mssante.fr</t>
  </si>
  <si>
    <t>CTRE DE MPR CHATEAU D'ANGEVILLE</t>
  </si>
  <si>
    <t>760913137</t>
  </si>
  <si>
    <t>CTRE DE LUTTE CONTRE ISOLEMENT SUICIDE</t>
  </si>
  <si>
    <t>620018705</t>
  </si>
  <si>
    <t>CTRE DE DIALYSE A DOMICILE ADH HENIN B</t>
  </si>
  <si>
    <t>590782694</t>
  </si>
  <si>
    <t>CTRE DE CONVALESCENCE PONT BERTIN</t>
  </si>
  <si>
    <t>270000417</t>
  </si>
  <si>
    <t>CTRE DE CONVALESCENCE L'HOSTREA NOYERS</t>
  </si>
  <si>
    <t>760920603</t>
  </si>
  <si>
    <t>CTRE DE CONVALESCENCE DE LA ROSERAIE</t>
  </si>
  <si>
    <t>780001467</t>
  </si>
  <si>
    <t>CTRE DE CONVALESCENCE D AUBERGENVILLE</t>
  </si>
  <si>
    <t>590040325</t>
  </si>
  <si>
    <t>CTRE D'AUTODIALYSE SANTELYS LA BASSEE</t>
  </si>
  <si>
    <t>590034815</t>
  </si>
  <si>
    <t>CTRE D'AUTODIALYSE PONT/SAMBRE</t>
  </si>
  <si>
    <t>590811006</t>
  </si>
  <si>
    <t>CTRE D'AUTODIALYSE MAUBEUGE</t>
  </si>
  <si>
    <t>590813747</t>
  </si>
  <si>
    <t>CTRE D'AUTODIALYSE FOURMIES</t>
  </si>
  <si>
    <t>590815007</t>
  </si>
  <si>
    <t>CTRE D'AUTODIALYSE ADH LA SENTINELLE</t>
  </si>
  <si>
    <t>620117309</t>
  </si>
  <si>
    <t>CTRE D'AUTODIALYSE ADH HÉNIN-BEAUMONT</t>
  </si>
  <si>
    <t>620020636</t>
  </si>
  <si>
    <t>CTRE D'AUTODIALYSE ADH DE ST-POL</t>
  </si>
  <si>
    <t>620117812</t>
  </si>
  <si>
    <t>CTRE D'AUTODIALYSE ADH DE LIEVIN</t>
  </si>
  <si>
    <t>590035390</t>
  </si>
  <si>
    <t>CTRE D'AUTODIALYSE ADH DE LAMBERSART</t>
  </si>
  <si>
    <t>590806428</t>
  </si>
  <si>
    <t>CTRE D'AUTODIALYSE ADH DE DOUAI</t>
  </si>
  <si>
    <t>360002232</t>
  </si>
  <si>
    <t>CTRE CONV. &amp; DIET.MANOIR EN BERRY</t>
  </si>
  <si>
    <t>210987046</t>
  </si>
  <si>
    <t>CTRE CONVALESCENCE GERIATRIQUE</t>
  </si>
  <si>
    <t>920300712</t>
  </si>
  <si>
    <t>CTRE CHIRURGICAL PIERRE CHEREST</t>
  </si>
  <si>
    <t>690041579</t>
  </si>
  <si>
    <t>CTRE CALADOIS DE PSY AMBU - CCPA</t>
  </si>
  <si>
    <t>670013325</t>
  </si>
  <si>
    <t>CTRE AUTONOME D'ENDOSC DIGESTIVE AMBUL</t>
  </si>
  <si>
    <t>620025494</t>
  </si>
  <si>
    <t>CTRE AUTODIALYSE &amp; UNITE DIALY MED ADH</t>
  </si>
  <si>
    <t>590035200</t>
  </si>
  <si>
    <t>CTRE AUTODIALYSE SANTÉLYS FACHES-THUM</t>
  </si>
  <si>
    <t>590041471</t>
  </si>
  <si>
    <t>CTRE AUTODIALYSE ADH BRUAY-SUR-ESCAUT</t>
  </si>
  <si>
    <t>570027029</t>
  </si>
  <si>
    <t>CTRE AUTODIAL UDM SARREGUEMINES ALTIR</t>
  </si>
  <si>
    <t>620105973</t>
  </si>
  <si>
    <t>lifen.mssante.fr/infirmier.mssante.fr</t>
  </si>
  <si>
    <t>CTRE ANTOINE DE SAINT EXUPERY</t>
  </si>
  <si>
    <t>780150017</t>
  </si>
  <si>
    <t>CTR DE SOINS ET READAPTATION CESSRIN</t>
  </si>
  <si>
    <t>460006083</t>
  </si>
  <si>
    <t>C.S.S.R. NOTRE DAME</t>
  </si>
  <si>
    <t>330780750</t>
  </si>
  <si>
    <t>CSSR LES LAURIERS</t>
  </si>
  <si>
    <t>LIFEN/ENOVACOM</t>
  </si>
  <si>
    <t>300780442</t>
  </si>
  <si>
    <t>lifen.mssante.fr/capsante.mssante.fr</t>
  </si>
  <si>
    <t>CSSR LES CHATAIGNIERS</t>
  </si>
  <si>
    <t>MAILIZ/ENOVACOM/MIPIH</t>
  </si>
  <si>
    <t>970203303</t>
  </si>
  <si>
    <t>medecin.mssante.fr/medecin.mp.mssante.fr/fpv.mssante.fr/clinique-chateau-vernhes.mssante.fr</t>
  </si>
  <si>
    <t>CSSR LA VALERIANE</t>
  </si>
  <si>
    <t>330780743</t>
  </si>
  <si>
    <t>ugecamaq.mssante.fr/aquitaine.mssante.fr</t>
  </si>
  <si>
    <t>CSSR CHÂTEAUNEUF</t>
  </si>
  <si>
    <t>280505264</t>
  </si>
  <si>
    <t>CSR LA BOISSIRE</t>
  </si>
  <si>
    <t>060800687</t>
  </si>
  <si>
    <t>CSR DOMUSVI LES MAGNOLIAS</t>
  </si>
  <si>
    <t>330780636</t>
  </si>
  <si>
    <t>CSMI RENOVATION - CMP BORDEAUX-NORD</t>
  </si>
  <si>
    <t>250007788</t>
  </si>
  <si>
    <t>cjw-avanne.mssante.fr/ch-gray.mssante.fr</t>
  </si>
  <si>
    <t>CSHLD J WEINMAN AVANNE</t>
  </si>
  <si>
    <t>570000034</t>
  </si>
  <si>
    <t>C.R.S. SAINT LUC</t>
  </si>
  <si>
    <t>CHU BESANCON</t>
  </si>
  <si>
    <t>250000544</t>
  </si>
  <si>
    <t>CRRF LES SALINS DE BREGILLE</t>
  </si>
  <si>
    <t>710781535</t>
  </si>
  <si>
    <t>CRRF LE BOURBONNAIS</t>
  </si>
  <si>
    <t>440000255</t>
  </si>
  <si>
    <t>C.R.R.F. LA TOURMALINE</t>
  </si>
  <si>
    <t>330781188</t>
  </si>
  <si>
    <t>CRPS LA TOUR DE GASSIES</t>
  </si>
  <si>
    <t>140000555</t>
  </si>
  <si>
    <t>CRLCC FRANCOIS BACLESSE - CAEN</t>
  </si>
  <si>
    <t>860011410</t>
  </si>
  <si>
    <t>pc.mssante.fr/medecin.mssante.fr</t>
  </si>
  <si>
    <t>CRF VISION-AUDITION - ST BENOIT</t>
  </si>
  <si>
    <t>130043854</t>
  </si>
  <si>
    <t>paca.mssante.fr/hp-lacasamance.mssante.fr</t>
  </si>
  <si>
    <t>CRF VALMANTE HOPITAL EUROPEEN</t>
  </si>
  <si>
    <t>600101679</t>
  </si>
  <si>
    <t>CRF UGECAM BEAUVAIS</t>
  </si>
  <si>
    <t>MAILIZ/CH DE CHOLET/GCS SARA</t>
  </si>
  <si>
    <t>380017095</t>
  </si>
  <si>
    <t>pro.mssante.fr/orthophoniste.mssante.fr/csvp.aura.mssante.fr/ch-cholet.mssante.fr/aura.mssante.fr</t>
  </si>
  <si>
    <t>CRF ST VINCENT DE PAUL</t>
  </si>
  <si>
    <t>340796093</t>
  </si>
  <si>
    <t>CRF STER SAINT CLEMENT DE RIVIERE</t>
  </si>
  <si>
    <t>340780212</t>
  </si>
  <si>
    <t>CRF STER LAMALOU LES BAINS</t>
  </si>
  <si>
    <t>320784333</t>
  </si>
  <si>
    <t>CRF ST BLANCARD</t>
  </si>
  <si>
    <t>730780988</t>
  </si>
  <si>
    <t>CRFS LE ZANDER</t>
  </si>
  <si>
    <t>500000419</t>
  </si>
  <si>
    <t>CRF - SIOUVILLE</t>
  </si>
  <si>
    <t>670780915</t>
  </si>
  <si>
    <t>CRF SCHIRMECK</t>
  </si>
  <si>
    <t>730780681</t>
  </si>
  <si>
    <t>CRF SAINT ALBAN</t>
  </si>
  <si>
    <t>130783871</t>
  </si>
  <si>
    <t>ramsaygds.mssante.fr/masseur-kinesitherapeute.mssante.fr</t>
  </si>
  <si>
    <t>CRF ROSEMOND</t>
  </si>
  <si>
    <t>010780492</t>
  </si>
  <si>
    <t>CRF ROMANS-FERRARI</t>
  </si>
  <si>
    <t>080002140</t>
  </si>
  <si>
    <t>CRF POUR ENFANTS DE WARNECOURT</t>
  </si>
  <si>
    <t>080000250</t>
  </si>
  <si>
    <t>CRF POUR ADULTES</t>
  </si>
  <si>
    <t>130781834</t>
  </si>
  <si>
    <t>CRF NOTRE DAME DU BON VOYAGE</t>
  </si>
  <si>
    <t>670780592</t>
  </si>
  <si>
    <t>CRF NIEDERBRONN LES BAINS</t>
  </si>
  <si>
    <t>MAILIZ/LIFEN/CHI DE LA LAUTER</t>
  </si>
  <si>
    <t>670780550</t>
  </si>
  <si>
    <t>orthophoniste.mssante.fr/masseur-kinesitherapeute.mssante.fr/lifen.mssante.fr/ch-wissembourg.mssante.fr</t>
  </si>
  <si>
    <t>CRF MORSBRONN LES BAINS</t>
  </si>
  <si>
    <t>660780636</t>
  </si>
  <si>
    <t>CRF MER AIR SOLEIL</t>
  </si>
  <si>
    <t>140019175</t>
  </si>
  <si>
    <t>ladapt.mssante.fr</t>
  </si>
  <si>
    <t>CRF MANOIR D' APRIGNY - BAYEUX</t>
  </si>
  <si>
    <t>010008852</t>
  </si>
  <si>
    <t>CRF L'ORCET SITE DU CH DE FLEYRIAT</t>
  </si>
  <si>
    <t>010780252</t>
  </si>
  <si>
    <t>umt-terresdoc.mssante.fr/orsac.ssr01.aura.mssante.fr/aura.mssante.fr</t>
  </si>
  <si>
    <t>CRF L'ORCET</t>
  </si>
  <si>
    <t>340780196</t>
  </si>
  <si>
    <t>CRF LE VAL D'ORB</t>
  </si>
  <si>
    <t>590782181</t>
  </si>
  <si>
    <t>CRF LE VAL BLEU  DE VALENCIENNES</t>
  </si>
  <si>
    <t>2A0002051</t>
  </si>
  <si>
    <t>CRF LES MOLINI</t>
  </si>
  <si>
    <t>620100842</t>
  </si>
  <si>
    <t>pro.mssante.fr/pharmacien.mssante.fr/medecin.mssante.fr/masseur-kinesitherapeute.mssante.fr/infirmier.mssante.fr/ahnac.mssante.fr</t>
  </si>
  <si>
    <t>CRF LES HAUTOIS D'OIGNIES</t>
  </si>
  <si>
    <t>310784830</t>
  </si>
  <si>
    <t>CRF LES GRANDS CEDRES</t>
  </si>
  <si>
    <t>260000682</t>
  </si>
  <si>
    <t>masseur-kinesitherapeute.mssante.fr/croix-rouge.mssante.fr/aura.mssante.fr</t>
  </si>
  <si>
    <t>CRF LES BAUMES</t>
  </si>
  <si>
    <t>500021423</t>
  </si>
  <si>
    <t>CRF LE NORMANDY II</t>
  </si>
  <si>
    <t>500000229</t>
  </si>
  <si>
    <t>CRF "LE NORMANDY" - GRANVILLE</t>
  </si>
  <si>
    <t>680021565</t>
  </si>
  <si>
    <t>CRF LE MUESBERG SITE COLMAR</t>
  </si>
  <si>
    <t>680001237</t>
  </si>
  <si>
    <t>CRF LE MUESBERG</t>
  </si>
  <si>
    <t>MIPIH/MAILIZ/LIFEN/CH REGIONAL D'ORLEANS/@</t>
  </si>
  <si>
    <t>450002456</t>
  </si>
  <si>
    <t>ugecam-centre.cnamts.mssante.fr/masseur-kinesitherapeute.mssante.fr/lifen.mssante.fr/chr-orleans.mssante.fr/#</t>
  </si>
  <si>
    <t>CRF LE COTEAU-BEAUGENCY</t>
  </si>
  <si>
    <t>600100671</t>
  </si>
  <si>
    <t>CRF LE BELLOY</t>
  </si>
  <si>
    <t>330781139</t>
  </si>
  <si>
    <t>ugecamaq.mssante.fr/pro.mssante.fr/masseur-kinesitherapeute.mssante.fr</t>
  </si>
  <si>
    <t>CRF LA TOUR DE GASSIES</t>
  </si>
  <si>
    <t>590034732</t>
  </si>
  <si>
    <t>CRF LA ROUGEVILLE</t>
  </si>
  <si>
    <t>340782002</t>
  </si>
  <si>
    <t>CRF LA PETITE PAIX</t>
  </si>
  <si>
    <t>690025366</t>
  </si>
  <si>
    <t>CRF IRIS DE LYON</t>
  </si>
  <si>
    <t>590780128</t>
  </si>
  <si>
    <t>CRF HELENE BOREL</t>
  </si>
  <si>
    <t>250002839</t>
  </si>
  <si>
    <t>CRF ET MR QUINGEY</t>
  </si>
  <si>
    <t>2A0000030</t>
  </si>
  <si>
    <t>CRF ET MAISON DE REPOS DU FINOSELLO</t>
  </si>
  <si>
    <t>640787149</t>
  </si>
  <si>
    <t>CRF EN MILIEU THERMAL</t>
  </si>
  <si>
    <t>740004148</t>
  </si>
  <si>
    <t>CRF DU MONT VEYRIER</t>
  </si>
  <si>
    <t>210780144</t>
  </si>
  <si>
    <t>CRF DIVIO DIJON</t>
  </si>
  <si>
    <t>970404406</t>
  </si>
  <si>
    <t>C. R. F.   DE  SAINTE-CLOTILDE</t>
  </si>
  <si>
    <t>480783034</t>
  </si>
  <si>
    <t>CRF DE MONTRODAT</t>
  </si>
  <si>
    <t>040780488</t>
  </si>
  <si>
    <t>CRF DE HAUTE PROVENCE L'EAU VIVE</t>
  </si>
  <si>
    <t>140025123</t>
  </si>
  <si>
    <t>CRF DE CAEN</t>
  </si>
  <si>
    <t>MIPIH/MAILIZ/CH BRETAGNE ATLANTIQUE</t>
  </si>
  <si>
    <t>370000218</t>
  </si>
  <si>
    <t>ugecam-centre.cnamts.mssante.fr/pro.mssante.fr/medecin.mssante.fr/masseur-kinesitherapeute.mssante.fr/chba.mssante.fr</t>
  </si>
  <si>
    <t>CRF CLOS ST VICTOR - JOUÉ LÈS TOURS</t>
  </si>
  <si>
    <t>930023692</t>
  </si>
  <si>
    <t>pro.mssante.fr/masseur-kinesitherapeute.mssante.fr/lifen.mssante.fr</t>
  </si>
  <si>
    <t>CRF CLINEA LIVRY</t>
  </si>
  <si>
    <t>670780121</t>
  </si>
  <si>
    <t>CRF CLEMENCEAU STRASBOURG</t>
  </si>
  <si>
    <t>670781129</t>
  </si>
  <si>
    <t>CRF CLEMENCEAU SITE D'ILLKIRCH</t>
  </si>
  <si>
    <t>500012687</t>
  </si>
  <si>
    <t>CRF CARDIO VASCULAIRE W.HARVEY</t>
  </si>
  <si>
    <t>340019090</t>
  </si>
  <si>
    <t>CRF BOURGES</t>
  </si>
  <si>
    <t>370000374</t>
  </si>
  <si>
    <t>CRF BEL AIR</t>
  </si>
  <si>
    <t>280000266</t>
  </si>
  <si>
    <t>CRF BEAUROUVRE SITE DE BLANDAINVILLE</t>
  </si>
  <si>
    <t>700004377</t>
  </si>
  <si>
    <t>CRCPFC UNITE AMBULATOIRE HERICOURT</t>
  </si>
  <si>
    <t>390000172</t>
  </si>
  <si>
    <t>CRCPFC LA GRANGE SUR LE MONT</t>
  </si>
  <si>
    <t>560022246</t>
  </si>
  <si>
    <t>CPRSAO DE BILLIERS</t>
  </si>
  <si>
    <t>640781175</t>
  </si>
  <si>
    <t>COLONIE SANITAIRE DES PEP</t>
  </si>
  <si>
    <t>780800066</t>
  </si>
  <si>
    <t>CMP VELIZY</t>
  </si>
  <si>
    <t>MAILIZ/LIFEN/CHU DE ROUEN</t>
  </si>
  <si>
    <t>760780692</t>
  </si>
  <si>
    <t>CMPR LES HERBIERS BOIS GUILLAUME</t>
  </si>
  <si>
    <t>270000896</t>
  </si>
  <si>
    <t>CMPR LADAPT ST ANDRE DE L'EURE</t>
  </si>
  <si>
    <t>450000526</t>
  </si>
  <si>
    <t>CMPR L'A.D.A.P.T.  LOIRET</t>
  </si>
  <si>
    <t>610780389</t>
  </si>
  <si>
    <t>CMPR LA CLAIRIERE - LA FERTE-MACE</t>
  </si>
  <si>
    <t>140027681</t>
  </si>
  <si>
    <t>CMPR LA CLAIRIERE - HEROUVILLE STCLAIR</t>
  </si>
  <si>
    <t>INOVELAN/CH JACQUES MONOD - FLERS</t>
  </si>
  <si>
    <t>610784423</t>
  </si>
  <si>
    <t>cmpr.mssante.fr/ch-flers.mssante.fr</t>
  </si>
  <si>
    <t>CMPR DE BAGNOLES DE L'ORNE</t>
  </si>
  <si>
    <t>700780042</t>
  </si>
  <si>
    <t>CMPR BRETEGNIER HERICOURT</t>
  </si>
  <si>
    <t>750008419</t>
  </si>
  <si>
    <t>CMP POUR L ENFANT ET LA FAMILLE</t>
  </si>
  <si>
    <t>750813016</t>
  </si>
  <si>
    <t>CMP ECOLE PARENTS ET EDUCATEURS D'IDF</t>
  </si>
  <si>
    <t>930703921</t>
  </si>
  <si>
    <t>CMP CRF BAGNOLET</t>
  </si>
  <si>
    <t>750710782</t>
  </si>
  <si>
    <t>CMP ADULTES FRANCOISE EUGENE MINKOWSKI</t>
  </si>
  <si>
    <t>910300144</t>
  </si>
  <si>
    <t>CMCO D' EVRY</t>
  </si>
  <si>
    <t>GRADES ESEA NOUVELLE-AQUITAINE/MIPIH</t>
  </si>
  <si>
    <t>660780842</t>
  </si>
  <si>
    <t>pc.mssante.fr/korian.mssante.fr</t>
  </si>
  <si>
    <t>CL VAL PYRENE</t>
  </si>
  <si>
    <t>810101170</t>
  </si>
  <si>
    <t>CL TOULOUSE LAUTREC</t>
  </si>
  <si>
    <t>660781097</t>
  </si>
  <si>
    <t>CL SSR SUNNY COTTAGE</t>
  </si>
  <si>
    <t>820003218</t>
  </si>
  <si>
    <t>CL SSR LA PINEDE</t>
  </si>
  <si>
    <t>250007598</t>
  </si>
  <si>
    <t>cls-bellevaux.mssante.fr</t>
  </si>
  <si>
    <t>CLSD BELLEVAUX</t>
  </si>
  <si>
    <t>820005791</t>
  </si>
  <si>
    <t>CL PONT DE CHAUME UAD CASTELSARRASIN</t>
  </si>
  <si>
    <t>340780824</t>
  </si>
  <si>
    <t>CL PLEIN SOLEIL SITE BALARUC</t>
  </si>
  <si>
    <t>300780491</t>
  </si>
  <si>
    <t>CL LES OLIVIERS</t>
  </si>
  <si>
    <t>130786296</t>
  </si>
  <si>
    <t>ramsaygds.mssante.fr/medecin.mssante.fr</t>
  </si>
  <si>
    <t>CLIN SOINS DE SUITE READAPT LA PAGERIE</t>
  </si>
  <si>
    <t>2A0000139</t>
  </si>
  <si>
    <t>CLINISUD</t>
  </si>
  <si>
    <t>370000119</t>
  </si>
  <si>
    <t>CLINIQUE VONTES</t>
  </si>
  <si>
    <t>940300494</t>
  </si>
  <si>
    <t>CLINIQUE VILLENEUVE SAINT GEORGES</t>
  </si>
  <si>
    <t>060021094</t>
  </si>
  <si>
    <t>CLINIQUE VILLA ROMAINE</t>
  </si>
  <si>
    <t>750310013</t>
  </si>
  <si>
    <t>orpea.mssante.fr</t>
  </si>
  <si>
    <t>CLINIQUE VILLA MONTSOURIS</t>
  </si>
  <si>
    <t>920300423</t>
  </si>
  <si>
    <t>CLINIQUE VILLA MARIE LOUISE</t>
  </si>
  <si>
    <t>130782675</t>
  </si>
  <si>
    <t>CLINIQUE VIGNOLI</t>
  </si>
  <si>
    <t>340780725</t>
  </si>
  <si>
    <t>CLINIQUE VIA DOMITIA POLE DE SANTE</t>
  </si>
  <si>
    <t>130785678</t>
  </si>
  <si>
    <t>CLINIQUE VERT COTEAU</t>
  </si>
  <si>
    <t>970302055</t>
  </si>
  <si>
    <t>CLINIQUE "VERONIQUE"</t>
  </si>
  <si>
    <t>370000150</t>
  </si>
  <si>
    <t>CLINIQUE VELPEAU</t>
  </si>
  <si>
    <t>710780818</t>
  </si>
  <si>
    <t>CLINIQUE VAL DRACY</t>
  </si>
  <si>
    <t>780300109</t>
  </si>
  <si>
    <t>CLINIQUE VAL DE SEINE A LOUVECIENNE</t>
  </si>
  <si>
    <t>300780285</t>
  </si>
  <si>
    <t>CLINIQUE VALDEGOUR</t>
  </si>
  <si>
    <t>440000487</t>
  </si>
  <si>
    <t>CLINIQUE UROLOGIQUE NANTES ATLANTIS</t>
  </si>
  <si>
    <t>MAILIZ/LIFEN/WRAPTOR LABORATORIES/CHI CAUX VALLEE DE SEINE</t>
  </si>
  <si>
    <t>760780783</t>
  </si>
  <si>
    <t>CLINIQUE TOUS VENTS LILLEBONNE</t>
  </si>
  <si>
    <t>590785374</t>
  </si>
  <si>
    <t>CLINIQUE TEISSIER</t>
  </si>
  <si>
    <t>380780197</t>
  </si>
  <si>
    <t>CLINIQUE ST VINCENT DE PAUL BOURGOIN</t>
  </si>
  <si>
    <t>590810784</t>
  </si>
  <si>
    <t>CLINIQUE ST-ROCH CONVALESCENCE</t>
  </si>
  <si>
    <t>340780931</t>
  </si>
  <si>
    <t>cl-smv.mssante.fr</t>
  </si>
  <si>
    <t>CLINIQUE ST MARTIN VIGNOGOUL</t>
  </si>
  <si>
    <t>700780174</t>
  </si>
  <si>
    <t>CLINIQUE ST MARTIN</t>
  </si>
  <si>
    <t>750300931</t>
  </si>
  <si>
    <t>CLINIQUE STE THERESE</t>
  </si>
  <si>
    <t>440000404</t>
  </si>
  <si>
    <t>CLINIQUE STE-MARIE</t>
  </si>
  <si>
    <t>340780782</t>
  </si>
  <si>
    <t>ramsaygds.mssante.fr/medecin.mssante.fr/cl-stella.mssante.fr/chu-montpellier.mssante.fr</t>
  </si>
  <si>
    <t>CLINIQUE STELLA</t>
  </si>
  <si>
    <t>850002395</t>
  </si>
  <si>
    <t>CLINIQUE ST CHARLES - SITE DES ESSARTS</t>
  </si>
  <si>
    <t>860790419</t>
  </si>
  <si>
    <t>CLINIQUE ST CHARLES - MAIS. DE CONVAL.</t>
  </si>
  <si>
    <t>310782396</t>
  </si>
  <si>
    <t>CLINIQUE SSR LE  VAL DES CYGNES</t>
  </si>
  <si>
    <t>780022760</t>
  </si>
  <si>
    <t>medecin.mssante.fr/masseur-kinesitherapeute.mssante.fr/korian.mssante.fr</t>
  </si>
  <si>
    <t>CLINIQUE SSR - KORIAN LE GRAND PARC</t>
  </si>
  <si>
    <t>920300480</t>
  </si>
  <si>
    <t>CLINIQUE SSR DU PARC DE VANVES</t>
  </si>
  <si>
    <t>LIFEN/MIPIH/GCS SARA</t>
  </si>
  <si>
    <t>010780708</t>
  </si>
  <si>
    <t>lifen.mssante.fr/korian.mssante.fr/aura.mssante.fr</t>
  </si>
  <si>
    <t>CLINIQUE SSR CHATEAU DE GLETEINS</t>
  </si>
  <si>
    <t>440000651</t>
  </si>
  <si>
    <t>CLINIQUE SOURDILLE</t>
  </si>
  <si>
    <t>770016491</t>
  </si>
  <si>
    <t>ramsaygds.mssante.fr/pro.mssante.fr/masseur-kinesitherapeute.mssante.fr</t>
  </si>
  <si>
    <t>CLINIQUE SOLIS DE MONTEVRAIN</t>
  </si>
  <si>
    <t>110780194</t>
  </si>
  <si>
    <t>CLINIQUE SOINS DE SUITE CHRISTINA</t>
  </si>
  <si>
    <t>660780214</t>
  </si>
  <si>
    <t>CLINIQUE SENSEVIA</t>
  </si>
  <si>
    <t>2B0004113</t>
  </si>
  <si>
    <t>CLINIQUE SAN ORNELLO</t>
  </si>
  <si>
    <t>350002200</t>
  </si>
  <si>
    <t>CLINIQUE SAINT YVES</t>
  </si>
  <si>
    <t>970404844</t>
  </si>
  <si>
    <t>CLINIQUE SAINT VINCENT - ST DENIS</t>
  </si>
  <si>
    <t>COMPAGNIE GENERALE DE SANTE/MAILIZ/GCS SARA</t>
  </si>
  <si>
    <t>690781745</t>
  </si>
  <si>
    <t>ramsaygds.mssante.fr/medecin.mssante.fr/aura.mssante.fr</t>
  </si>
  <si>
    <t>CLINIQUE SAINT VINCENT DE PAUL LYON</t>
  </si>
  <si>
    <t>COMPAGNIE GENERALE DE SANTE/ENOVACOM</t>
  </si>
  <si>
    <t>130784606</t>
  </si>
  <si>
    <t>ramsaygds.mssante.fr/enovacom.mssante.fr</t>
  </si>
  <si>
    <t>CLINIQUE SAINT ROCH MONTFLEURY</t>
  </si>
  <si>
    <t>590809703</t>
  </si>
  <si>
    <t>CLINIQUE SAINT-ROCH CAMBRAI</t>
  </si>
  <si>
    <t>590782280</t>
  </si>
  <si>
    <t>CLINIQUE SAINT-ROCH</t>
  </si>
  <si>
    <t>310781125</t>
  </si>
  <si>
    <t>CLINIQUE SAINT ROCH</t>
  </si>
  <si>
    <t>970202313</t>
  </si>
  <si>
    <t>CLINIQUE SAINT PAUL</t>
  </si>
  <si>
    <t>570000083</t>
  </si>
  <si>
    <t>CLINIQUE SAINT NABOR DE SAINT AVOLD</t>
  </si>
  <si>
    <t>130781594</t>
  </si>
  <si>
    <t>CLINIQUE SAINT MICHEL - AUBAGNE</t>
  </si>
  <si>
    <t>660780776</t>
  </si>
  <si>
    <t>CLINIQUE SAINT-MICHEL</t>
  </si>
  <si>
    <t>830100442</t>
  </si>
  <si>
    <t>CLINIQUE SAINT MARTIN OLLIOULES</t>
  </si>
  <si>
    <t>130784598</t>
  </si>
  <si>
    <t>CLINIQUE SAINT MARTIN MARSEILLE</t>
  </si>
  <si>
    <t>060780749</t>
  </si>
  <si>
    <t>CLINIQUE SAINT LUC VILLA ROMAINE</t>
  </si>
  <si>
    <t>780300208</t>
  </si>
  <si>
    <t>CLINIQUE SAINT LOUIS</t>
  </si>
  <si>
    <t>190005694</t>
  </si>
  <si>
    <t>CLINIQUE SAINT JEAN LEZ CEDRES</t>
  </si>
  <si>
    <t>780018727</t>
  </si>
  <si>
    <t>CLINIQUE SAINT GERMAIN</t>
  </si>
  <si>
    <t>370000085</t>
  </si>
  <si>
    <t>CLINIQUE SAINT-GATIEN - TOURS</t>
  </si>
  <si>
    <t>830101408</t>
  </si>
  <si>
    <t>medecin.mssante.fr/masseur-kinesitherapeute.mssante.fr/cliniquesaintetherese.mssante.fr</t>
  </si>
  <si>
    <t>CLINIQUE SAINTE THERESE</t>
  </si>
  <si>
    <t>020004156</t>
  </si>
  <si>
    <t>CLINIQUE SAINTE MONIQUE SAINTE MARIE</t>
  </si>
  <si>
    <t>HOPITAL SAINT JOSEPH/MIPIH</t>
  </si>
  <si>
    <t>130783152</t>
  </si>
  <si>
    <t>saintelisabeth.mssante.fr/paca.mssante.fr/hopital-saint-joseph.mssante.fr/esms.mssante.fr</t>
  </si>
  <si>
    <t>CLINIQUE SAINTE ELISABETH</t>
  </si>
  <si>
    <t>890000292</t>
  </si>
  <si>
    <t>CLINIQUE SAINTE- COLOMBE</t>
  </si>
  <si>
    <t>060780277</t>
  </si>
  <si>
    <t>CLINIQUE SAINTE BRIGITTE</t>
  </si>
  <si>
    <t>MAILIZ/LIFEN/ENOVACOM</t>
  </si>
  <si>
    <t>490000247</t>
  </si>
  <si>
    <t>medecin.mssante.fr/lifen.mssante.fr/enovacom.mssante.fr</t>
  </si>
  <si>
    <t>CLINIQUE SAINT-DIDIER</t>
  </si>
  <si>
    <t>840000509</t>
  </si>
  <si>
    <t>CLINIQUE SAINT DIDIER</t>
  </si>
  <si>
    <t>340010149</t>
  </si>
  <si>
    <t>CLINIQUE SAINT-CLEMENT-DE-RIVIERE</t>
  </si>
  <si>
    <t>690780259</t>
  </si>
  <si>
    <t>CLINIQUE SAINT CHARLES LYON</t>
  </si>
  <si>
    <t>770300192</t>
  </si>
  <si>
    <t>CLINIQUE SAINT BRICE</t>
  </si>
  <si>
    <t>130784812</t>
  </si>
  <si>
    <t>ramsaygds.mssante.fr/ch-allauch.mssante.fr</t>
  </si>
  <si>
    <t>CLINIQUE SAINT BARNABE</t>
  </si>
  <si>
    <t>340780790</t>
  </si>
  <si>
    <t>CLINIQUE SAINT-ANTOINE</t>
  </si>
  <si>
    <t>MAILIZ/CHU DE NICE</t>
  </si>
  <si>
    <t>060781200</t>
  </si>
  <si>
    <t>medecin.mssante.fr/chu-nice.mssante.fr</t>
  </si>
  <si>
    <t>CLINIQUE SAINT ANTOINE</t>
  </si>
  <si>
    <t>540000452</t>
  </si>
  <si>
    <t>CLINIQUE SAINT ANDRE</t>
  </si>
  <si>
    <t>590816310</t>
  </si>
  <si>
    <t>CLINIQUE SAINT-AME</t>
  </si>
  <si>
    <t>330781626</t>
  </si>
  <si>
    <t>CLINIQUE ROSE DES SABLES</t>
  </si>
  <si>
    <t>750790164</t>
  </si>
  <si>
    <t>CLINIQUE ROOSEVELT</t>
  </si>
  <si>
    <t>370000127</t>
  </si>
  <si>
    <t>CLINIQUE RONSARD</t>
  </si>
  <si>
    <t>590009148</t>
  </si>
  <si>
    <t>CLINIQUE ROBERT SCHUMAN</t>
  </si>
  <si>
    <t>170780647</t>
  </si>
  <si>
    <t>CLINIQUE RICHELIEU - SAINTES</t>
  </si>
  <si>
    <t>750300857</t>
  </si>
  <si>
    <t>CLINIQUE REMUSAT</t>
  </si>
  <si>
    <t>810000158</t>
  </si>
  <si>
    <t>CLINIQUE REFUGE PROTESTANT</t>
  </si>
  <si>
    <t>340780758</t>
  </si>
  <si>
    <t>ramsaygds.mssante.fr/medecin.mssante.fr/chu-montpellier.mssante.fr</t>
  </si>
  <si>
    <t>CLINIQUE RECH</t>
  </si>
  <si>
    <t>590780235</t>
  </si>
  <si>
    <t>CLINIQUE PSY LA MAISON FLEURIE</t>
  </si>
  <si>
    <t>930020920</t>
  </si>
  <si>
    <t>CLINIQUE PSY DE L ALLIANCE</t>
  </si>
  <si>
    <t>770006138</t>
  </si>
  <si>
    <t>CLINIQUE PSYCHIATRIQUE PAYS DE SEINE</t>
  </si>
  <si>
    <t>690002092</t>
  </si>
  <si>
    <t>CLINIQUE PSYCHIATRIQUE NOTRE DAME</t>
  </si>
  <si>
    <t>130786973</t>
  </si>
  <si>
    <t>CLINIQUE PSYCHIATRIQUE MEDIAZUR</t>
  </si>
  <si>
    <t>630781417</t>
  </si>
  <si>
    <t>CLINIQUE PSYCHIATRIQUE LES QUEYRIAUX</t>
  </si>
  <si>
    <t>130781065</t>
  </si>
  <si>
    <t>CLINIQUE PSYCHIATRIQUE LA JAUBERTE</t>
  </si>
  <si>
    <t>630780401</t>
  </si>
  <si>
    <t>CLINIQUE PSYCHIATRIQUE DE L AUZON</t>
  </si>
  <si>
    <t>770310027</t>
  </si>
  <si>
    <t>CLINIQUE PSYCHIATRIQ DE L ANGE GARDIEN</t>
  </si>
  <si>
    <t>590008579</t>
  </si>
  <si>
    <t>CLINIQUE PSY ADULTES AVENUE SALOMON</t>
  </si>
  <si>
    <t>930019203</t>
  </si>
  <si>
    <t>CLINIQUE PRE ST GERVAIS</t>
  </si>
  <si>
    <t>260000195</t>
  </si>
  <si>
    <t>CLINIQUE PNEUMOLOGIE LES RIEUX</t>
  </si>
  <si>
    <t>060785219</t>
  </si>
  <si>
    <t>CLINIQUE PLEIN CIEL</t>
  </si>
  <si>
    <t>350044756</t>
  </si>
  <si>
    <t>CLINIQUE PHILAE</t>
  </si>
  <si>
    <t>290000744</t>
  </si>
  <si>
    <t>CLINIQUE PEN AN DALAR</t>
  </si>
  <si>
    <t>890000169</t>
  </si>
  <si>
    <t>CLINIQUE PAUL PICQUET SENS</t>
  </si>
  <si>
    <t>910300326</t>
  </si>
  <si>
    <t>CLINIQUE PASTEUR - RIS ORANGIS</t>
  </si>
  <si>
    <t>070780424</t>
  </si>
  <si>
    <t>CLINIQUE PASTEUR - GUILHERAND GRANGES</t>
  </si>
  <si>
    <t>240000208</t>
  </si>
  <si>
    <t>CLINIQUE PASTEUR - BERGERAC</t>
  </si>
  <si>
    <t>330780487</t>
  </si>
  <si>
    <t>CLINIQUE OPHTALMOLOGIQUE THIERS</t>
  </si>
  <si>
    <t>760026674</t>
  </si>
  <si>
    <t>CLINIQUE OCEANE</t>
  </si>
  <si>
    <t>420782591</t>
  </si>
  <si>
    <t>CLINIQUE NOUVELLE DU FOREZ</t>
  </si>
  <si>
    <t>140000290</t>
  </si>
  <si>
    <t>CLINIQUE NOTRE DAME - VIRE</t>
  </si>
  <si>
    <t>CHR METZ-THIONVILLE</t>
  </si>
  <si>
    <t>570000364</t>
  </si>
  <si>
    <t>CLINIQUE NOTRE DAME DE THIONVILLE</t>
  </si>
  <si>
    <t>530000124</t>
  </si>
  <si>
    <t>CLINIQUE NOTRE DAME DE PRITZ</t>
  </si>
  <si>
    <t>830100418</t>
  </si>
  <si>
    <t>CLINIQUE NOTRE DAME DE LA MERCI</t>
  </si>
  <si>
    <t>920310026</t>
  </si>
  <si>
    <t>CLINIQUE NEUROPSY LES PERVENCHES</t>
  </si>
  <si>
    <t>950310011</t>
  </si>
  <si>
    <t>CLINIQUE NEURO PSY LES ORCHIDEES</t>
  </si>
  <si>
    <t>620024208</t>
  </si>
  <si>
    <t>CLINIQUE NEPHROLOGIQUE DE L'AUDOMAROIS</t>
  </si>
  <si>
    <t>340780816</t>
  </si>
  <si>
    <t>CLINIQUE MUTUALISTE JEAN LEON</t>
  </si>
  <si>
    <t>060780699</t>
  </si>
  <si>
    <t>CLINIQUE MOZART</t>
  </si>
  <si>
    <t>130044753</t>
  </si>
  <si>
    <t>CLINIQUE MONTICELLI VELODROME</t>
  </si>
  <si>
    <t>920004058</t>
  </si>
  <si>
    <t>CLINIQUE MONTEVIDEO</t>
  </si>
  <si>
    <t>640780409</t>
  </si>
  <si>
    <t>na.mssante.fr/aquitaine.mssante.fr</t>
  </si>
  <si>
    <t>CLINIQUE MIRAMBEAU</t>
  </si>
  <si>
    <t>950300152</t>
  </si>
  <si>
    <t>CLINIQUE MIRABEAU</t>
  </si>
  <si>
    <t>770300135</t>
  </si>
  <si>
    <t>CLINIQUE MEDICO CHIRURG LES FONTAINES</t>
  </si>
  <si>
    <t>770813400</t>
  </si>
  <si>
    <t>CLINIQUE MEDICO CHIRURGICALE ST FARON</t>
  </si>
  <si>
    <t>620106088</t>
  </si>
  <si>
    <t>ramsaygds.mssante.fr/medecin.mssante.fr/lifen.mssante.fr</t>
  </si>
  <si>
    <t>CLINIQUE MEDICO CHIRURGICALE DE BRUAY</t>
  </si>
  <si>
    <t>LIFEN/APICEM/GCS SARA</t>
  </si>
  <si>
    <t>690780366</t>
  </si>
  <si>
    <t>lifen.mssante.fr/interop-mssante.apicrypt.org/clinique-charcot.aura.mssante.fr/aura.mssante.fr</t>
  </si>
  <si>
    <t>CLINIQUE MEDICO-CHIRURGICALE CHARCOT</t>
  </si>
  <si>
    <t>690780531</t>
  </si>
  <si>
    <t>CLINIQUE MEDICALE MON REPOS</t>
  </si>
  <si>
    <t>730007978</t>
  </si>
  <si>
    <t>easycrypt.mssante.fr</t>
  </si>
  <si>
    <t>CLINIQUE MEDICALE LE SERMAY</t>
  </si>
  <si>
    <t>MAILIZ/AZNETWORK/GCS SARA</t>
  </si>
  <si>
    <t>420000192</t>
  </si>
  <si>
    <t>masseur-kinesitherapeute.mssante.fr/btprms.mssante.fr/aura.mssante.fr</t>
  </si>
  <si>
    <t>CLINIQUE MÉDICALE LA BUISSONNIÈRE</t>
  </si>
  <si>
    <t>400780367</t>
  </si>
  <si>
    <t>fsef.mssante.fr/chu-tours.mssante.fr/aquitaine.mssante.fr</t>
  </si>
  <si>
    <t>CLINIQUE MEDICALE JEAN SARRAILH</t>
  </si>
  <si>
    <t>040780389</t>
  </si>
  <si>
    <t>CLINIQUE MEDICALE JEAN GIONO</t>
  </si>
  <si>
    <t>COMPAGNIE GENERALE DE SANTE/MIPIH/MAILIZ</t>
  </si>
  <si>
    <t>910300045</t>
  </si>
  <si>
    <t>CLINIQUE MEDICALE JARDINS DE BRUNOY</t>
  </si>
  <si>
    <t>950300301</t>
  </si>
  <si>
    <t>CLINIQUE MEDICALE DU PARC ST OUEN</t>
  </si>
  <si>
    <t>950300194</t>
  </si>
  <si>
    <t>CLINIQUE MEDICALE DU CHATEAU D HERBLAY</t>
  </si>
  <si>
    <t>410000285</t>
  </si>
  <si>
    <t>CLINIQUE MEDICALE DU CENTRE</t>
  </si>
  <si>
    <t>590782256</t>
  </si>
  <si>
    <t>CLINIQUE MEDICALE DES DENTELLIERES</t>
  </si>
  <si>
    <t>780300083</t>
  </si>
  <si>
    <t>CLINIQUE MEDICALE DE GOUSSONVILLE</t>
  </si>
  <si>
    <t>950300327</t>
  </si>
  <si>
    <t>CLINIQUE MEDICALE CHAMP NOTRE DAME</t>
  </si>
  <si>
    <t>700000045</t>
  </si>
  <si>
    <t>CLINIQUE MEDICALE BRUGNON AGACHE</t>
  </si>
  <si>
    <t>210780292</t>
  </si>
  <si>
    <t>ramsaygds.mssante.fr/pro.mssante.fr/lifen.mssante.fr</t>
  </si>
  <si>
    <t>CLINIQUE MEDECINE PHYSIQUE LES ROSIERS</t>
  </si>
  <si>
    <t>620100750</t>
  </si>
  <si>
    <t>pro.mssante.fr/clinique-beuvry.mssante.fr</t>
  </si>
  <si>
    <t>CLINIQUE MED CHIR AMBROISE PARE</t>
  </si>
  <si>
    <t>630000131</t>
  </si>
  <si>
    <t>CLINIQUE MED CARDIO PNEUMOLOGIE DURTOL</t>
  </si>
  <si>
    <t>750301160</t>
  </si>
  <si>
    <t>CLINIQUE MAUSSINS NOLLET</t>
  </si>
  <si>
    <t>310781158</t>
  </si>
  <si>
    <t>CLINIQUE MARIGNY</t>
  </si>
  <si>
    <t>590049060</t>
  </si>
  <si>
    <t>CLINIQUE MARIE SAVOIE</t>
  </si>
  <si>
    <t>920300191</t>
  </si>
  <si>
    <t>CLINIQUE MARCEL SEMBAT CCBB</t>
  </si>
  <si>
    <t>650780737</t>
  </si>
  <si>
    <t>medecin.oc.mssante.fr/medecin.mp.mssante.fr/korian.mssante.fr</t>
  </si>
  <si>
    <t>CLINIQUE MALADIES MENTALES LE PIETAT</t>
  </si>
  <si>
    <t>650780729</t>
  </si>
  <si>
    <t>CLINIQUE MALADIES MENTALES LAMPRE</t>
  </si>
  <si>
    <t>320780109</t>
  </si>
  <si>
    <t>CLINIQUE MALADIES MENTALES D'EMBATS</t>
  </si>
  <si>
    <t>130780083</t>
  </si>
  <si>
    <t>sinoue.mssante.fr/paca.mssante.fr</t>
  </si>
  <si>
    <t>CLINIQUE MADELEINE REMUZAT</t>
  </si>
  <si>
    <t>590780250</t>
  </si>
  <si>
    <t>CLINIQUE LILLE SUD</t>
  </si>
  <si>
    <t>060780525</t>
  </si>
  <si>
    <t>CLINIQUE LE VAL D'ESTREILLES</t>
  </si>
  <si>
    <t>830200515</t>
  </si>
  <si>
    <t>santnet.mssante.fr/maia-paca.mssante.fr</t>
  </si>
  <si>
    <t>CLINIQUE LES TROIS SOLLIES</t>
  </si>
  <si>
    <t>770300259</t>
  </si>
  <si>
    <t>CLINIQUE LES TROIS SOLEILS</t>
  </si>
  <si>
    <t>940300163</t>
  </si>
  <si>
    <t>ssa.mssante.fr/chicas-gap.mssante.fr</t>
  </si>
  <si>
    <t>CLINIQUE LES TOURNELLES</t>
  </si>
  <si>
    <t>GCS TESIS/MAILIZ/MIPIH</t>
  </si>
  <si>
    <t>970404588</t>
  </si>
  <si>
    <t>CLINIQUE LES TAMARINS</t>
  </si>
  <si>
    <t>300780269</t>
  </si>
  <si>
    <t>CLINIQUE LES SOPHORAS</t>
  </si>
  <si>
    <t>620030726</t>
  </si>
  <si>
    <t>CLINIQUE LES OYATS</t>
  </si>
  <si>
    <t>830100335</t>
  </si>
  <si>
    <t>CLINIQUE LES OLIVIERS</t>
  </si>
  <si>
    <t>970103099</t>
  </si>
  <si>
    <t>CLINIQUE LES NOUVELLES EAUX MARINES</t>
  </si>
  <si>
    <t>920300837</t>
  </si>
  <si>
    <t>CLINIQUE LES MARTINETS</t>
  </si>
  <si>
    <t>830100327</t>
  </si>
  <si>
    <t>CLINIQUE LES LAURIERS</t>
  </si>
  <si>
    <t>330780776</t>
  </si>
  <si>
    <t>CLINIQUE LES HORIZONS</t>
  </si>
  <si>
    <t>970408753</t>
  </si>
  <si>
    <t>CLINIQUE LES FLAMBOYANTS SUD</t>
  </si>
  <si>
    <t>970467155</t>
  </si>
  <si>
    <t>CLINIQUE LES FLAMBOYANTS OUEST</t>
  </si>
  <si>
    <t>830016556</t>
  </si>
  <si>
    <t>CLINIQUE LES ESPERELS</t>
  </si>
  <si>
    <t>COMPAGNIE GENERALE DE SANTE/MAILIZ/MIPIH/GCS SARA</t>
  </si>
  <si>
    <t>690791082</t>
  </si>
  <si>
    <t>ramsaygds.mssante.fr/medecin.mssante.fr/korian.mssante.fr/aura.mssante.fr</t>
  </si>
  <si>
    <t>CLINIQUE LES BRUYERES - LETRA</t>
  </si>
  <si>
    <t>590791109</t>
  </si>
  <si>
    <t>CLINIQUE LES BRUYERES - AUBERCHICOURT</t>
  </si>
  <si>
    <t>130035793</t>
  </si>
  <si>
    <t>CLINIQUE LES ALPILLES KORIAN GLANUM</t>
  </si>
  <si>
    <t>920420023</t>
  </si>
  <si>
    <t>CLINIQUE L ERMITAGE DE CLAMART</t>
  </si>
  <si>
    <t>460785900</t>
  </si>
  <si>
    <t>CLINIQUE LE RELAIS CAILLAC</t>
  </si>
  <si>
    <t>910015965</t>
  </si>
  <si>
    <t>CLINIQUE LE MOULIN DE VIRY</t>
  </si>
  <si>
    <t>130784085</t>
  </si>
  <si>
    <t>CLINIQUE L'EMERAUDE</t>
  </si>
  <si>
    <t>710015587</t>
  </si>
  <si>
    <t>CLINIQUE LE GOUZ</t>
  </si>
  <si>
    <t>340780857</t>
  </si>
  <si>
    <t>CLINIQUE LE  CASTELET</t>
  </si>
  <si>
    <t>970100129</t>
  </si>
  <si>
    <t>CLINIQUE LA VIOLETTE</t>
  </si>
  <si>
    <t>590016408</t>
  </si>
  <si>
    <t>CLINIQUE LAUTREAMONT LOOS</t>
  </si>
  <si>
    <t>020000386</t>
  </si>
  <si>
    <t>CLINIQUE LA ROSERAIE</t>
  </si>
  <si>
    <t>310023007</t>
  </si>
  <si>
    <t>CLINIQUE LA RECOUVRANCE</t>
  </si>
  <si>
    <t>130784580</t>
  </si>
  <si>
    <t>CLINIQUE LA PROVENCALE</t>
  </si>
  <si>
    <t>660790163</t>
  </si>
  <si>
    <t>CLINIQUE LA PINEDE CRF SAINT-ESTEVE</t>
  </si>
  <si>
    <t>060780350</t>
  </si>
  <si>
    <t>130008238</t>
  </si>
  <si>
    <t>CLINIQUE LA PHOCEANNE SUD</t>
  </si>
  <si>
    <t>130784903</t>
  </si>
  <si>
    <t>CLINIQUE LA PHOCEANNE</t>
  </si>
  <si>
    <t>340780121</t>
  </si>
  <si>
    <t>CLINIQUE LA PERGOLA</t>
  </si>
  <si>
    <t>260000260</t>
  </si>
  <si>
    <t>ramsaygds.mssante.fr/laparisiere.aura.mssante.fr/aura.mssante.fr</t>
  </si>
  <si>
    <t>CLINIQUE LA PARISIÈRE</t>
  </si>
  <si>
    <t>470010364</t>
  </si>
  <si>
    <t>CLINIQUE LA PALOUMERE</t>
  </si>
  <si>
    <t>950310037</t>
  </si>
  <si>
    <t>orpea.mssante.fr/medecin.mssante.fr</t>
  </si>
  <si>
    <t>CLINIQUE LA NOUVELLE HELOISE</t>
  </si>
  <si>
    <t>130783475</t>
  </si>
  <si>
    <t>CLINIQUE L'ANGELUS</t>
  </si>
  <si>
    <t>920300365</t>
  </si>
  <si>
    <t>CLINIQUE LA MONTAGNE</t>
  </si>
  <si>
    <t>920300415</t>
  </si>
  <si>
    <t>CLINIQUE LAMBERT</t>
  </si>
  <si>
    <t>920711512</t>
  </si>
  <si>
    <t>CLINIQUE L AMANDIER</t>
  </si>
  <si>
    <t>060780541</t>
  </si>
  <si>
    <t>CLINIQUE LA GRANGEA</t>
  </si>
  <si>
    <t>180000382</t>
  </si>
  <si>
    <t>CLINIQUE LA GAILLARDIERE</t>
  </si>
  <si>
    <t>920300563</t>
  </si>
  <si>
    <t>pro.mssante.fr/enovacom.mssante.fr</t>
  </si>
  <si>
    <t>CLINIQUE LAENNEC  MALAKOFF</t>
  </si>
  <si>
    <t>410000293</t>
  </si>
  <si>
    <t>CLINIQUE LA CHESNAIE</t>
  </si>
  <si>
    <t>440003390</t>
  </si>
  <si>
    <t>CLINIQUE LA  BRIERE</t>
  </si>
  <si>
    <t>830003877</t>
  </si>
  <si>
    <t>CLINIQUE LA BASTIDE</t>
  </si>
  <si>
    <t>310020938</t>
  </si>
  <si>
    <t>medecin.oc.mssante.fr/medecin.mssante.fr/korian.mssante.fr/clinique-quint-fonsegrives.mssante.fr</t>
  </si>
  <si>
    <t>CLINIQUE KORIAN VAL DE SAUNE</t>
  </si>
  <si>
    <t>930300280</t>
  </si>
  <si>
    <t>CLINIQUE KORIAN SULLY</t>
  </si>
  <si>
    <t>680001294</t>
  </si>
  <si>
    <t>CLINIQUE KORIAN SOLISANA</t>
  </si>
  <si>
    <t>870000221</t>
  </si>
  <si>
    <t>CLINIQUE KORIAN SAINT MAURICE</t>
  </si>
  <si>
    <t>MIPIH/CH DE CHOLET</t>
  </si>
  <si>
    <t>930300678</t>
  </si>
  <si>
    <t>korian.mssante.fr/ch-cholet.mssante.fr</t>
  </si>
  <si>
    <t>CLINIQUE KORIAN ROGER SALENGRO</t>
  </si>
  <si>
    <t>400780102</t>
  </si>
  <si>
    <t>masseur-kinesitherapeute.mssante.fr/lifen.mssante.fr/korian.mssante.fr</t>
  </si>
  <si>
    <t>CLINIQUE KORIAN NAPOLEON</t>
  </si>
  <si>
    <t>170780068</t>
  </si>
  <si>
    <t>CLINIQUE KORIAN MORNAY - ST PIERRE ILE</t>
  </si>
  <si>
    <t>840017214</t>
  </si>
  <si>
    <t>CLINIQUE KORIAN MONT VENTOUX</t>
  </si>
  <si>
    <t>100010545</t>
  </si>
  <si>
    <t>CLINIQUE KORIAN LES VERGERS</t>
  </si>
  <si>
    <t>740780176</t>
  </si>
  <si>
    <t>CLINIQUE KORIAN LES DEUX LYS</t>
  </si>
  <si>
    <t>950300103</t>
  </si>
  <si>
    <t>CLINIQUE KORIAN LE PONT</t>
  </si>
  <si>
    <t>430007450</t>
  </si>
  <si>
    <t>CLINIQUE KORIAN LE HAUT LIGNON</t>
  </si>
  <si>
    <t>910300235</t>
  </si>
  <si>
    <t>CLINIQUE KORIAN LA MARETTE</t>
  </si>
  <si>
    <t>940300577</t>
  </si>
  <si>
    <t>CLINIQUE KORIAN JONCS MARINS</t>
  </si>
  <si>
    <t>130786023</t>
  </si>
  <si>
    <t>CLINIQUE KORIAN CAP FERRIERES</t>
  </si>
  <si>
    <t>750003378</t>
  </si>
  <si>
    <t>CLINIQUE KORIAN CANAL DE L OURCQ</t>
  </si>
  <si>
    <t>890002371</t>
  </si>
  <si>
    <t>CLINIQUE KER YONNEC</t>
  </si>
  <si>
    <t>260003017</t>
  </si>
  <si>
    <t>CLINIQUE KENNEDY</t>
  </si>
  <si>
    <t>MAILIZ/LIFEN/HOPITAL SAINT JOSEPH/APHM/MIPIH</t>
  </si>
  <si>
    <t>130783723</t>
  </si>
  <si>
    <t>pro.mssante.fr/medecin.mssante.fr/lifen.mssante.fr/hopital-saint-joseph.mssante.fr/aphm.mssante.fr/almaviva-sante.mssante.fr</t>
  </si>
  <si>
    <t>CLINIQUE JUGE</t>
  </si>
  <si>
    <t>750300774</t>
  </si>
  <si>
    <t>CLINIQUE JOUVENET</t>
  </si>
  <si>
    <t>940310022</t>
  </si>
  <si>
    <t>CLINIQUE JEANNE D ARC ST MANDE</t>
  </si>
  <si>
    <t>370000051</t>
  </si>
  <si>
    <t>CLINIQUE JEANNE D'ARC - ST BENOIT</t>
  </si>
  <si>
    <t>540000361</t>
  </si>
  <si>
    <t>CLINIQUE JEANNE D'ARC - LUNEVILLE</t>
  </si>
  <si>
    <t>440000511</t>
  </si>
  <si>
    <t>CLINIQUE JEANNE D'ARC</t>
  </si>
  <si>
    <t>750300410</t>
  </si>
  <si>
    <t>CLINIQUE JEANNE D ARC</t>
  </si>
  <si>
    <t>690010848</t>
  </si>
  <si>
    <t>CLINIQUE IRIS - SAINT-PRIEST</t>
  </si>
  <si>
    <t>690803044</t>
  </si>
  <si>
    <t>CLINIQUE IRIS - MARCY L'ETOILE</t>
  </si>
  <si>
    <t>930300504</t>
  </si>
  <si>
    <t>CLINIQUE HOFFMANN</t>
  </si>
  <si>
    <t>500000401</t>
  </si>
  <si>
    <t>CLINIQUE HENRI GUILLARD - COUTANCES</t>
  </si>
  <si>
    <t>830100814</t>
  </si>
  <si>
    <t>CLINIQUE HELIADES SANTE</t>
  </si>
  <si>
    <t>910300060</t>
  </si>
  <si>
    <t>CLINIQUE GERIATRIQUE LES VALLEES</t>
  </si>
  <si>
    <t>750300071</t>
  </si>
  <si>
    <t>CLINIQUE GEOFFROY SAINT HILAIRE</t>
  </si>
  <si>
    <t>COMPAGNIE GENERALE DE SANTE/LIFEN/CH REGIONAL D'ORLEANS/GCS SARA</t>
  </si>
  <si>
    <t>260006267</t>
  </si>
  <si>
    <t>ramsaygds.mssante.fr/lifen.mssante.fr/chr-orleans.mssante.fr/aura.mssante.fr</t>
  </si>
  <si>
    <t>CLINIQUE GENERALE VALENCE</t>
  </si>
  <si>
    <t>130782147</t>
  </si>
  <si>
    <t>CLINIQUE GENERALE DE MARIGNANE</t>
  </si>
  <si>
    <t>740780424</t>
  </si>
  <si>
    <t>CLINIQUE GENERALE</t>
  </si>
  <si>
    <t>940300379</t>
  </si>
  <si>
    <t>CLINIQUE GASTON METIVET</t>
  </si>
  <si>
    <t>520780180</t>
  </si>
  <si>
    <t>CLINIQUE FRANCOIS 1ER</t>
  </si>
  <si>
    <t>460006075</t>
  </si>
  <si>
    <t>udsma.tm.mssante.fr/infirmier.oc.mssante.fr/clinique-font-redonde.mssante.fr</t>
  </si>
  <si>
    <t>CLINIQUE FONT REDONDE</t>
  </si>
  <si>
    <t>340789981</t>
  </si>
  <si>
    <t>CLINIQUE FONTFROIDE</t>
  </si>
  <si>
    <t>600009054</t>
  </si>
  <si>
    <t>CLINIQUE EUGENIE</t>
  </si>
  <si>
    <t>690780200</t>
  </si>
  <si>
    <t>CLINIQUE ÉMILIE DE VIALAR</t>
  </si>
  <si>
    <t>780140042</t>
  </si>
  <si>
    <t>CLINIQUE D'YVELINE</t>
  </si>
  <si>
    <t>APICEM/GCS SARA</t>
  </si>
  <si>
    <t>070780168</t>
  </si>
  <si>
    <t>interop-mssante.apicrypt.org/clinique-vivarais.aura.mssante.fr/aura.mssante.fr</t>
  </si>
  <si>
    <t>CLINIQUE DU VIVARAIS</t>
  </si>
  <si>
    <t>620024349</t>
  </si>
  <si>
    <t>CLINIQUE DU VIRVAL</t>
  </si>
  <si>
    <t>600100184</t>
  </si>
  <si>
    <t>CLINIQUE DU VALOIS</t>
  </si>
  <si>
    <t>590817839</t>
  </si>
  <si>
    <t>sage-femme.mssante.fr/ramsaygds.mssante.fr/pro.mssante.fr/medecin.mssante.fr</t>
  </si>
  <si>
    <t>CLINIQUE DU VAL DE LYS</t>
  </si>
  <si>
    <t>370000143</t>
  </si>
  <si>
    <t>CLINIQUE DU VAL DE LOIRE</t>
  </si>
  <si>
    <t>910310036</t>
  </si>
  <si>
    <t>CLINIQUE DU VAL DE BIEVRE L'ABBAYE</t>
  </si>
  <si>
    <t>720000231</t>
  </si>
  <si>
    <t>CLINIQUE DU TERTRE ROUGE</t>
  </si>
  <si>
    <t>940300445</t>
  </si>
  <si>
    <t>CLINIQUE DU SUD - THIAIS</t>
  </si>
  <si>
    <t>2A0000154</t>
  </si>
  <si>
    <t>CLINIQUE DU SUD DE LA CORSE</t>
  </si>
  <si>
    <t>110003118</t>
  </si>
  <si>
    <t>CLINIQUE DU SUD - CARCASSONNE</t>
  </si>
  <si>
    <t>750300089</t>
  </si>
  <si>
    <t>CLINIQUE DU SPORT</t>
  </si>
  <si>
    <t>150002608</t>
  </si>
  <si>
    <t>CLINIQUE DU SOUFFLE LES CLARINES</t>
  </si>
  <si>
    <t>GCS SARA/MIPIH</t>
  </si>
  <si>
    <t>660780347</t>
  </si>
  <si>
    <t>korian.mssante.fr/dieteticien.oc.mssante.fr/aura.mssante.fr/5-sante.mssante.fr</t>
  </si>
  <si>
    <t>CLINIQUE DU SOUFFLE LA SOLANE</t>
  </si>
  <si>
    <t>410004998</t>
  </si>
  <si>
    <t>CLINIQUE DU SAINT COEUR - VENDOME</t>
  </si>
  <si>
    <t>660780735</t>
  </si>
  <si>
    <t>CLINIQUE DU ROUSSILLON</t>
  </si>
  <si>
    <t>670002278</t>
  </si>
  <si>
    <t>CLINIQUE DU RIED</t>
  </si>
  <si>
    <t>420782310</t>
  </si>
  <si>
    <t>pro.mssante.fr/medecin.mssante.fr/lifen.mssante.fr/clinique-renaison.aura.mssante.fr/aura.mssante.fr</t>
  </si>
  <si>
    <t>CLINIQUE DU RENAISON</t>
  </si>
  <si>
    <t>460780042</t>
  </si>
  <si>
    <t>CLINIQUE DU QUERCY BELLEVUE</t>
  </si>
  <si>
    <t>660780248</t>
  </si>
  <si>
    <t>medecin.mssante.fr/enovacom.mssante.fr</t>
  </si>
  <si>
    <t>CLINIQUE DU PRE - THEZA</t>
  </si>
  <si>
    <t>720000199</t>
  </si>
  <si>
    <t>CLINIQUE DU PRE - LE MANS</t>
  </si>
  <si>
    <t>920140027</t>
  </si>
  <si>
    <t>CLINIQUE DUPRE</t>
  </si>
  <si>
    <t>300780244</t>
  </si>
  <si>
    <t>CLINIQUE DU PONT DU GARD</t>
  </si>
  <si>
    <t>920005238</t>
  </si>
  <si>
    <t>CLINIQUE DU PONT DE SEVRES</t>
  </si>
  <si>
    <t>450018924</t>
  </si>
  <si>
    <t>CLINIQUE DU PONT DE GIEN</t>
  </si>
  <si>
    <t>920300266</t>
  </si>
  <si>
    <t>CLINIQUE DU PLATEAU</t>
  </si>
  <si>
    <t>340009018</t>
  </si>
  <si>
    <t>pharmacien.mssante.fr/medecin.oc.mssante.fr/medecin.mssante.fr/gcs-telesante-midipyrenees.mssante.fr/easycrypt.mssante.fr/dieteticien.oc.mssante.fr/chu-montpellier.mssante.fr</t>
  </si>
  <si>
    <t>CLINIQUE DU PIC SAINT LOUP</t>
  </si>
  <si>
    <t>950300350</t>
  </si>
  <si>
    <t>CLINIQUE DU PARISIS</t>
  </si>
  <si>
    <t>420780504</t>
  </si>
  <si>
    <t>CLINIQUE DU PARC ST PRIEST EN JAREZ</t>
  </si>
  <si>
    <t>600110175</t>
  </si>
  <si>
    <t>CLINIQUE DU PARC SAINT-LAZARE</t>
  </si>
  <si>
    <t>440000800</t>
  </si>
  <si>
    <t>CLINIQUE DU PARC - NANTES</t>
  </si>
  <si>
    <t>750047128</t>
  </si>
  <si>
    <t>CLINIQUE DU PARC DE BELLEVILLE</t>
  </si>
  <si>
    <t>080010523</t>
  </si>
  <si>
    <t>CLINIQUE DU PARC - CHARLEVILLE MEZIERES</t>
  </si>
  <si>
    <t>690043476</t>
  </si>
  <si>
    <t>CLINIQUE DU PARC - CAK</t>
  </si>
  <si>
    <t>710781410</t>
  </si>
  <si>
    <t>CLINIQUE DU PARC - AUTUN</t>
  </si>
  <si>
    <t>350002119</t>
  </si>
  <si>
    <t>CLINIQUE DU MOULIN</t>
  </si>
  <si>
    <t>920300886</t>
  </si>
  <si>
    <t>CLINIQUE DU MONT VALERIEN</t>
  </si>
  <si>
    <t>750301145</t>
  </si>
  <si>
    <t>CLINIQUE DU MONT LOUIS</t>
  </si>
  <si>
    <t>MAILIZ/LIFEN/INOVELAN/MIPIH</t>
  </si>
  <si>
    <t>340015502</t>
  </si>
  <si>
    <t>CLINIQUE DU MILLENAIRE</t>
  </si>
  <si>
    <t>060780665</t>
  </si>
  <si>
    <t>CLINIQUE DU MERIDIEN</t>
  </si>
  <si>
    <t>340781608</t>
  </si>
  <si>
    <t>CLINIQUE DU MAS DE ROCHET</t>
  </si>
  <si>
    <t>930300587</t>
  </si>
  <si>
    <t>CLINIQUE DU LANDY</t>
  </si>
  <si>
    <t>390780559</t>
  </si>
  <si>
    <t>CLINIQUE DU JURA</t>
  </si>
  <si>
    <t>150780120</t>
  </si>
  <si>
    <t>CLINIQUE DU HAUT CANTAL</t>
  </si>
  <si>
    <t>LIFEN/INOVELAN</t>
  </si>
  <si>
    <t>930013818</t>
  </si>
  <si>
    <t>lifen.mssante.fr/cos.mssante.fr</t>
  </si>
  <si>
    <t>CLINIQUE DU GRAND STADE SAINT DENIS</t>
  </si>
  <si>
    <t>290004142</t>
  </si>
  <si>
    <t>CLINIQUE DU GRAND LARGE</t>
  </si>
  <si>
    <t>560002081</t>
  </si>
  <si>
    <t>CLINIQUE DU GOLFE</t>
  </si>
  <si>
    <t>940300502</t>
  </si>
  <si>
    <t>CLINIQUE DU DR BOYER</t>
  </si>
  <si>
    <t>340780139</t>
  </si>
  <si>
    <t>CLINIQUE DU DOCTEUR JEAN CAUSSE</t>
  </si>
  <si>
    <t>680000882</t>
  </si>
  <si>
    <t>CLINIQUE DU DIACONAT COLMAR</t>
  </si>
  <si>
    <t>580780237</t>
  </si>
  <si>
    <t>CLINIQUE DU CHATEAU DU TREMBLAY</t>
  </si>
  <si>
    <t>910310028</t>
  </si>
  <si>
    <t>CLINIQUE DU CHATEAU DE VILLEBOUZIN</t>
  </si>
  <si>
    <t>310780143</t>
  </si>
  <si>
    <t>CLINIQUE DU CHATEAU DE SEYSSES</t>
  </si>
  <si>
    <t>770310019</t>
  </si>
  <si>
    <t>CLINIQUE DU CHATEAU DE PERREUSE</t>
  </si>
  <si>
    <t>2B0003016</t>
  </si>
  <si>
    <t>CLINIQUE DU CAP</t>
  </si>
  <si>
    <t>800018228</t>
  </si>
  <si>
    <t>CLINIQUE DU CAMPUS DURY</t>
  </si>
  <si>
    <t>590781571</t>
  </si>
  <si>
    <t>CLINIQUE DU CAMBRESIS</t>
  </si>
  <si>
    <t>310780234</t>
  </si>
  <si>
    <t>CLINIQUE DU CABIROL</t>
  </si>
  <si>
    <t>930017512</t>
  </si>
  <si>
    <t>CLINIQUE DU BOURGET</t>
  </si>
  <si>
    <t>2B0000079</t>
  </si>
  <si>
    <t>CLINIQUE DR FILIPPI</t>
  </si>
  <si>
    <t>640780987</t>
  </si>
  <si>
    <t>CLINIQUE D'ORTHEZ</t>
  </si>
  <si>
    <t>950002568</t>
  </si>
  <si>
    <t>CLINIQUE D ORGEMONT</t>
  </si>
  <si>
    <t>310781505</t>
  </si>
  <si>
    <t>CLINIQUE D'OCCITANIE</t>
  </si>
  <si>
    <t>680000494</t>
  </si>
  <si>
    <t>CLINIQUE DIACONAT ROOSEVELT</t>
  </si>
  <si>
    <t>680000320</t>
  </si>
  <si>
    <t>CLINIQUE DIACONAT FONDERIE</t>
  </si>
  <si>
    <t>310781984</t>
  </si>
  <si>
    <t>CLINIQUE DE VERDAICH</t>
  </si>
  <si>
    <t>770790707</t>
  </si>
  <si>
    <t>CLINIQUE DE TOURNAN</t>
  </si>
  <si>
    <t>2B0005664</t>
  </si>
  <si>
    <t>CLINIQUE DE TOGA</t>
  </si>
  <si>
    <t>740781026</t>
  </si>
  <si>
    <t>CLINIQUE DES VALLEES</t>
  </si>
  <si>
    <t>130784291</t>
  </si>
  <si>
    <t>CLINIQUE DES TROIS CYPRES</t>
  </si>
  <si>
    <t>950300376</t>
  </si>
  <si>
    <t>CLINIQUE DES SOURCES</t>
  </si>
  <si>
    <t>130784697</t>
  </si>
  <si>
    <t>CLINIQUE DES QUATRE SAISONS</t>
  </si>
  <si>
    <t>310786389</t>
  </si>
  <si>
    <t>clinique-pyrenees.mssante.fr</t>
  </si>
  <si>
    <t>CLINIQUE DES PYRENEES</t>
  </si>
  <si>
    <t>270027279</t>
  </si>
  <si>
    <t>CLINIQUE DES PORTES DE L'EURE</t>
  </si>
  <si>
    <t>930020987</t>
  </si>
  <si>
    <t>CLINIQUE DES PLATANES</t>
  </si>
  <si>
    <t>770016467</t>
  </si>
  <si>
    <t>CLINIQUE DES PAYS DE MEAUX</t>
  </si>
  <si>
    <t>310781174</t>
  </si>
  <si>
    <t>CLINIQUE DE SOINS DE SUITE DE MONTVERT</t>
  </si>
  <si>
    <t>940300080</t>
  </si>
  <si>
    <t>CLINIQUE DE SOINS DE SUITE DE CHOISY</t>
  </si>
  <si>
    <t>420781767</t>
  </si>
  <si>
    <t>CLINIQUE DES MONTS DU FOREZ</t>
  </si>
  <si>
    <t>930300264</t>
  </si>
  <si>
    <t>CLINIQUE DES LILAS</t>
  </si>
  <si>
    <t>590816427</t>
  </si>
  <si>
    <t>CLINIQUE DES HAUTS-DE-FRANCE</t>
  </si>
  <si>
    <t>750049561</t>
  </si>
  <si>
    <t>CLINIQUE DES EPINETTES</t>
  </si>
  <si>
    <t>620101311</t>
  </si>
  <si>
    <t>CLINIQUE DES DEUX CAPS</t>
  </si>
  <si>
    <t>380020123</t>
  </si>
  <si>
    <t>CLINIQUE DES COTES DU RHONE</t>
  </si>
  <si>
    <t>380785956</t>
  </si>
  <si>
    <t>CLINIQUE DES CEDRES</t>
  </si>
  <si>
    <t>560000184</t>
  </si>
  <si>
    <t>CLINIQUE DES AUGUSTINES- MALESTROIT</t>
  </si>
  <si>
    <t>830017497</t>
  </si>
  <si>
    <t>CLINIQUE DE SANTE MENTALE DU GOLFE</t>
  </si>
  <si>
    <t>COMPAGNIE GENERALE DE SANTE/GRADES ESEA NOUVELLE-AQUITAINE/GCS SARA</t>
  </si>
  <si>
    <t>420788440</t>
  </si>
  <si>
    <t>ramsaygds.mssante.fr/caradoc.mssante.fr/aura.mssante.fr</t>
  </si>
  <si>
    <t>CLINIQUE DE SAINT VICTOR</t>
  </si>
  <si>
    <t>970406245</t>
  </si>
  <si>
    <t>CLINIQUE DE SAINT JOSEPH</t>
  </si>
  <si>
    <t>620100487</t>
  </si>
  <si>
    <t>CLINIQUE DES ACACIAS</t>
  </si>
  <si>
    <t>620116046</t>
  </si>
  <si>
    <t>CLINIQUE DES 7 VALLEES</t>
  </si>
  <si>
    <t>630010510</t>
  </si>
  <si>
    <t>CLINIQUE DES 6 LACS</t>
  </si>
  <si>
    <t>890002298</t>
  </si>
  <si>
    <t>CLINIQUE DE REGENNES</t>
  </si>
  <si>
    <t>010002129</t>
  </si>
  <si>
    <t>lesarbelles.aura.mssante.fr/korian.mssante.fr/aura.mssante.fr</t>
  </si>
  <si>
    <t>CLINIQUE DE READAPTATION LES ARBELLES</t>
  </si>
  <si>
    <t>COMPAGNIE GENERALE DE SANTE/MAILIZ/APHM</t>
  </si>
  <si>
    <t>130781438</t>
  </si>
  <si>
    <t>ramsaygds.mssante.fr/pro.mssante.fr/aphm.mssante.fr</t>
  </si>
  <si>
    <t>CLINIQUE DE PROVENCE BOURBONNE</t>
  </si>
  <si>
    <t>130784549</t>
  </si>
  <si>
    <t>CLINIQUE DE POST CURE PSY LA BASTIDE</t>
  </si>
  <si>
    <t>310780119</t>
  </si>
  <si>
    <t>medecin.oc.mssante.fr/medecin.mp.mssante.fr/interop-mssante.apicrypt.org/clinique-montberon.mssante.fr</t>
  </si>
  <si>
    <t>CLINIQUE DE MONTBERON</t>
  </si>
  <si>
    <t>110780152</t>
  </si>
  <si>
    <t>CLINIQUE DE MIREMONT</t>
  </si>
  <si>
    <t>920300597</t>
  </si>
  <si>
    <t>CLINIQUE DE MEUDON LA FORET</t>
  </si>
  <si>
    <t>910300177</t>
  </si>
  <si>
    <t>CLINIQUE DE L'YVETTE</t>
  </si>
  <si>
    <t>950420042</t>
  </si>
  <si>
    <t>CLINIQUE DE L OSERAIE</t>
  </si>
  <si>
    <t>910310044</t>
  </si>
  <si>
    <t>CLINIQUE DE L ISLE LE MOULIN</t>
  </si>
  <si>
    <t>290000736</t>
  </si>
  <si>
    <t>CLINIQUE DE L'IROISE</t>
  </si>
  <si>
    <t>800013179</t>
  </si>
  <si>
    <t>pharmacien.mssante.fr/medecin.mssante.fr</t>
  </si>
  <si>
    <t>CLINIQUE DE L'EUROPE</t>
  </si>
  <si>
    <t>930300553</t>
  </si>
  <si>
    <t>CLINIQUE DE L ESTREE</t>
  </si>
  <si>
    <t>910805357</t>
  </si>
  <si>
    <t>CLINIQUE DE L'ESSONNE</t>
  </si>
  <si>
    <t>970100251</t>
  </si>
  <si>
    <t>CLINIQUE DE L'ESPÉRANCE</t>
  </si>
  <si>
    <t>350002176</t>
  </si>
  <si>
    <t>CLINIQUE DE L'ESPERANCE</t>
  </si>
  <si>
    <t>590813069</t>
  </si>
  <si>
    <t>CLINIQUE DE L'ESCREBIEUX</t>
  </si>
  <si>
    <t>130017478</t>
  </si>
  <si>
    <t>CLINIQUE DE L'ESCALE</t>
  </si>
  <si>
    <t>640780268</t>
  </si>
  <si>
    <t>na.mssante.fr/medecin.mssante.fr/lifen.mssante.fr/ch-larochelle.mssante.fr/aura.mssante.fr</t>
  </si>
  <si>
    <t>CLINIQUE DELAY</t>
  </si>
  <si>
    <t>590817458</t>
  </si>
  <si>
    <t>CLINIQUE DE LA VICTOIRE</t>
  </si>
  <si>
    <t>970212833</t>
  </si>
  <si>
    <t>CLINIQUE DE LA TOUR HOSP. A DOMICILE</t>
  </si>
  <si>
    <t>130784911</t>
  </si>
  <si>
    <t>CLINIQUE DE LA SALETTE</t>
  </si>
  <si>
    <t>130037922</t>
  </si>
  <si>
    <t>CLINIQUE DE LA RESIDENCE DU PARC</t>
  </si>
  <si>
    <t>CLINIQUE DE LA PORTE DE ST CLOUD</t>
  </si>
  <si>
    <t>920301033</t>
  </si>
  <si>
    <t>690780226</t>
  </si>
  <si>
    <t>partdieu.aura.mssante.fr/medecin.mssante.fr/lifen.mssante.fr/aura.mssante.fr</t>
  </si>
  <si>
    <t>CLINIQUE DE LA PART-DIEU</t>
  </si>
  <si>
    <t>970406203</t>
  </si>
  <si>
    <t>CLINIQUE DE LA PAIX</t>
  </si>
  <si>
    <t>970209714</t>
  </si>
  <si>
    <t>CLINIQUE DE L'ANSE COLAS</t>
  </si>
  <si>
    <t>750300840</t>
  </si>
  <si>
    <t>CLINIQUE DE LA MUETTE</t>
  </si>
  <si>
    <t>750014169</t>
  </si>
  <si>
    <t>CLINIQUE DE LA JONQUIERE</t>
  </si>
  <si>
    <t>640787156</t>
  </si>
  <si>
    <t>CLINIQUE DE LA FONDATION LURO</t>
  </si>
  <si>
    <t>920803798</t>
  </si>
  <si>
    <t>CLINIQUE DE LA DEFENSE</t>
  </si>
  <si>
    <t>350000196</t>
  </si>
  <si>
    <t>CLINIQUE DE LA COTE D'EMERAUDE</t>
  </si>
  <si>
    <t>060781929</t>
  </si>
  <si>
    <t>CLINIQUE DE LA COSTIERE</t>
  </si>
  <si>
    <t>520780156</t>
  </si>
  <si>
    <t>CLINIQUE DE LA COMPASSION</t>
  </si>
  <si>
    <t>130781867</t>
  </si>
  <si>
    <t>CLINIQUE DE LA CIOTAT</t>
  </si>
  <si>
    <t>300781424</t>
  </si>
  <si>
    <t>CLINIQUE DE LA CAMARGUE</t>
  </si>
  <si>
    <t>MAILIZ/LIFEN/INOVELAN</t>
  </si>
  <si>
    <t>760780825</t>
  </si>
  <si>
    <t>pro.mssante.fr/medecin.mssante.fr/lifen.mssante.fr/ch-havre.mssante.fr</t>
  </si>
  <si>
    <t>CLINIQUE DE L'ABBAYE FECAMP</t>
  </si>
  <si>
    <t>290000363</t>
  </si>
  <si>
    <t>CLINIQUE DE KERFRIDEN</t>
  </si>
  <si>
    <t>680000312</t>
  </si>
  <si>
    <t>CLINIQUE DE GERONTOLOGIE ST DAMIEN</t>
  </si>
  <si>
    <t>410000277</t>
  </si>
  <si>
    <t>CLINIQUE DE COUR CHEVERNY</t>
  </si>
  <si>
    <t>MAILIZ/GCS E-SANTE ARCHIPEL 971</t>
  </si>
  <si>
    <t>970102596</t>
  </si>
  <si>
    <t>medecin.mssante.fr/masseur-kinesitherapeute.mssante.fr/guadeloupe.mssante.fr/choisy-cliniques.mssante.fr</t>
  </si>
  <si>
    <t>CLINIQUE DE CHOISY</t>
  </si>
  <si>
    <t>010010171</t>
  </si>
  <si>
    <t>CLINIQUE DE CHATILLON DE VALSERHONE</t>
  </si>
  <si>
    <t>920300258</t>
  </si>
  <si>
    <t>ramsaygds.mssante.fr/medecin.mssante.fr/chicas-gap.mssante.fr</t>
  </si>
  <si>
    <t>CLINIQUE DE CHATILLON</t>
  </si>
  <si>
    <t>860780311</t>
  </si>
  <si>
    <t>CLINIQUE DE CHATELLERAULT</t>
  </si>
  <si>
    <t>380780288</t>
  </si>
  <si>
    <t>CLINIQUE DE CHARTREUSE</t>
  </si>
  <si>
    <t>940008139</t>
  </si>
  <si>
    <t>CLINIQUE DE CHAMPIGNY</t>
  </si>
  <si>
    <t>100002351</t>
  </si>
  <si>
    <t>CLINIQUE DE CHAMPAGNE</t>
  </si>
  <si>
    <t>COMPAGNIE GENERALE DE SANTE/MIPIH/COMPUGROUP MEDICAL France</t>
  </si>
  <si>
    <t>310780390</t>
  </si>
  <si>
    <t>ramsaygds.mssante.fr/medecin.oc.mssante.fr/medecin.mp.mssante.fr/clinique-beaupuy.mssante.fr/cgm.mssante.fr</t>
  </si>
  <si>
    <t>CLINIQUE DE BEAUPUY</t>
  </si>
  <si>
    <t>310781133</t>
  </si>
  <si>
    <t>clinique-aufrery.mssante.fr</t>
  </si>
  <si>
    <t>CLINIQUE D'AUFRERY</t>
  </si>
  <si>
    <t>640780334</t>
  </si>
  <si>
    <t>CLINIQUE D'AMADE</t>
  </si>
  <si>
    <t>820000040</t>
  </si>
  <si>
    <t>CLINIQUE CROIX ST MICHEL</t>
  </si>
  <si>
    <t>010780195</t>
  </si>
  <si>
    <t>CLINIQUE CONVERT - BOURG-EN-BRESSE</t>
  </si>
  <si>
    <t>950300202</t>
  </si>
  <si>
    <t>CLINIQUE CONTI</t>
  </si>
  <si>
    <t>340780675</t>
  </si>
  <si>
    <t>CLINIQUE CLEMENTVILLE</t>
  </si>
  <si>
    <t>GIE VIVALTO SANTE SERVICE PARTAGES/COMPAGNIE GENERALE DE SANTE/LIFEN/POLYCLINIQUE SAINT JEAN</t>
  </si>
  <si>
    <t>750300741</t>
  </si>
  <si>
    <t>vivalto-sante.mssante.fr/ramsaygds.mssante.fr/lifen.mssante.fr/csje.mssante.fr</t>
  </si>
  <si>
    <t>CLINIQUE CHIRURGICALE VICTOR HUGO</t>
  </si>
  <si>
    <t>590790655</t>
  </si>
  <si>
    <t>CLINIQUE CHIRURGICALE ST.ROCH</t>
  </si>
  <si>
    <t>850000134</t>
  </si>
  <si>
    <t>CLINIQUE CHIRURGICALE PORTE OCEANE</t>
  </si>
  <si>
    <t>590780060</t>
  </si>
  <si>
    <t>CLINIQUE CHIRURGICALE OPHTALMOLOGIQUE</t>
  </si>
  <si>
    <t>750300881</t>
  </si>
  <si>
    <t>CLINIQUE CHIRURGICALE DU TROCADERO</t>
  </si>
  <si>
    <t>940300569</t>
  </si>
  <si>
    <t>CLINIQUE CHIRURGICALE DE VITRY</t>
  </si>
  <si>
    <t>590813176</t>
  </si>
  <si>
    <t>CLINIQUE CHIRURGICALE DES HETRES</t>
  </si>
  <si>
    <t>620006049</t>
  </si>
  <si>
    <t>CLINIQUE CHIRURGICALE DE SAINT-OMER</t>
  </si>
  <si>
    <t>590006896</t>
  </si>
  <si>
    <t>CLINIQUE CHIRURGICALE DE LA THIERACHE</t>
  </si>
  <si>
    <t>830100368</t>
  </si>
  <si>
    <t>CLINIQUE CHIR DU GOLFE DE ST TROPEZ</t>
  </si>
  <si>
    <t>230780181</t>
  </si>
  <si>
    <t>CLINIQUE  CHATELGUYON  VIERSAT</t>
  </si>
  <si>
    <t>910310010</t>
  </si>
  <si>
    <t>CLINIQUE CHATEAU DU BEL AIR</t>
  </si>
  <si>
    <t>930300546</t>
  </si>
  <si>
    <t>CLINIQUE CCN PORTE DE PARIS</t>
  </si>
  <si>
    <t>470000159</t>
  </si>
  <si>
    <t>CLINIQUE CALABET</t>
  </si>
  <si>
    <t>750300592</t>
  </si>
  <si>
    <t>CLINIQUE BLOMET</t>
  </si>
  <si>
    <t>330780321</t>
  </si>
  <si>
    <t>CLINIQUE BETHANIE</t>
  </si>
  <si>
    <t>950300087</t>
  </si>
  <si>
    <t>CLINIQUE BELLOY EN FRANCE</t>
  </si>
  <si>
    <t>540022837</t>
  </si>
  <si>
    <t>CLINIQUE BELLEFONTAINE</t>
  </si>
  <si>
    <t>450000252</t>
  </si>
  <si>
    <t>CLINIQUE BELLE ALLEE</t>
  </si>
  <si>
    <t>640781365</t>
  </si>
  <si>
    <t>aquitaine.mssante.fr</t>
  </si>
  <si>
    <t>CLINIQUE BEAU SITE</t>
  </si>
  <si>
    <t>640017224</t>
  </si>
  <si>
    <t>CLINIQUE BEAULIEU</t>
  </si>
  <si>
    <t>970466751</t>
  </si>
  <si>
    <t>CLINIQUE AVICENNE</t>
  </si>
  <si>
    <t>COMPAGNIE GENERALE DE SANTE/MAILIZ/LIFEN/MIPIH</t>
  </si>
  <si>
    <t>750300493</t>
  </si>
  <si>
    <t>CLINIQUE ARAGO</t>
  </si>
  <si>
    <t>300017498</t>
  </si>
  <si>
    <t>CLINIQUE AMBULATOIRE DE LA CEZE</t>
  </si>
  <si>
    <t>010007300</t>
  </si>
  <si>
    <t>CLINIQUE AMBULATOIRE CENDANEG</t>
  </si>
  <si>
    <t>540000445</t>
  </si>
  <si>
    <t>CLINIQUE AMBROISE PARE NANCY</t>
  </si>
  <si>
    <t>570000356</t>
  </si>
  <si>
    <t>CLINIQUE AMBROISE PARE DE THIONVILLE</t>
  </si>
  <si>
    <t>930300140</t>
  </si>
  <si>
    <t>CLINIQUE AMBROISE PARE BONDY</t>
  </si>
  <si>
    <t>420793697</t>
  </si>
  <si>
    <t>CLINIQUE ALMA SANTE</t>
  </si>
  <si>
    <t>630780310</t>
  </si>
  <si>
    <t>orpea.mssante.fr/aura.mssante.fr</t>
  </si>
  <si>
    <t>CLINEA - CLINIQUE LES SORBIERS</t>
  </si>
  <si>
    <t>580006286</t>
  </si>
  <si>
    <t>CLINEA</t>
  </si>
  <si>
    <t>130782444</t>
  </si>
  <si>
    <t>lifen.mssante.fr/chateau-florans.mssante.fr</t>
  </si>
  <si>
    <t>CLIN DE SOINS DE SUITE CHATEAU FLORANS</t>
  </si>
  <si>
    <t>750014128</t>
  </si>
  <si>
    <t>CLINALLIANCE PARIS BUTTES CHAUMONT</t>
  </si>
  <si>
    <t>920300381</t>
  </si>
  <si>
    <t>CLINALLIANCE FONTENAY AUX ROSES</t>
  </si>
  <si>
    <t>910023407</t>
  </si>
  <si>
    <t>CLINALLIANCE ETAMPES</t>
  </si>
  <si>
    <t>310781141</t>
  </si>
  <si>
    <t>CL DU VIEUX CHATEAU D'OC</t>
  </si>
  <si>
    <t>340780667</t>
  </si>
  <si>
    <t>CL DU PARC</t>
  </si>
  <si>
    <t>300002508</t>
  </si>
  <si>
    <t>CL DU GRAND AVIGNON</t>
  </si>
  <si>
    <t>820000065</t>
  </si>
  <si>
    <t>CL DU DR HONORE CAVE</t>
  </si>
  <si>
    <t>170780100</t>
  </si>
  <si>
    <t>CL. CONVAL KORIAN CHATEAU DE CLAVETTE</t>
  </si>
  <si>
    <t>810102947</t>
  </si>
  <si>
    <t>CL CLAUDE BERNARD UAD LESCURE</t>
  </si>
  <si>
    <t>810011197</t>
  </si>
  <si>
    <t>CL CLAUDE BERNARD UAD LAVAUR</t>
  </si>
  <si>
    <t>810101758</t>
  </si>
  <si>
    <t>CL CLAUDE BERNARD UAD GRAULHET</t>
  </si>
  <si>
    <t>810101741</t>
  </si>
  <si>
    <t>CL CLAUDE BERNARD UAD CASTRES</t>
  </si>
  <si>
    <t>920000460</t>
  </si>
  <si>
    <t>CLCC RENE HUGUENIN INSTITUT CURIE</t>
  </si>
  <si>
    <t>590000188</t>
  </si>
  <si>
    <t>CLCC OSCAR LAMBRET LILLE</t>
  </si>
  <si>
    <t>750160012</t>
  </si>
  <si>
    <t>CLCC  INSTITUT CURIE</t>
  </si>
  <si>
    <t>940000656</t>
  </si>
  <si>
    <t>CLCC HOPITAL GUSTAVE ROUSSY</t>
  </si>
  <si>
    <t>210987731</t>
  </si>
  <si>
    <t>CLCC GEORGES-FRANCOIS LECLERC</t>
  </si>
  <si>
    <t>910813732</t>
  </si>
  <si>
    <t>CLCC DE PROTONTHERAPIE ORSAY</t>
  </si>
  <si>
    <t>410005953</t>
  </si>
  <si>
    <t>C.I.R.A.D. - VENDOME</t>
  </si>
  <si>
    <t>410005011</t>
  </si>
  <si>
    <t>C.I.R.A.D. - CHEMERY</t>
  </si>
  <si>
    <t>410007553</t>
  </si>
  <si>
    <t>lifen.mssante.fr/avitum.mssante.fr</t>
  </si>
  <si>
    <t>C.I.R.A.D. - BLOIS</t>
  </si>
  <si>
    <t>MAILIZ/CH DE SOMAIN</t>
  </si>
  <si>
    <t>590784245</t>
  </si>
  <si>
    <t>pro.mssante.fr/masseur-kinesitherapeute.mssante.fr/ch-somain.mssante.fr</t>
  </si>
  <si>
    <t>HF-08</t>
  </si>
  <si>
    <t>CH ZUYDCOOTE</t>
  </si>
  <si>
    <t>380780056</t>
  </si>
  <si>
    <t>CH YVES TOURAINE</t>
  </si>
  <si>
    <t>590782439</t>
  </si>
  <si>
    <t>CH WATTRELOS</t>
  </si>
  <si>
    <t>380784751</t>
  </si>
  <si>
    <t>CH VOIRON</t>
  </si>
  <si>
    <t>700780026</t>
  </si>
  <si>
    <t>ch-gray.mssante.fr</t>
  </si>
  <si>
    <t>CH VAL DE SAONE PIERRE VITTER GRAY</t>
  </si>
  <si>
    <t>840000111</t>
  </si>
  <si>
    <t>CH VAISON LA ROMAINE</t>
  </si>
  <si>
    <t>970100228</t>
  </si>
  <si>
    <t>GUA-02</t>
  </si>
  <si>
    <t>C.H.U. DE POINTE A PITRE  ABYMES</t>
  </si>
  <si>
    <t>780140059</t>
  </si>
  <si>
    <t>IDF-03</t>
  </si>
  <si>
    <t>CH THEOPHILE ROUSSEL</t>
  </si>
  <si>
    <t>090782251</t>
  </si>
  <si>
    <t>OCC-08</t>
  </si>
  <si>
    <t>CH TARASCON SUR ARIEGE</t>
  </si>
  <si>
    <t>480780147</t>
  </si>
  <si>
    <t>medecin.mssante.fr/chirurgien-dentiste.oc.mssante.fr</t>
  </si>
  <si>
    <t>CHS SAINT-ALBAN FRANCOIS TOSQUELLES</t>
  </si>
  <si>
    <t>300780103</t>
  </si>
  <si>
    <t>CHS PSY LE MAS CAREIRON UZES</t>
  </si>
  <si>
    <t>830101200</t>
  </si>
  <si>
    <t>CHS PIERREFEU DU VAR HENRI GUERIN</t>
  </si>
  <si>
    <t>660780198</t>
  </si>
  <si>
    <t>CH SPECIALISE LEON JEAN GREGORY</t>
  </si>
  <si>
    <t>970202180</t>
  </si>
  <si>
    <t>medecin.mssante.fr/cliniqueansecolas.mssante.fr/ch-saint-esprit.mssante.fr</t>
  </si>
  <si>
    <t>CHSP DE COLSON</t>
  </si>
  <si>
    <t>590780052</t>
  </si>
  <si>
    <t>HF-05</t>
  </si>
  <si>
    <t>CH SOMAIN</t>
  </si>
  <si>
    <t>270000219</t>
  </si>
  <si>
    <t>NOR-10</t>
  </si>
  <si>
    <t>CHS NAVARRE EVREUX</t>
  </si>
  <si>
    <t>460780554</t>
  </si>
  <si>
    <t>CHS LEYME</t>
  </si>
  <si>
    <t>900004698</t>
  </si>
  <si>
    <t>gh70.mssante.fr</t>
  </si>
  <si>
    <t>BFC-09</t>
  </si>
  <si>
    <t>CHSLD CHENOIS</t>
  </si>
  <si>
    <t>130780554</t>
  </si>
  <si>
    <t>CHS EDOUARD TOULOUSE</t>
  </si>
  <si>
    <t>390780476</t>
  </si>
  <si>
    <t>BFC-10</t>
  </si>
  <si>
    <t>CHS  DOLE ST YLIE</t>
  </si>
  <si>
    <t>840000137</t>
  </si>
  <si>
    <t>CHS DE MONTFAVET</t>
  </si>
  <si>
    <t>730780582</t>
  </si>
  <si>
    <t>medecin.mssante.fr/masseur-kinesitherapeute.mssante.fr/chs-savoie.aura.mssante.fr/aura.mssante.fr</t>
  </si>
  <si>
    <t>CHS DE LA SAVOIE</t>
  </si>
  <si>
    <t>030780282</t>
  </si>
  <si>
    <t>ch-ainay.aura.mssante.fr/aura.mssante.fr</t>
  </si>
  <si>
    <t>ARA-01</t>
  </si>
  <si>
    <t>CHS D'AINAY LE CHATEAU</t>
  </si>
  <si>
    <t>360000095</t>
  </si>
  <si>
    <t>CVL-02</t>
  </si>
  <si>
    <t>CH SAINT ROCH DE BUZANCAIS</t>
  </si>
  <si>
    <t>690780143</t>
  </si>
  <si>
    <t>CH SAINT JEAN DE DIEU - ARHM</t>
  </si>
  <si>
    <t>450000336</t>
  </si>
  <si>
    <t>CH SAINT JEAN DE BRIARE</t>
  </si>
  <si>
    <t>670780345</t>
  </si>
  <si>
    <t>CH SAINTE-CATHERINE DE SAVERNE</t>
  </si>
  <si>
    <t>360000087</t>
  </si>
  <si>
    <t>CH SAINT CHARLES DE VALENCAY</t>
  </si>
  <si>
    <t>GCS SARA/INOVELAN</t>
  </si>
  <si>
    <t>380780023</t>
  </si>
  <si>
    <t>ch-uriage.aura.mssante.fr/aura.mssante.fr/aphp.mssante.fr</t>
  </si>
  <si>
    <t>CH RHUMATOLOGIQUE D'URIAGE</t>
  </si>
  <si>
    <t>740781893</t>
  </si>
  <si>
    <t>hl-reignier.aura.mssante.fr/aura.mssante.fr</t>
  </si>
  <si>
    <t>CH REIGNIER</t>
  </si>
  <si>
    <t>620101360</t>
  </si>
  <si>
    <t>CH REGION DE ST-OMER</t>
  </si>
  <si>
    <t>010007987</t>
  </si>
  <si>
    <t>CH PUBLIC HAUTEVILLLE</t>
  </si>
  <si>
    <t>780300455</t>
  </si>
  <si>
    <t>CH PRIVE DU MONTGARDE</t>
  </si>
  <si>
    <t>300781010</t>
  </si>
  <si>
    <t>CH PONTEILS</t>
  </si>
  <si>
    <t>450000153</t>
  </si>
  <si>
    <t>CVL-05</t>
  </si>
  <si>
    <t>CH P. LEBRUN NEUVILLE AUX BOIS</t>
  </si>
  <si>
    <t>380780049</t>
  </si>
  <si>
    <t>CH PIERRE OUDOT</t>
  </si>
  <si>
    <t>580780971</t>
  </si>
  <si>
    <t>CH PIERRE LOO EPSM DE LA NIEVRE</t>
  </si>
  <si>
    <t>270000144</t>
  </si>
  <si>
    <t>NOR-09</t>
  </si>
  <si>
    <t>CH PIERRE HURABIELLE BOURG-ACHARD</t>
  </si>
  <si>
    <t>120780085</t>
  </si>
  <si>
    <t>OCC-12</t>
  </si>
  <si>
    <t>CH PIERRE DELPECH DECAZEVILLE</t>
  </si>
  <si>
    <t>MAILIZ/LIFEN/MIPIH/GCS SIS MARTINIQUE</t>
  </si>
  <si>
    <t>340796358</t>
  </si>
  <si>
    <t>CH PAUL COSTE FLORET LAMALOU</t>
  </si>
  <si>
    <t>350048518</t>
  </si>
  <si>
    <t>BRE-05</t>
  </si>
  <si>
    <t>C. HOSPITALIER DES MARCHES DE BRETAGNE</t>
  </si>
  <si>
    <t>020000055</t>
  </si>
  <si>
    <t>HF-01</t>
  </si>
  <si>
    <t>CH NOUVION EN THIERACHE</t>
  </si>
  <si>
    <t>280000589</t>
  </si>
  <si>
    <t>CVL-06</t>
  </si>
  <si>
    <t>CH NOGENT- LE- ROTROU</t>
  </si>
  <si>
    <t>760780064</t>
  </si>
  <si>
    <t>lifen.mssante.fr/ch-neufchatel.mssante.fr</t>
  </si>
  <si>
    <t>NOR-07</t>
  </si>
  <si>
    <t>CH NEUFCHATEL-EN-BRAY</t>
  </si>
  <si>
    <t>010780096</t>
  </si>
  <si>
    <t>pro.mssante.fr/medecin.mssante.fr/ch-trevoux.aura.mssante.fr/aura.mssante.fr</t>
  </si>
  <si>
    <t>CH MONTPENSIER TREVOUX</t>
  </si>
  <si>
    <t>690780036</t>
  </si>
  <si>
    <t>CH MONTGELAS</t>
  </si>
  <si>
    <t>MAILIZ/CH DE HAM</t>
  </si>
  <si>
    <t>610780124</t>
  </si>
  <si>
    <t>CH MARGUERITE DE LORRAINE-MORTAGNE</t>
  </si>
  <si>
    <t>MAILIZ/CHRU DE TOURS</t>
  </si>
  <si>
    <t>370000713</t>
  </si>
  <si>
    <t>medecin.mssante.fr/chu-tours.mssante.fr</t>
  </si>
  <si>
    <t>CVL-03</t>
  </si>
  <si>
    <t>CH LOUIS SEVESTRE - LA MEMBROLLE</t>
  </si>
  <si>
    <t>570000430</t>
  </si>
  <si>
    <t>CH LE SECQ DE CREPY - BOULAY</t>
  </si>
  <si>
    <t>270000136</t>
  </si>
  <si>
    <t>CH LES ANDELYS</t>
  </si>
  <si>
    <t>590781621</t>
  </si>
  <si>
    <t>HF-06</t>
  </si>
  <si>
    <t>CH LE CATEAU-CAMBRESIS</t>
  </si>
  <si>
    <t>430000067</t>
  </si>
  <si>
    <t>medecin.mssante.fr/ch-lepuy.aura.mssante.fr/ch-langeac.aura.mssante.fr/aura.mssante.fr</t>
  </si>
  <si>
    <t>ARA-06</t>
  </si>
  <si>
    <t>CH LANGEAC</t>
  </si>
  <si>
    <t>890000417</t>
  </si>
  <si>
    <t>CH JOIGNY</t>
  </si>
  <si>
    <t>590781639</t>
  </si>
  <si>
    <t>CH JEUMONT</t>
  </si>
  <si>
    <t>370002701</t>
  </si>
  <si>
    <t>CH JEAN PAGES DE LUYNES</t>
  </si>
  <si>
    <t>610780165</t>
  </si>
  <si>
    <t>NOR-01</t>
  </si>
  <si>
    <t>CH JACQUES MONOD - FLERS</t>
  </si>
  <si>
    <t>910019447</t>
  </si>
  <si>
    <t>IDF-06</t>
  </si>
  <si>
    <t>CHI SUD ESSONNE-DOURDAN-ETAMPES</t>
  </si>
  <si>
    <t>970100160</t>
  </si>
  <si>
    <t>GUA-01</t>
  </si>
  <si>
    <t>C.H. IRENEE DE BRUYN, EX H.L.</t>
  </si>
  <si>
    <t>950001370</t>
  </si>
  <si>
    <t>C.H.I.P.O. DE BEAUMONT-MERU</t>
  </si>
  <si>
    <t>820004950</t>
  </si>
  <si>
    <t>OCC-11</t>
  </si>
  <si>
    <t>CH INTERCOMMUN CASTELSARRASIN-MOISSAC</t>
  </si>
  <si>
    <t>590785663</t>
  </si>
  <si>
    <t>CH INTERCOMMUNAL WASQUEHAL</t>
  </si>
  <si>
    <t>240016055</t>
  </si>
  <si>
    <t>NA-05</t>
  </si>
  <si>
    <t>CH INTERCOMMUNAL RIBERAC DRONNE DOUBLE</t>
  </si>
  <si>
    <t>MAILIZ/CHU BESANCON</t>
  </si>
  <si>
    <t>390780179</t>
  </si>
  <si>
    <t>BFC-08</t>
  </si>
  <si>
    <t>CH INTERCOMMUNAL DU PAYS DU REVERMONT</t>
  </si>
  <si>
    <t>MAILIZ/INOVELAN/CH DE CHOLET</t>
  </si>
  <si>
    <t>610790594</t>
  </si>
  <si>
    <t>pharmacien.mssante.fr/medecin.mssante.fr/gip-sib.mssante.fr/cmpr.mssante.fr/ch-cholet.mssante.fr</t>
  </si>
  <si>
    <t>CH INTERCOMMUNAL DES ANDAINES</t>
  </si>
  <si>
    <t>440048718</t>
  </si>
  <si>
    <t>CHIMIOTHÉRAPIE - SITE JULES VERNE</t>
  </si>
  <si>
    <t>740790381</t>
  </si>
  <si>
    <t>CHI LES HOPITAUX DU LEMAN</t>
  </si>
  <si>
    <t>120780481</t>
  </si>
  <si>
    <t>CHI (EX H.L.) VALLON SALLES LA SOURCE</t>
  </si>
  <si>
    <t>120780101</t>
  </si>
  <si>
    <t>C.H.I. (EX H.L.)ESPALIONSTLAURENTD'OLT</t>
  </si>
  <si>
    <t>320780174</t>
  </si>
  <si>
    <t>C.H.I. (EX H.L.) DE LOMBEZ SAMATAN</t>
  </si>
  <si>
    <t>760780734</t>
  </si>
  <si>
    <t>CHI DU PAYS DES HAUTES FALAISES</t>
  </si>
  <si>
    <t>880008230</t>
  </si>
  <si>
    <t>CHI DES 5 VALLEES</t>
  </si>
  <si>
    <t>880007299</t>
  </si>
  <si>
    <t>CHI DE L' OUEST VOSGIEN</t>
  </si>
  <si>
    <t>920026374</t>
  </si>
  <si>
    <t>CHI COURBEVOIE-NEUILLY-PUTEAUX</t>
  </si>
  <si>
    <t>600100028</t>
  </si>
  <si>
    <t>CHI CLERMONT</t>
  </si>
  <si>
    <t>MAILIZ/APICEM/GCS SARA</t>
  </si>
  <si>
    <t>580781136</t>
  </si>
  <si>
    <t>CH HENRI DUNANT LA CHARITE-SUR-LOIRE</t>
  </si>
  <si>
    <t>620100677</t>
  </si>
  <si>
    <t>CH HENIN BEAUMONT</t>
  </si>
  <si>
    <t>590781647</t>
  </si>
  <si>
    <t>CH HAUTMONT</t>
  </si>
  <si>
    <t>690782925</t>
  </si>
  <si>
    <t>CH GERIATRIQUE DU MONT D OR</t>
  </si>
  <si>
    <t>420780660</t>
  </si>
  <si>
    <t>ch-claudinon.aura.mssante.fr/aura.mssante.fr</t>
  </si>
  <si>
    <t>CH GEORGES CLAUDINON</t>
  </si>
  <si>
    <t>590781662</t>
  </si>
  <si>
    <t>CH FOURMIES</t>
  </si>
  <si>
    <t>290000041</t>
  </si>
  <si>
    <t>BRE-01</t>
  </si>
  <si>
    <t>C.H FERDINAND GRALL LANDERNEAU</t>
  </si>
  <si>
    <t>590781811</t>
  </si>
  <si>
    <t>CH FELLERIES-LIESSIES</t>
  </si>
  <si>
    <t>090180019</t>
  </si>
  <si>
    <t>CH (EX HL) SAINT LOUIS</t>
  </si>
  <si>
    <t>120780093</t>
  </si>
  <si>
    <t>ch-saint-geniezdolt.mssante.fr</t>
  </si>
  <si>
    <t>C.H.(EX H.L.) SAINT GENIEZ D'OLT</t>
  </si>
  <si>
    <t>120780291</t>
  </si>
  <si>
    <t>C.H. (EX H.L.) MAURICE FENAILLE</t>
  </si>
  <si>
    <t>460780430</t>
  </si>
  <si>
    <t>pro.oc.mssante.fr/infirmier.oc.mssante.fr</t>
  </si>
  <si>
    <t>OCC-14</t>
  </si>
  <si>
    <t>C.H.(EX H.L.) LOUIS CONTE GRAMAT</t>
  </si>
  <si>
    <t>320780216</t>
  </si>
  <si>
    <t>hopital-vicfezensac.mssante.fr</t>
  </si>
  <si>
    <t>C.H. (EX H.L.) DE VIC-FEZENSAC</t>
  </si>
  <si>
    <t>MAILIZ/INTERNATIONAL CROSS TALK/MIPIH</t>
  </si>
  <si>
    <t>820000248</t>
  </si>
  <si>
    <t>C.H. (EX H.L.) DES DEUX RIVES</t>
  </si>
  <si>
    <t>310780713</t>
  </si>
  <si>
    <t>C.H. (EX H.L.) DE REVEL</t>
  </si>
  <si>
    <t>GIP SILPC/MAILIZ/MIPIH/GCS SARA</t>
  </si>
  <si>
    <t>320780208</t>
  </si>
  <si>
    <t>silpc.mssante.fr/medecin.oc.mssante.fr/medecin.mp.mssante.fr/masseur-kinesitherapeute.mssante.fr/infirmier.oc.mssante.fr/hopital-nogaro.mssante.fr/aura.mssante.fr</t>
  </si>
  <si>
    <t>C.H. (EX H.L.) DE NOGARO</t>
  </si>
  <si>
    <t>820000206</t>
  </si>
  <si>
    <t>medecin.oc.mssante.fr/medecin.mp.mssante.fr/chturenne.mssante.fr</t>
  </si>
  <si>
    <t>C.H. (EX H.L.)  DE NEGREPELISSE</t>
  </si>
  <si>
    <t>320780190</t>
  </si>
  <si>
    <t>psychologue.oc.mssante.fr/pharmacien.oc.mssante.fr/dieteticien.oc.mssante.fr/ch-mirande.mssante.fr</t>
  </si>
  <si>
    <t>C.H. (EX H.L.) DE MIRANDE</t>
  </si>
  <si>
    <t>320780182</t>
  </si>
  <si>
    <t>hopital-mauvezin.mssante.fr</t>
  </si>
  <si>
    <t>C.H. (EX H.L.) DE MAUVEZIN</t>
  </si>
  <si>
    <t>320780158</t>
  </si>
  <si>
    <t>C.H. (EX H.L.)  DE GIMONT</t>
  </si>
  <si>
    <t>820000214</t>
  </si>
  <si>
    <t>C.H.(EX H.L.) DE CAUSSADE</t>
  </si>
  <si>
    <t>430000091</t>
  </si>
  <si>
    <t>CH D'YSSINGEAUX</t>
  </si>
  <si>
    <t>420002495</t>
  </si>
  <si>
    <t>CH DU PAYS DE GIER</t>
  </si>
  <si>
    <t>590781415</t>
  </si>
  <si>
    <t>CH DUNKERQUE</t>
  </si>
  <si>
    <t>010008407</t>
  </si>
  <si>
    <t>CH DU HAUT BUGEY</t>
  </si>
  <si>
    <t>760782425</t>
  </si>
  <si>
    <t>CH DU BOIS PETIT SOTTEVILLE LES ROUEN</t>
  </si>
  <si>
    <t>260003264</t>
  </si>
  <si>
    <t>CH DROME VIVARAIS</t>
  </si>
  <si>
    <t>MAILIZ/INTERNATIONAL CROSS TALK/GCS SARA</t>
  </si>
  <si>
    <t>030002158</t>
  </si>
  <si>
    <t>CH DPT COEUR DU BOURBONNAIS</t>
  </si>
  <si>
    <t>620100461</t>
  </si>
  <si>
    <t>CH D'HESDIN</t>
  </si>
  <si>
    <t>410000095</t>
  </si>
  <si>
    <t>CVL-04</t>
  </si>
  <si>
    <t>CH DE VENDOME</t>
  </si>
  <si>
    <t>690782271</t>
  </si>
  <si>
    <t>pro.mssante.fr/medecin.mssante.fr/aura.mssante.fr</t>
  </si>
  <si>
    <t>CH DE TARARE</t>
  </si>
  <si>
    <t>070002878</t>
  </si>
  <si>
    <t>CH DES VALS D'ARDECHE</t>
  </si>
  <si>
    <t>380780213</t>
  </si>
  <si>
    <t>CH DE ST-LAURENT-DU-PONT</t>
  </si>
  <si>
    <t>730780103</t>
  </si>
  <si>
    <t>410000111</t>
  </si>
  <si>
    <t>CH DE ST AIGNAN</t>
  </si>
  <si>
    <t>410000152</t>
  </si>
  <si>
    <t>CH DE SELLES-SUR-CHER</t>
  </si>
  <si>
    <t>070007927</t>
  </si>
  <si>
    <t>CH DES CEVENNES ARDECHOISES</t>
  </si>
  <si>
    <t>590781803</t>
  </si>
  <si>
    <t>CH DE SAMBRE AVESNOIS</t>
  </si>
  <si>
    <t>380780171</t>
  </si>
  <si>
    <t>CH DE SAINT MARCELLIN</t>
  </si>
  <si>
    <t>500000096</t>
  </si>
  <si>
    <t>pro.mssante.fr/fhm.mssante.fr</t>
  </si>
  <si>
    <t>CH DE SAINT HILAIRE DU HARCOUET</t>
  </si>
  <si>
    <t>690780044</t>
  </si>
  <si>
    <t>CH DE SAINTE-FOY-LES-LYON</t>
  </si>
  <si>
    <t>740781208</t>
  </si>
  <si>
    <t>ch-rumilly.aura.mssante.fr/aura.mssante.fr</t>
  </si>
  <si>
    <t>ARA-08</t>
  </si>
  <si>
    <t>CH DE RUMILLY</t>
  </si>
  <si>
    <t>590782421</t>
  </si>
  <si>
    <t>C.H DE ROUBAIX</t>
  </si>
  <si>
    <t>380780072</t>
  </si>
  <si>
    <t>CH DE RIVES</t>
  </si>
  <si>
    <t>MAILIZ/LIFEN/GRADES ESEA NOUVELLE-AQUITAINE</t>
  </si>
  <si>
    <t>450002423</t>
  </si>
  <si>
    <t>CH DEPARTEMENTAL GEORGE DAUMEZON</t>
  </si>
  <si>
    <t>030180020</t>
  </si>
  <si>
    <t>CH DE NERIS LES BAINS</t>
  </si>
  <si>
    <t>150780500</t>
  </si>
  <si>
    <t>ch-murat.aura.mssante.fr/aura.mssante.fr</t>
  </si>
  <si>
    <t>ARA-04</t>
  </si>
  <si>
    <t>CH DE MURAT</t>
  </si>
  <si>
    <t>540001096</t>
  </si>
  <si>
    <t>CH DE MT ST MARTIN (GROUPE SOS SANTE)</t>
  </si>
  <si>
    <t>360000111</t>
  </si>
  <si>
    <t>CH DE LEVROUX</t>
  </si>
  <si>
    <t>380780031</t>
  </si>
  <si>
    <t>CH DE LA MURE</t>
  </si>
  <si>
    <t>280000225</t>
  </si>
  <si>
    <t>CH DE LA LOUPE</t>
  </si>
  <si>
    <t>880007786</t>
  </si>
  <si>
    <t>grand-est.mssante.fr/ch-gerardmer.mssante.fr</t>
  </si>
  <si>
    <t>CH DE LA HAUTE VALLEE DE LA MOSELLE</t>
  </si>
  <si>
    <t>520780081</t>
  </si>
  <si>
    <t>CH DE LA HAUTE-MARNE</t>
  </si>
  <si>
    <t>360000061</t>
  </si>
  <si>
    <t>CH DE LA CHATRE</t>
  </si>
  <si>
    <t>CH DE VIENNE/GCS SARA</t>
  </si>
  <si>
    <t>690780069</t>
  </si>
  <si>
    <t>ch-vienne.mssante.fr/ch-condrieu.aura.mssante.fr/aura.mssante.fr</t>
  </si>
  <si>
    <t>CH DE CONDRIEU</t>
  </si>
  <si>
    <t>150780047</t>
  </si>
  <si>
    <t>CH DE CONDAT EN FENIERS</t>
  </si>
  <si>
    <t>360000103</t>
  </si>
  <si>
    <t>CH DE CHATILLON-SUR-INDRE</t>
  </si>
  <si>
    <t>280500075</t>
  </si>
  <si>
    <t>CH DE CHATEAUDUN</t>
  </si>
  <si>
    <t>080000425</t>
  </si>
  <si>
    <t>CH DE CHARLEVILLE MEZIERES</t>
  </si>
  <si>
    <t>970100244</t>
  </si>
  <si>
    <t>guadeloupe.mssante.fr/chcbe-gpe.mssante.fr</t>
  </si>
  <si>
    <t>C.H.  DE CAPESTERRE-BELLE, EX H.L.</t>
  </si>
  <si>
    <t>330781295</t>
  </si>
  <si>
    <t>NA-06</t>
  </si>
  <si>
    <t>C.H. DE  CADILLAC</t>
  </si>
  <si>
    <t>730780525</t>
  </si>
  <si>
    <t>CH DE BOURG ST MAURICE</t>
  </si>
  <si>
    <t>MAILIZ/CH DE BOURBON L'ARCHAMBAULT/GCS SARA</t>
  </si>
  <si>
    <t>030780126</t>
  </si>
  <si>
    <t>medecin.mssante.fr/ch-bourbon.mssante.fr/ch-bourbon.aura.mssante.fr/aura.mssante.fr</t>
  </si>
  <si>
    <t>CH DE BOURBON L'ARCHAMBAULT</t>
  </si>
  <si>
    <t>500000054</t>
  </si>
  <si>
    <t>CH D' AVRANCHES-GRANVILLE</t>
  </si>
  <si>
    <t>070780358</t>
  </si>
  <si>
    <t>CH D'ARDECHE NORD</t>
  </si>
  <si>
    <t>070005566</t>
  </si>
  <si>
    <t>CH D'ARDECHE MERIDIONALE</t>
  </si>
  <si>
    <t>430000059</t>
  </si>
  <si>
    <t>hopital-craponne.aura.mssante.fr/aura.mssante.fr</t>
  </si>
  <si>
    <t>CH CRAPONNE SUR ARZON</t>
  </si>
  <si>
    <t>590000071</t>
  </si>
  <si>
    <t>CH COMINES</t>
  </si>
  <si>
    <t>MAILIZ/LIFEN/APICEM/GCS E-SANTE BOURGOGNE/CHI DU PAYS DE COGNAC</t>
  </si>
  <si>
    <t>580780070</t>
  </si>
  <si>
    <t>medecin.mssante.fr/lifen.mssante.fr/interop-mssante.apicrypt.org/ght-unyon.mssante.fr/ch-cognac.mssante.fr</t>
  </si>
  <si>
    <t>CH CLAMECY</t>
  </si>
  <si>
    <t>580780047</t>
  </si>
  <si>
    <t>medecin.mssante.fr/chicas-gap.mssante.fr</t>
  </si>
  <si>
    <t>CH CHATEAU-CHINON</t>
  </si>
  <si>
    <t>710781014</t>
  </si>
  <si>
    <t>CH CHAROLLES</t>
  </si>
  <si>
    <t>630781367</t>
  </si>
  <si>
    <t>medecin.mssante.fr/ch-billom.aura.mssante.fr/aura.mssante.fr</t>
  </si>
  <si>
    <t>CH BILLOM</t>
  </si>
  <si>
    <t>620100651</t>
  </si>
  <si>
    <t>CH BETHUNE</t>
  </si>
  <si>
    <t>270000060</t>
  </si>
  <si>
    <t>CH BERNAY</t>
  </si>
  <si>
    <t>080000086</t>
  </si>
  <si>
    <t>CH BELAIR</t>
  </si>
  <si>
    <t>450000146</t>
  </si>
  <si>
    <t>hblr.mssante.fr</t>
  </si>
  <si>
    <t>CH  BEAUNE-LA-ROLANDE</t>
  </si>
  <si>
    <t>250000239</t>
  </si>
  <si>
    <t>ch-baumelesdames.mssante.fr</t>
  </si>
  <si>
    <t>CH BAUME LES DAMES</t>
  </si>
  <si>
    <t>620100073</t>
  </si>
  <si>
    <t>HF-04</t>
  </si>
  <si>
    <t>CH BAPAUME</t>
  </si>
  <si>
    <t>590781795</t>
  </si>
  <si>
    <t>CH AVESNES SUR HELPE</t>
  </si>
  <si>
    <t>890000409</t>
  </si>
  <si>
    <t>CH AVALLON</t>
  </si>
  <si>
    <t>740780986</t>
  </si>
  <si>
    <t>CHATEAU DE BON ATTRAIT</t>
  </si>
  <si>
    <t>620103432</t>
  </si>
  <si>
    <t>CH ARROND DE MONTREUIL</t>
  </si>
  <si>
    <t>600100101</t>
  </si>
  <si>
    <t>CH AP-HP LIANCOURT</t>
  </si>
  <si>
    <t>710781568</t>
  </si>
  <si>
    <t>medecin.mssante.fr/bourgogne.mssante.fr</t>
  </si>
  <si>
    <t>CH ALIGRE BOURBON LANCY</t>
  </si>
  <si>
    <t>730002839</t>
  </si>
  <si>
    <t>CH  ALBERTVILLE MOUTIERS</t>
  </si>
  <si>
    <t>620101295</t>
  </si>
  <si>
    <t>CH AIRE SUR LA LYS</t>
  </si>
  <si>
    <t>970466504</t>
  </si>
  <si>
    <t>CENTRE YLANG YLANG</t>
  </si>
  <si>
    <t>910150077</t>
  </si>
  <si>
    <t>CENTRE VARENNES JARCY</t>
  </si>
  <si>
    <t>440000719</t>
  </si>
  <si>
    <t>CENTRE THERAPEUTIQUE DE  LA BARONNAIS</t>
  </si>
  <si>
    <t>970405064</t>
  </si>
  <si>
    <t>CENTRE (ST PIERRE/U1) - AURAR</t>
  </si>
  <si>
    <t>140015975</t>
  </si>
  <si>
    <t>CENTRE SSR THALATTA - LES VILLANDIERES</t>
  </si>
  <si>
    <t>430000141</t>
  </si>
  <si>
    <t>CENTRE SSR SAINT-JOSEPH</t>
  </si>
  <si>
    <t>260000153</t>
  </si>
  <si>
    <t>CENTRE SSR SAINTE CATHERINE LABOURÉ</t>
  </si>
  <si>
    <t>010780476</t>
  </si>
  <si>
    <t>CENTRE SSR READAPT ADOLESCENTS CHANAY</t>
  </si>
  <si>
    <t>670780501</t>
  </si>
  <si>
    <t>CENTRE SSR "MARIENBRONN"</t>
  </si>
  <si>
    <t>660780156</t>
  </si>
  <si>
    <t>CENTRE SSR LE VALLESPIR</t>
  </si>
  <si>
    <t>120780143</t>
  </si>
  <si>
    <t>CENTRE SSR LES TILLEULS CEIGNAC</t>
  </si>
  <si>
    <t>070780234</t>
  </si>
  <si>
    <t>CENTRE SSR LE CHATEAU</t>
  </si>
  <si>
    <t>430000166</t>
  </si>
  <si>
    <t>CENTRE SSR JALAVOUX</t>
  </si>
  <si>
    <t>GCS E-SANTE PAYS DE LA LOIRE/ENOVACOM</t>
  </si>
  <si>
    <t>440000693</t>
  </si>
  <si>
    <t>hospigrandouest.mssante.fr/esantepdl.mssante.fr/cliniquemutualisteestuaire.mssante.fr/cliniquejulesverne.mssante.fr</t>
  </si>
  <si>
    <t>CENTRE SSR DE ST SÉBASTIEN/LOIRE-ESPIC</t>
  </si>
  <si>
    <t>490000817</t>
  </si>
  <si>
    <t>CENTRE SSR DE MONTFAUCON-MONTIGNE</t>
  </si>
  <si>
    <t>670000249</t>
  </si>
  <si>
    <t>CENTRE SSR "CHATEAU WALK"</t>
  </si>
  <si>
    <t>140000340</t>
  </si>
  <si>
    <t>CENTRE SSR BETHARRAM HEROUVILLE</t>
  </si>
  <si>
    <t>760781054</t>
  </si>
  <si>
    <t>CENTRE SSR ASS LADAPT HAUTE NORMANDIE</t>
  </si>
  <si>
    <t>720018100</t>
  </si>
  <si>
    <t>fsef.mssante.fr</t>
  </si>
  <si>
    <t>CENTRE SOINS-ETUDES PIERRE DAGUET</t>
  </si>
  <si>
    <t>050002351</t>
  </si>
  <si>
    <t>CENTRE RHONE AZUR SITE GAP</t>
  </si>
  <si>
    <t>2A0000261</t>
  </si>
  <si>
    <t>CENTRE REPOS CONVALESCENCE</t>
  </si>
  <si>
    <t>750140055</t>
  </si>
  <si>
    <t>CENTRE RENE CAPITANT</t>
  </si>
  <si>
    <t>630011211</t>
  </si>
  <si>
    <t>CENTRE RÉGIONAL BASSE VISION</t>
  </si>
  <si>
    <t>490020344</t>
  </si>
  <si>
    <t>CENTRE REEDUCATION CARDIAQUE SAINT JOSEPH</t>
  </si>
  <si>
    <t>ETAP (ETAB. THERAP. P ADO. A PONS)/MAILIZ</t>
  </si>
  <si>
    <t>330781170</t>
  </si>
  <si>
    <t>renovation.asso.mssante.fr/medecin.mssante.fr</t>
  </si>
  <si>
    <t>CENTRE READAPT PASTEUR - RENOVATION</t>
  </si>
  <si>
    <t>690044623</t>
  </si>
  <si>
    <t>CENTRE PSYPRO LYON</t>
  </si>
  <si>
    <t>540000056</t>
  </si>
  <si>
    <t>CENTRE PSYCHOTHERAPIQUE NANCY</t>
  </si>
  <si>
    <t>330782350</t>
  </si>
  <si>
    <t>CENTRE PSYCHOTHERAPIQUE LES PLATANES</t>
  </si>
  <si>
    <t>750170193</t>
  </si>
  <si>
    <t>nouvelleforge.mssante.fr</t>
  </si>
  <si>
    <t>CENTRE PSYCHOTHERAPIQUE DUTOT AURORE</t>
  </si>
  <si>
    <t>610780025</t>
  </si>
  <si>
    <t>CENTRE PSYCHOTHERAPIQUE DE L'ORNE</t>
  </si>
  <si>
    <t>300780384</t>
  </si>
  <si>
    <t>CENTRE PROTECTION INFANTILE MONTAURY</t>
  </si>
  <si>
    <t>310781430</t>
  </si>
  <si>
    <t>CENTRE POSTCURE ROUTE NOUVELLE</t>
  </si>
  <si>
    <t>440002624</t>
  </si>
  <si>
    <t>CENTRE POST CURE "LES BRIORDS"</t>
  </si>
  <si>
    <t>480780212</t>
  </si>
  <si>
    <t>CENTRE POST CURE LE BOY</t>
  </si>
  <si>
    <t>560004277</t>
  </si>
  <si>
    <t>CENTRE POST-CURE KERVILLARD - SARZEAU</t>
  </si>
  <si>
    <t>780140075</t>
  </si>
  <si>
    <t>CENTRE POST CURE GILBERT RABY</t>
  </si>
  <si>
    <t>940510027</t>
  </si>
  <si>
    <t>CENTRE POST CURE DE ST MAUR DES FOSSES</t>
  </si>
  <si>
    <t>770510055</t>
  </si>
  <si>
    <t>CENTRE POST CURE CHANTEMERLE</t>
  </si>
  <si>
    <t>500000278</t>
  </si>
  <si>
    <t>CENTRE POST CURE BEAUREGARD/LA GLACERI</t>
  </si>
  <si>
    <t>480000835</t>
  </si>
  <si>
    <t>CENTRE POSTCURE ALCOOLIQUE STE MARIE</t>
  </si>
  <si>
    <t>320780323</t>
  </si>
  <si>
    <t>CENTRE PEDIATRIQUE ST JACQUES MPR</t>
  </si>
  <si>
    <t>780630026</t>
  </si>
  <si>
    <t>CENTRE PEDIATRIQUE DES COTES</t>
  </si>
  <si>
    <t>310781422</t>
  </si>
  <si>
    <t>CENTRE PAUL DOTTIN</t>
  </si>
  <si>
    <t>930700018</t>
  </si>
  <si>
    <t>CENTRE PARIS EST</t>
  </si>
  <si>
    <t>340000439</t>
  </si>
  <si>
    <t>CENTRE ORTHOPEDIQUE MAGUELONE</t>
  </si>
  <si>
    <t>360000962</t>
  </si>
  <si>
    <t>CENTRE NÉPHRO. CHÂTEAUROUX-CH ISSOUDUN</t>
  </si>
  <si>
    <t>CENTRE NEPHROCARE MARNE LA VALLEE</t>
  </si>
  <si>
    <t>770020055</t>
  </si>
  <si>
    <t>nephrocare.mssante.fr</t>
  </si>
  <si>
    <t>340001064</t>
  </si>
  <si>
    <t>CENTRE MUTUALISTE NEUROLOGIQUE PROPARA</t>
  </si>
  <si>
    <t>060780392</t>
  </si>
  <si>
    <t>polesantesaintjean.mssante.fr/medecin.mssante.fr</t>
  </si>
  <si>
    <t>CENTRE MONTSINERY</t>
  </si>
  <si>
    <t>750170516</t>
  </si>
  <si>
    <t>CENTRE MOGADOR</t>
  </si>
  <si>
    <t>970100020</t>
  </si>
  <si>
    <t>CENTRE MEDICO SOCIAL</t>
  </si>
  <si>
    <t>930300082</t>
  </si>
  <si>
    <t>CENTRE MEDICO CHIRURGICAL FLOREAL</t>
  </si>
  <si>
    <t>720017748</t>
  </si>
  <si>
    <t>CENTRE MEDICO-CHIRURGICAL DU MANS</t>
  </si>
  <si>
    <t>520780214</t>
  </si>
  <si>
    <t>CENTRE MEDICO-CHIRURGICAL DE CHAUMONT</t>
  </si>
  <si>
    <t>MIPIH/MAILIZ/GRADES ESEA NOUVELLE-AQUITAINE</t>
  </si>
  <si>
    <t>640780557</t>
  </si>
  <si>
    <t>CENTRE MEDICAL TOKI EDER</t>
  </si>
  <si>
    <t>MAILIZ/MIPIH/CH DE CAYENNE</t>
  </si>
  <si>
    <t>970302071</t>
  </si>
  <si>
    <t>infirmier.mssante.fr/infirmier.guyane.mssante.fr/ch-cayenne.mssante.fr</t>
  </si>
  <si>
    <t>CENTRE MÉDICAL "SAINT-PAUL"</t>
  </si>
  <si>
    <t>680001310</t>
  </si>
  <si>
    <t>CENTRE MEDICAL SAINTE ANNE</t>
  </si>
  <si>
    <t>380009928</t>
  </si>
  <si>
    <t>CENTRE MEDICAL ROCHEPLANE</t>
  </si>
  <si>
    <t>050000058</t>
  </si>
  <si>
    <t>CENTRE MEDICAL RIO VERT</t>
  </si>
  <si>
    <t>050000637</t>
  </si>
  <si>
    <t>CENTRE MEDICAL MONTJOY</t>
  </si>
  <si>
    <t>680000296</t>
  </si>
  <si>
    <t>CENTRE MEDICAL LUPPACH</t>
  </si>
  <si>
    <t>680000072</t>
  </si>
  <si>
    <t>CENTRE MEDICAL LE SCHIMMEL</t>
  </si>
  <si>
    <t>680000304</t>
  </si>
  <si>
    <t>medecin.mssante.fr/groupesaintsauveur.mssante.fr/bonsauveuralby.mssante.fr</t>
  </si>
  <si>
    <t>CENTRE MEDICAL LE ROGGENBERG</t>
  </si>
  <si>
    <t>040782021</t>
  </si>
  <si>
    <t>CENTRE MEDICAL LE COUSSON</t>
  </si>
  <si>
    <t>050000066</t>
  </si>
  <si>
    <t>groupe-sos.mssante.fr/chicas-gap.mssante.fr/ch-embrun.mssante.fr</t>
  </si>
  <si>
    <t>CENTRE MEDICAL LA SOURCE</t>
  </si>
  <si>
    <t>330780560</t>
  </si>
  <si>
    <t>CENTRE MEDICAL LA PIGNADA</t>
  </si>
  <si>
    <t>680000247</t>
  </si>
  <si>
    <t>CENTRE MEDICAL LALANCE</t>
  </si>
  <si>
    <t>830100822</t>
  </si>
  <si>
    <t>CENTRE MEDICAL INFANTILE LES OISEAUX</t>
  </si>
  <si>
    <t>720016823</t>
  </si>
  <si>
    <t>CENTRE MÉDICAL G. COULON:SITE DU MANS</t>
  </si>
  <si>
    <t>430000216</t>
  </si>
  <si>
    <t>CENTRE MEDICAL D'OUSSOULX</t>
  </si>
  <si>
    <t>740780192</t>
  </si>
  <si>
    <t>vsha.aura.mssante.fr/aura.mssante.fr</t>
  </si>
  <si>
    <t>CENTRE MEDICAL DE PRAZ COUTANT</t>
  </si>
  <si>
    <t>300017423</t>
  </si>
  <si>
    <t>CENTRE MEDICAL DE L'EGREGORE AUDAVIE</t>
  </si>
  <si>
    <t>580780203</t>
  </si>
  <si>
    <t>CENTRE MEDICAL DE LA VENERIE</t>
  </si>
  <si>
    <t>690782420</t>
  </si>
  <si>
    <t>CENTRE MEDICAL DE BAYERE</t>
  </si>
  <si>
    <t>050000991</t>
  </si>
  <si>
    <t>lifen.mssante.fr/fondationseltzer.mssante.fr</t>
  </si>
  <si>
    <t>CENTRE MEDICAL CHANT'OURS</t>
  </si>
  <si>
    <t>670780600</t>
  </si>
  <si>
    <t>CENTRE MEDICAL CERRAN LIEBFRAUENTHAL</t>
  </si>
  <si>
    <t>MIPIH/MAILIZ/GCS SARA/GRADES ESEA NOUVELLE-AQUITAINE</t>
  </si>
  <si>
    <t>640780623</t>
  </si>
  <si>
    <t>santeservicebayonne.mssante.fr/na.mssante.fr/medecin.mssante.fr/aura.mssante.fr/aquitaine.mssante.fr</t>
  </si>
  <si>
    <t>CENTRE MEDICAL ANNIE ENIA</t>
  </si>
  <si>
    <t>040780520</t>
  </si>
  <si>
    <t>CENTRE MEDICA FRANCE LE VERDON</t>
  </si>
  <si>
    <t>620118513</t>
  </si>
  <si>
    <t>CENTRE MCO COTE D'OPALE</t>
  </si>
  <si>
    <t>570023309</t>
  </si>
  <si>
    <t>CENTRE MATHILDE SALOMON DE PHALSBOURG</t>
  </si>
  <si>
    <t>370000341</t>
  </si>
  <si>
    <t>CENTRE  MALVAU</t>
  </si>
  <si>
    <t>580780757</t>
  </si>
  <si>
    <t>CENTRE LONG SEJOUR STPIERRE LE MOUTIER</t>
  </si>
  <si>
    <t>850005224</t>
  </si>
  <si>
    <t>CENTRE LES MÉTIVES LES SABLES D'OLONNE</t>
  </si>
  <si>
    <t>850002130</t>
  </si>
  <si>
    <t>CENTRE LES  METIVES LA ROCHE SUR YON</t>
  </si>
  <si>
    <t>970305520</t>
  </si>
  <si>
    <t>CENTRE LES COULICOUS</t>
  </si>
  <si>
    <t>350002747</t>
  </si>
  <si>
    <t>CENTRE L'ESCALE RENNES</t>
  </si>
  <si>
    <t>590780094</t>
  </si>
  <si>
    <t>CENTRE LEONARD DE VINCI</t>
  </si>
  <si>
    <t>440024669</t>
  </si>
  <si>
    <t>CENTRE "LE BOIS RIGNOUX"</t>
  </si>
  <si>
    <t>350002754</t>
  </si>
  <si>
    <t>CENTRE LA THEBAUDAIS RENNES</t>
  </si>
  <si>
    <t>570000794</t>
  </si>
  <si>
    <t>pro.mssante.fr/ladapt.mssante.fr</t>
  </si>
  <si>
    <t>CENTRE L'ADAPT THIONIS</t>
  </si>
  <si>
    <t>590785424</t>
  </si>
  <si>
    <t>ladapt.mssante.fr/infirmier.mssante.fr</t>
  </si>
  <si>
    <t>CENTRE L'ADAPT DE CAMBRAI</t>
  </si>
  <si>
    <t>870000171</t>
  </si>
  <si>
    <t>ugecam-alpc.cnamts.mssante.fr/pro.mssante.fr/medecin.mssante.fr/limousin.mssante.fr</t>
  </si>
  <si>
    <t>CENTRE LA CHENAIE</t>
  </si>
  <si>
    <t>750170201</t>
  </si>
  <si>
    <t>CENTRE LABRADOR</t>
  </si>
  <si>
    <t>2B0003917</t>
  </si>
  <si>
    <t>CENTRE JOUR VILLA SAN ORNELLO</t>
  </si>
  <si>
    <t>950150052</t>
  </si>
  <si>
    <t>CENTRE JACQUES ARNAUD</t>
  </si>
  <si>
    <t>350000055</t>
  </si>
  <si>
    <t>CENTRE HOSPITALIER VITRE</t>
  </si>
  <si>
    <t>290000751</t>
  </si>
  <si>
    <t>CENTRE HOSPITALIER ST RENAN</t>
  </si>
  <si>
    <t>540000114</t>
  </si>
  <si>
    <t>CENTRE HOSPITALIER ST NICOLAS DE PORT</t>
  </si>
  <si>
    <t>220000616</t>
  </si>
  <si>
    <t>CENTRE HOSPITALIER ST JEAN DE DIEU</t>
  </si>
  <si>
    <t>550000046</t>
  </si>
  <si>
    <t>CENTRE HOSPITALIER ST-CHARLES COMMERCY</t>
  </si>
  <si>
    <t>710781329</t>
  </si>
  <si>
    <t>CENTRE HOSPITALIER SPECIALISE SEVREY</t>
  </si>
  <si>
    <t>570000513</t>
  </si>
  <si>
    <t>CENTRE HOSPITALIER SPECIALISE DE JURY</t>
  </si>
  <si>
    <t>440000263</t>
  </si>
  <si>
    <t>CENTRE HOSPITALIER SPECIALISE BLAIN</t>
  </si>
  <si>
    <t>CH DE BAR LE DUC/GCS SARA</t>
  </si>
  <si>
    <t>550000095</t>
  </si>
  <si>
    <t>pssm.mssante.fr/aura.mssante.fr</t>
  </si>
  <si>
    <t>CENTRE HOSPITALIER SPECIALISE</t>
  </si>
  <si>
    <t>430000034</t>
  </si>
  <si>
    <t>pro.mssante.fr/medecin.mssante.fr/ch-brioude.aura.mssante.fr/aura.mssante.fr</t>
  </si>
  <si>
    <t>CENTRE HOSPITALIER SECTEUR DE BRIOUDE</t>
  </si>
  <si>
    <t>230780074</t>
  </si>
  <si>
    <t>CENTRE HOSPITALIER  SAINT VAURY</t>
  </si>
  <si>
    <t>540000049</t>
  </si>
  <si>
    <t>CENTRE HOSPITALIER SAINT CHARLES TOUL</t>
  </si>
  <si>
    <t>460780091</t>
  </si>
  <si>
    <t>CENTRE HOSPITALIER SAINT CERE</t>
  </si>
  <si>
    <t>MAILIZ/LIFEN/APICEM/CHU DE POITIERS/GRADES PULSY/CHR METZ-THIONVILLE</t>
  </si>
  <si>
    <t>570000158</t>
  </si>
  <si>
    <t>CENTRE HOSPITALIER ROBERT PAX</t>
  </si>
  <si>
    <t>420780033</t>
  </si>
  <si>
    <t>CENTRE HOSPITALIER ROANNE</t>
  </si>
  <si>
    <t>110781010</t>
  </si>
  <si>
    <t>OCC-01</t>
  </si>
  <si>
    <t>CENTRE HOSPITALIER  PORT-LA-NOUVELLE</t>
  </si>
  <si>
    <t>150780393</t>
  </si>
  <si>
    <t>masseur-kinesitherapeute.oc.mssante.fr/ch-chaudesaigues.aura.mssante.fr</t>
  </si>
  <si>
    <t>CENTRE HOSPITALIER PIERRE RAYNAL</t>
  </si>
  <si>
    <t>MAILIZ/APICEM/GCS SIS MARTINIQUE</t>
  </si>
  <si>
    <t>970211157</t>
  </si>
  <si>
    <t>CENTRE HOSPITALIER NORD CARAIBE</t>
  </si>
  <si>
    <t>420780710</t>
  </si>
  <si>
    <t>CENTRE HOSPITALIER MAURICE ANDRE</t>
  </si>
  <si>
    <t>790000079</t>
  </si>
  <si>
    <t>hopital-mauleon.mssante.fr</t>
  </si>
  <si>
    <t>NA-11</t>
  </si>
  <si>
    <t>CENTRE HOSPITALIER MAULEON</t>
  </si>
  <si>
    <t>650780158</t>
  </si>
  <si>
    <t>CENTRE HOSPITALIER LOURDES</t>
  </si>
  <si>
    <t>840000079</t>
  </si>
  <si>
    <t>CENTRE HOSPITALIER L'ISLES SUR  SORGUE</t>
  </si>
  <si>
    <t>110780707</t>
  </si>
  <si>
    <t>OCC-02</t>
  </si>
  <si>
    <t>CENTRE HOSPITALIER LIMOUX QUILLAN</t>
  </si>
  <si>
    <t>710781345</t>
  </si>
  <si>
    <t>CENTRE HOSPITALIER LES MARRONNIERS</t>
  </si>
  <si>
    <t>770110070</t>
  </si>
  <si>
    <t>CENTRE HOSPITALIER LEON BINET PROVINS</t>
  </si>
  <si>
    <t>970100194</t>
  </si>
  <si>
    <t>CENTRE HOSPITALIER L. D. BEAUPERTHUY</t>
  </si>
  <si>
    <t>390780153</t>
  </si>
  <si>
    <t>CENTRE HOSPITALIER L BERARD MOREZ</t>
  </si>
  <si>
    <t>LIFEN/GCS E-SANTE PAYS DE LA LOIRE</t>
  </si>
  <si>
    <t>490000429</t>
  </si>
  <si>
    <t>lifen.mssante.fr/esantepdl.mssante.fr</t>
  </si>
  <si>
    <t>CENTRE HOSPITALIER LAYON-AUBANCE</t>
  </si>
  <si>
    <t>290000116</t>
  </si>
  <si>
    <t>CENTRE HOSPITALIER LANMEUR</t>
  </si>
  <si>
    <t>240000034</t>
  </si>
  <si>
    <t>CENTRE HOSPITALIER LANMARY</t>
  </si>
  <si>
    <t>350000089</t>
  </si>
  <si>
    <t>CENTRE HOSPITALIER LA GUERCHE DE BGNE</t>
  </si>
  <si>
    <t>390780146</t>
  </si>
  <si>
    <t>CENTRE HOSPITALIER JURA SUD</t>
  </si>
  <si>
    <t>MAILIZ/MIPIH/CH DAX</t>
  </si>
  <si>
    <t>460780208</t>
  </si>
  <si>
    <t>sage-femme.oc.mssante.fr/pro.oc.mssante.fr/medecin.oc.mssante.fr/medecin.mssante.fr/medecin.mp.mssante.fr/chirurgien-dentiste.oc.mssante.fr/ch-gourdon.mssante.fr/ch-dax.mssante.fr</t>
  </si>
  <si>
    <t>CENTRE HOSPITALIER JEAN COULON GOURDON</t>
  </si>
  <si>
    <t>350002309</t>
  </si>
  <si>
    <t>CENTRE HOSPITALIER GRAND FOUGERAY</t>
  </si>
  <si>
    <t>020000048</t>
  </si>
  <si>
    <t>medecin.mssante.fr/ch-lafere.mssante.fr</t>
  </si>
  <si>
    <t>190002485</t>
  </si>
  <si>
    <t>CENTRE HOSPITALIER GERIATRIQUE UZERCHE</t>
  </si>
  <si>
    <t>600100127</t>
  </si>
  <si>
    <t>HF-11</t>
  </si>
  <si>
    <t>CENTRE HOSPITALIER GEORGES DECROZE</t>
  </si>
  <si>
    <t>440003309</t>
  </si>
  <si>
    <t>CENTRE HOSPITALIER GEORGES DAUMEZON</t>
  </si>
  <si>
    <t>970202222</t>
  </si>
  <si>
    <t>CENTRE HOSPITALIER ERNEST WAN-AJOUHU</t>
  </si>
  <si>
    <t>620100081</t>
  </si>
  <si>
    <t>CENTRE HOSPITALIER DU TERNOIS</t>
  </si>
  <si>
    <t>010780112</t>
  </si>
  <si>
    <t>lifen.mssante.fr/aura.mssante.fr</t>
  </si>
  <si>
    <t>CENTRE HOSPITALIER DU PAYS DE GEX</t>
  </si>
  <si>
    <t>MAILIZ/CHRU DE TOURS/CH DU PAYS D'APT/GCS SARA</t>
  </si>
  <si>
    <t>840000012</t>
  </si>
  <si>
    <t>CENTRE HOSPITALIER DU PAYS D'APT</t>
  </si>
  <si>
    <t>320780125</t>
  </si>
  <si>
    <t>CENTRE HOSPITALIER DU GERS</t>
  </si>
  <si>
    <t>COMPAGNIE GENERALE DE SANTE/MAILIZ/LIFEN/MIPIH/CH LA FERTE BERNARD/CH DES ESCARTONS DE BRIANCON/GCS SARA</t>
  </si>
  <si>
    <t>420013831</t>
  </si>
  <si>
    <t>sage-femme.mssante.fr/ramsaygds.mssante.fr/pro.mssante.fr/medecin.mssante.fr/lifen.mssante.fr/ghpso.mssante.fr/ch-laferte-bernard.mssante.fr/ch-forez.aura.mssante.fr/ch-briancon.mssante.fr/aura.mssante.fr</t>
  </si>
  <si>
    <t>CENTRE HOSPITALIER DU FOREZ</t>
  </si>
  <si>
    <t>690043237</t>
  </si>
  <si>
    <t>chicas-gap.mssante.fr/aura.mssante.fr</t>
  </si>
  <si>
    <t>CENTRE HOSPITALIER DU BEAUJOLAIS VERT</t>
  </si>
  <si>
    <t>290000074</t>
  </si>
  <si>
    <t>CENTRE HOSPITALIER DOUARNENEZ</t>
  </si>
  <si>
    <t>260000104</t>
  </si>
  <si>
    <t>medecin.mssante.fr/chicas-gap.mssante.fr/ch-die.aura.mssante.fr/ch-arles.mssante.fr/aura.mssante.fr</t>
  </si>
  <si>
    <t>CENTRE HOSPITALIER DIE</t>
  </si>
  <si>
    <t>240000075</t>
  </si>
  <si>
    <t>CENTRE HOSPITALIER D'EXCIDEUIL</t>
  </si>
  <si>
    <t>140000159</t>
  </si>
  <si>
    <t>CENTRE HOSPITALIER DE VIRE</t>
  </si>
  <si>
    <t>020000071</t>
  </si>
  <si>
    <t>CENTRE HOSPITALIER DE VERVINS</t>
  </si>
  <si>
    <t>380780098</t>
  </si>
  <si>
    <t>CENTRE HOSPITALIER DE TULLINS</t>
  </si>
  <si>
    <t>100000017</t>
  </si>
  <si>
    <t>CENTRE HOSPITALIER DE TROYES</t>
  </si>
  <si>
    <t>720000140</t>
  </si>
  <si>
    <t>CENTRE HOSPITALIER DE ST CALAIS</t>
  </si>
  <si>
    <t>240000141</t>
  </si>
  <si>
    <t>CENTRE HOSPITALIER DE ST-ASTIER</t>
  </si>
  <si>
    <t>920009909</t>
  </si>
  <si>
    <t>CENTRE HOSPITALIER DES QUATRE VILLES</t>
  </si>
  <si>
    <t>020000261</t>
  </si>
  <si>
    <t>HF-02</t>
  </si>
  <si>
    <t>CENTRE HOSPITALIER DE SOISSONS</t>
  </si>
  <si>
    <t>080000110</t>
  </si>
  <si>
    <t>CENTRE HOSPITALIER DE SEDAN</t>
  </si>
  <si>
    <t>570015099</t>
  </si>
  <si>
    <t>CENTRE HOSPITALIER DE SARREBOURG</t>
  </si>
  <si>
    <t>400780268</t>
  </si>
  <si>
    <t>CENTRE HOSPITALIER DE SAINT SEVER</t>
  </si>
  <si>
    <t>510000102</t>
  </si>
  <si>
    <t>CENTRE HOSPITALIER DE SAINTE-MENEHOULD</t>
  </si>
  <si>
    <t>880780077</t>
  </si>
  <si>
    <t>CENTRE HOSPITALIER DE SAINT-DIE</t>
  </si>
  <si>
    <t>160000493</t>
  </si>
  <si>
    <t>CENTRE HOSPITALIER DE RUFFEC</t>
  </si>
  <si>
    <t>MAILIZ/LIFEN/GHBS/GRADES PULSY/CH DE CHOLET/CH DE CHARTRES/CH DE BRETAGNE SUD</t>
  </si>
  <si>
    <t>880780093</t>
  </si>
  <si>
    <t>CENTRE HOSPITALIER DE REMIREMONT</t>
  </si>
  <si>
    <t>880780119</t>
  </si>
  <si>
    <t>medecin.mssante.fr/grand-est.mssante.fr/ch-ravenel.mssante.fr</t>
  </si>
  <si>
    <t>CENTRE HOSPITALIER DE RAVENEL</t>
  </si>
  <si>
    <t>290000306</t>
  </si>
  <si>
    <t>BRE-03</t>
  </si>
  <si>
    <t>CENTRE HOSPITALIER DE QUIMPERLE</t>
  </si>
  <si>
    <t>140000134</t>
  </si>
  <si>
    <t>medecin.mssante.fr/masseur-kinesitherapeute.mssante.fr/infirmier.mssante.fr/ch-fecamp.mssante.fr/aura.mssante.fr</t>
  </si>
  <si>
    <t>CENTRE HOSPITALIER DE PONT L'EVEQUE</t>
  </si>
  <si>
    <t>540000106</t>
  </si>
  <si>
    <t>CENTRE HOSPITALIER DE PONT A MOUSSON</t>
  </si>
  <si>
    <t>780024113</t>
  </si>
  <si>
    <t>CENTRE HOSPITALIER DE PLAISIR</t>
  </si>
  <si>
    <t>800000093</t>
  </si>
  <si>
    <t>CENTRE HOSPITALIER DE PERONNE</t>
  </si>
  <si>
    <t>510000060</t>
  </si>
  <si>
    <t>CENTRE HOSPITALIER D'EPERNAY</t>
  </si>
  <si>
    <t>510000086</t>
  </si>
  <si>
    <t>CENTRE HOSPITALIER DE MONTMIRAIL</t>
  </si>
  <si>
    <t>520780065</t>
  </si>
  <si>
    <t>medecin.mssante.fr/interop-mssante.apicrypt.org/infirmier.mssante.fr</t>
  </si>
  <si>
    <t>CENTRE HOSPITALIER DE MONTIER-EN-DER</t>
  </si>
  <si>
    <t>800000085</t>
  </si>
  <si>
    <t>CENTRE HOSPITALIER DE MONTDIDIER</t>
  </si>
  <si>
    <t>980500003</t>
  </si>
  <si>
    <t>CENTRE HOSPITALIER DE Mayotte</t>
  </si>
  <si>
    <t>150780468</t>
  </si>
  <si>
    <t>CENTRE HOSPITALIER DE MAURIAC</t>
  </si>
  <si>
    <t>970100186</t>
  </si>
  <si>
    <t>CENTRE HOSPITALIER DE MARIGOT</t>
  </si>
  <si>
    <t>570000133</t>
  </si>
  <si>
    <t>pro.mssante.fr/pharmacien.mssante.fr/medecin.mssante.fr/infirmier.mssante.fr/chr-metz-thionville.mssante.fr</t>
  </si>
  <si>
    <t>CENTRE HOSPITALIER DE LORQUIN</t>
  </si>
  <si>
    <t>140000035</t>
  </si>
  <si>
    <t>CENTRE HOSPITALIER DE LISIEUX</t>
  </si>
  <si>
    <t>MAILIZ/GCS ESANTE BRETAGNE</t>
  </si>
  <si>
    <t>500000245</t>
  </si>
  <si>
    <t>medecin.mssante.fr/bretagne.mssante.fr</t>
  </si>
  <si>
    <t>CENTRE HOSPITALIER DE L'ESTRAN</t>
  </si>
  <si>
    <t>710780156</t>
  </si>
  <si>
    <t>CENTRE HOSPITALIER DE LA GUICHE</t>
  </si>
  <si>
    <t>140026279</t>
  </si>
  <si>
    <t>CENTRE HOSPITALIER DE LA COTE FLEURIE</t>
  </si>
  <si>
    <t>970100178</t>
  </si>
  <si>
    <t>CENTRE HOSPITALIER DE LA BASSE-TERRE</t>
  </si>
  <si>
    <t>670780337</t>
  </si>
  <si>
    <t>CENTRE HOSPITALIER DE HAGUENAU</t>
  </si>
  <si>
    <t>020000022</t>
  </si>
  <si>
    <t>CENTRE HOSPITALIER DE GUISE</t>
  </si>
  <si>
    <t>560000259</t>
  </si>
  <si>
    <t>BRE-08</t>
  </si>
  <si>
    <t>CENTRE HOSPITALIER DE GUEMENE SCORFF</t>
  </si>
  <si>
    <t>680001005</t>
  </si>
  <si>
    <t>pro.mssante.fr/lifen.mssante.fr</t>
  </si>
  <si>
    <t>CENTRE HOSPITALIER DE GUEBWILLER</t>
  </si>
  <si>
    <t>810000398</t>
  </si>
  <si>
    <t>CENTRE HOSPITALIER DE GRAULHET</t>
  </si>
  <si>
    <t>LIFEN/GRADES PULSY</t>
  </si>
  <si>
    <t>880780069</t>
  </si>
  <si>
    <t>CENTRE HOSPITALIER DE GERARDMER</t>
  </si>
  <si>
    <t>810000349</t>
  </si>
  <si>
    <t>CENTRE HOSPITALIER DE GAILLAC</t>
  </si>
  <si>
    <t>MIPIH/MAILIZ/CH DE DOULLENS</t>
  </si>
  <si>
    <t>800000069</t>
  </si>
  <si>
    <t>medecin.mssante.fr/ch-peronne.mssante.fr/chirurgien-dentiste.mssante.fr/ch-doullens.mssante.fr</t>
  </si>
  <si>
    <t>CENTRE HOSPITALIER DE DOULLENS</t>
  </si>
  <si>
    <t>240000067</t>
  </si>
  <si>
    <t>CENTRE HOSPITALIER DE DOMME</t>
  </si>
  <si>
    <t>800000051</t>
  </si>
  <si>
    <t>CENTRE HOSPITALIER DE CORBIE</t>
  </si>
  <si>
    <t>020000287</t>
  </si>
  <si>
    <t>CENTRE HOSPITALIER DE CHAUNY</t>
  </si>
  <si>
    <t>020004404</t>
  </si>
  <si>
    <t>CENTRE HOSPITALIER DE CHATEAU-THIERRY</t>
  </si>
  <si>
    <t>970302022</t>
  </si>
  <si>
    <t>GUY-01</t>
  </si>
  <si>
    <t>CENTRE HOSPITALIER  DE CAYENNE</t>
  </si>
  <si>
    <t>540000767</t>
  </si>
  <si>
    <t>CENTRE HOSPITALIER DE BRIEY</t>
  </si>
  <si>
    <t>170780266</t>
  </si>
  <si>
    <t>CENTRE HOSPITALIER DE BOSCAMNANT</t>
  </si>
  <si>
    <t>330781212</t>
  </si>
  <si>
    <t>CENTRE HOSPITALIER DE BAZAS</t>
  </si>
  <si>
    <t>ENOVACOM/GCS ESANTE BRETAGNE</t>
  </si>
  <si>
    <t>560002222</t>
  </si>
  <si>
    <t>fpv.mssante.fr/bretagne.mssante.fr</t>
  </si>
  <si>
    <t>BRE-04</t>
  </si>
  <si>
    <t>CENTRE HOSPITALIER DE BASSE-VILAINE</t>
  </si>
  <si>
    <t>CH DE BAR LE DUC/MAILIZ/APICEM/CHR METZ-THIONVILLE/GRADES PULSY</t>
  </si>
  <si>
    <t>550003354</t>
  </si>
  <si>
    <t>CENTRE HOSPITALIER DE  BAR LE DUC</t>
  </si>
  <si>
    <t>GRADES ESEA NOUVELLE-AQUITAINE/MAILIZ/GIP SILPC</t>
  </si>
  <si>
    <t>230780058</t>
  </si>
  <si>
    <t>CENTRE HOSPITALIER D'AUBUSSON</t>
  </si>
  <si>
    <t>910110014</t>
  </si>
  <si>
    <t>CENTRE HOSPITALIER D'ARPAJON</t>
  </si>
  <si>
    <t>800000036</t>
  </si>
  <si>
    <t>CENTRE HOSPITALIER D'ALBERT</t>
  </si>
  <si>
    <t>290000090</t>
  </si>
  <si>
    <t>CENTRE HOSPITALIER CROZON</t>
  </si>
  <si>
    <t>260000054</t>
  </si>
  <si>
    <t>CENTRE HOSPITALIER CREST</t>
  </si>
  <si>
    <t>APICEM/CHRU DE TOURS/GCS E-SANTE ARCHIPEL 971/INOVELAN</t>
  </si>
  <si>
    <t>500000393</t>
  </si>
  <si>
    <t>interop-mssante.apicrypt.org/chu-tours.mssante.fr/ch-labasseterre.mssante.fr/ch-coutances.mssante.fr</t>
  </si>
  <si>
    <t>CENTRE HOSPITALIER COUTANCES</t>
  </si>
  <si>
    <t>320780133</t>
  </si>
  <si>
    <t>CENTRE  HOSPITALIER CONDOM</t>
  </si>
  <si>
    <t>350040291</t>
  </si>
  <si>
    <t>BRE-06</t>
  </si>
  <si>
    <t>CENTRE HOSPITALIER CANCALE</t>
  </si>
  <si>
    <t>050007145</t>
  </si>
  <si>
    <t>CENTRE HOSPITALIER BUECH DURANCE</t>
  </si>
  <si>
    <t>350000022</t>
  </si>
  <si>
    <t>CENTRE HOSPITALIER BROUSSAIS</t>
  </si>
  <si>
    <t>020004495</t>
  </si>
  <si>
    <t>CENTRE HOSPITALIER BRISSET D HIRSON</t>
  </si>
  <si>
    <t>600100572</t>
  </si>
  <si>
    <t>CENTRE HOSPITALIER BERTINOT JUEL</t>
  </si>
  <si>
    <t>650780166</t>
  </si>
  <si>
    <t>CENTRE HOSPITALIER BAGNERES DE BIGORRE</t>
  </si>
  <si>
    <t>610780090</t>
  </si>
  <si>
    <t>CENTRE HOSPITALIER - ARGENTAN</t>
  </si>
  <si>
    <t>940140015</t>
  </si>
  <si>
    <t>IDF-12</t>
  </si>
  <si>
    <t>CENTRE HOSP.FONDATION VALLEE</t>
  </si>
  <si>
    <t>770130037</t>
  </si>
  <si>
    <t>IDF-01</t>
  </si>
  <si>
    <t>CENTRE HOPITALIER DE JOUARRE</t>
  </si>
  <si>
    <t>330780453</t>
  </si>
  <si>
    <t>CENTRE HEMODYALISE SAINT MARTIN</t>
  </si>
  <si>
    <t>ASSOCIATION ECHO/CHU DE NANTES</t>
  </si>
  <si>
    <t>440055770</t>
  </si>
  <si>
    <t>echo-sante.mssante.fr/chu-nantes.mssante.fr</t>
  </si>
  <si>
    <t>CENTRE HEMODIALYSE POLYCL ATLANTIQUE</t>
  </si>
  <si>
    <t>280504689</t>
  </si>
  <si>
    <t>CENTRE HEMODIALYSE MAISON BLANCHE</t>
  </si>
  <si>
    <t>640789640</t>
  </si>
  <si>
    <t>CENTRE HEMODIALYSE CLINIQUE DELAY</t>
  </si>
  <si>
    <t>330017989</t>
  </si>
  <si>
    <t>CENTRE HEMODIALYSE BX RIVE DROITE</t>
  </si>
  <si>
    <t>490007499</t>
  </si>
  <si>
    <t>CENTRE HEMODIALYSE-BOCQUEL</t>
  </si>
  <si>
    <t>440036176</t>
  </si>
  <si>
    <t>CENTRE HEMODIALYSE AMBU-ST HERBLAIN</t>
  </si>
  <si>
    <t>490009008</t>
  </si>
  <si>
    <t>CENTRE HEMODIALYSE</t>
  </si>
  <si>
    <t>060789674</t>
  </si>
  <si>
    <t>CENTRE HELIO MARIN - VALLAURIS</t>
  </si>
  <si>
    <t>170780803</t>
  </si>
  <si>
    <t>CENTRE HELIO-MARIN ST-TROJAN</t>
  </si>
  <si>
    <t>220000590</t>
  </si>
  <si>
    <t>CENTRE HELIO MARIN PLERIN</t>
  </si>
  <si>
    <t>660780172</t>
  </si>
  <si>
    <t>CENTRE HELIO MARIN</t>
  </si>
  <si>
    <t>750200024</t>
  </si>
  <si>
    <t>CENTRE HD DP AURA PARIS PLAISANCE</t>
  </si>
  <si>
    <t>640780631</t>
  </si>
  <si>
    <t>CENTRE GRANCHER-CYRANO</t>
  </si>
  <si>
    <t>640791976</t>
  </si>
  <si>
    <t>NA-10</t>
  </si>
  <si>
    <t>CENTRE GERONTOLOGIQUE - PONTACQ-NAY-JURANCON</t>
  </si>
  <si>
    <t>MAILIZ/LIFEN/CH VALVERT/MIPIH/APHM</t>
  </si>
  <si>
    <t>130001928</t>
  </si>
  <si>
    <t>medecin.mssante.fr/maia-paca.mssante.fr/lifen.mssante.fr/ch-valvert.mssante.fr/cgd13.mssante.fr/aphm.mssante.fr</t>
  </si>
  <si>
    <t>CENTRE GERONTOLOGIQUE DEPARTEMENTAL</t>
  </si>
  <si>
    <t>310021571</t>
  </si>
  <si>
    <t>CENTRE GERIATRIQUE DES MINIMES</t>
  </si>
  <si>
    <t>780150058</t>
  </si>
  <si>
    <t>CENTRE GERIATRIQUE DENIS FORESTIER</t>
  </si>
  <si>
    <t>720016138</t>
  </si>
  <si>
    <t>CENTRE  GALLOUEDEC SITE POLE SANTE SUD</t>
  </si>
  <si>
    <t>830206397</t>
  </si>
  <si>
    <t>CENTRE EUROPEEN REEDUCATION DU SPORTIF</t>
  </si>
  <si>
    <t>920700010</t>
  </si>
  <si>
    <t>CENTRE ELISABETH DE LA PANOUSE</t>
  </si>
  <si>
    <t>920170115</t>
  </si>
  <si>
    <t>CENTRE DU PARC DE SAINT CLOUD AVRAY</t>
  </si>
  <si>
    <t>340797596</t>
  </si>
  <si>
    <t>CENTRE DU MELEZET</t>
  </si>
  <si>
    <t>MIPIH/MAILIZ/GCS SARA</t>
  </si>
  <si>
    <t>130785983</t>
  </si>
  <si>
    <t>CENTRE DIETETIQUE SAINT CHRISTOPHE</t>
  </si>
  <si>
    <t>750047318</t>
  </si>
  <si>
    <t>CENTRE DIAVERUM PARIS SAINT MAUR</t>
  </si>
  <si>
    <t>750831067</t>
  </si>
  <si>
    <t>diaverum.mssante.fr</t>
  </si>
  <si>
    <t>CENTRE DIAVERUM PARIS MONT LOUIS</t>
  </si>
  <si>
    <t>530008788</t>
  </si>
  <si>
    <t>CENTRE DIALYSE ECHO SITE CH NORD MAYENNE</t>
  </si>
  <si>
    <t>770016087</t>
  </si>
  <si>
    <t>CENTRE DIALYSE DIAVERUM MONTEREAU</t>
  </si>
  <si>
    <t>770809028</t>
  </si>
  <si>
    <t>CENTRE DIALYSE DIAVERUM AVON</t>
  </si>
  <si>
    <t>350040044</t>
  </si>
  <si>
    <t>CENTRE DIALYSE DE SAINT MALO</t>
  </si>
  <si>
    <t>CENTRE NEPHROCARE MARNE LA VALLEE/GCS SARA</t>
  </si>
  <si>
    <t>010780294</t>
  </si>
  <si>
    <t>nephrocare.mssante.fr/aura.mssante.fr</t>
  </si>
  <si>
    <t>CENTRE DIALYSE CRAT - CH BELLEY</t>
  </si>
  <si>
    <t>ASSOCIATION ECHO/CH DE LAVAL</t>
  </si>
  <si>
    <t>530002898</t>
  </si>
  <si>
    <t>echo-sante.mssante.fr/ch-laval.mssante.fr</t>
  </si>
  <si>
    <t>CENTRE D'HEMODIALYSE-SITE CH</t>
  </si>
  <si>
    <t>ASSOCIATION ECHO/CHRU DE TOURS/INOVELAN</t>
  </si>
  <si>
    <t>720017839</t>
  </si>
  <si>
    <t>echo-sante.mssante.fr/chu-tours.mssante.fr/chu-nimes.mssante.fr</t>
  </si>
  <si>
    <t>CENTRE D'HEMODIALYSE-POLE SANTE SUD</t>
  </si>
  <si>
    <t>330783374</t>
  </si>
  <si>
    <t>CENTRE D'HEMODIALYSE PBNA</t>
  </si>
  <si>
    <t>930022603</t>
  </si>
  <si>
    <t>CENTRE D HEMODIALYSE MONTFERMEIL</t>
  </si>
  <si>
    <t>780017802</t>
  </si>
  <si>
    <t>CENTRE D HEMODIALYSE MANTES LA JOLIE</t>
  </si>
  <si>
    <t>450013818</t>
  </si>
  <si>
    <t>CENTRE D'HEMODIALYSE JEANNE D'ARC</t>
  </si>
  <si>
    <t>670014455</t>
  </si>
  <si>
    <t>CENTRE D'HEMODIALYSE HAUTEPIERRE AURAL</t>
  </si>
  <si>
    <t>240006734</t>
  </si>
  <si>
    <t>CENTRE D'HEMODIALYSE FRANCHEVILLE</t>
  </si>
  <si>
    <t>910009349</t>
  </si>
  <si>
    <t>CENTRE D HEMODIALYSE D ETAMPES</t>
  </si>
  <si>
    <t>930817333</t>
  </si>
  <si>
    <t>CENTRE D HEMODIALYSE DE SAINT DENIS</t>
  </si>
  <si>
    <t>130038003</t>
  </si>
  <si>
    <t>CENTRE D'HEMODIALYSE DE PROVENCE AIX</t>
  </si>
  <si>
    <t>930014428</t>
  </si>
  <si>
    <t>CENTRE D HEMODIALYSE DE L ESTREE</t>
  </si>
  <si>
    <t>910002609</t>
  </si>
  <si>
    <t>CENTRE D HEMODIALYSE D ATHIS MONS</t>
  </si>
  <si>
    <t>440036499</t>
  </si>
  <si>
    <t>CENTRE D'HÉMODIALYSE -CONFLUENT</t>
  </si>
  <si>
    <t>450012935</t>
  </si>
  <si>
    <t>CENTRE D'HEMODIALYSE  ARCHETTE</t>
  </si>
  <si>
    <t>590783171</t>
  </si>
  <si>
    <t>CENTRE DE SSR LES ABEILLES</t>
  </si>
  <si>
    <t>440048676</t>
  </si>
  <si>
    <t>CENTRE DE SSR DU CONFLUENT</t>
  </si>
  <si>
    <t>240008318</t>
  </si>
  <si>
    <t>CENTRE DE SOINS LE VERGER DES BALANS</t>
  </si>
  <si>
    <t>830100756</t>
  </si>
  <si>
    <t>CENTRE DE SOINS LES COLLINES DU REVEST</t>
  </si>
  <si>
    <t>530031509</t>
  </si>
  <si>
    <t>CENTRE DE SOINS LA BREHONNIERE</t>
  </si>
  <si>
    <t>600100176</t>
  </si>
  <si>
    <t>CENTRE DE SOINS DU VALOIS</t>
  </si>
  <si>
    <t>380781138</t>
  </si>
  <si>
    <t>pro.mssante.fr/orsac-ssr38.aura.mssante.fr/aura.mssante.fr</t>
  </si>
  <si>
    <t>CENTRE DE SOINS DE VIRIEU</t>
  </si>
  <si>
    <t>490009248</t>
  </si>
  <si>
    <t>CENTRE DE SOINS DE SUITE SAINT- CLAUDE</t>
  </si>
  <si>
    <t>610780371</t>
  </si>
  <si>
    <t>CENTRE DE SOINS DE SUITE LE PARC</t>
  </si>
  <si>
    <t>840000202</t>
  </si>
  <si>
    <t>CENTRE DE SOINS DE SUITE LE MYLORD</t>
  </si>
  <si>
    <t>LIFEN/GCS ESANTE BRETAGNE</t>
  </si>
  <si>
    <t>290002344</t>
  </si>
  <si>
    <t>lifen.mssante.fr/bretagne.mssante.fr</t>
  </si>
  <si>
    <t>CENTRE DE SOINS DE SUITE JEAN TANGUY</t>
  </si>
  <si>
    <t>290000686</t>
  </si>
  <si>
    <t>CENTRE DE SOINS DE SUITE DE KERAMPIR</t>
  </si>
  <si>
    <t>330792862</t>
  </si>
  <si>
    <t>CENTRE DE SOINS DE  PODENSAC</t>
  </si>
  <si>
    <t>720019918</t>
  </si>
  <si>
    <t>CENTRE DE SOINS A. BOCQUET MAMERS</t>
  </si>
  <si>
    <t>130782097</t>
  </si>
  <si>
    <t>CENTRE DE SIBOURG</t>
  </si>
  <si>
    <t>040780405</t>
  </si>
  <si>
    <t>CENTRE DES CARMES</t>
  </si>
  <si>
    <t>COMPAGNIE GENERALE DE SANTE/MIPIH/GCS E-SANTE PAYS DE LA LOIRE</t>
  </si>
  <si>
    <t>720012509</t>
  </si>
  <si>
    <t>ramsaygds.mssante.fr/korian.mssante.fr/esantepdl.mssante.fr</t>
  </si>
  <si>
    <t>CENTRE DE ROUGEMONT S.S.R.</t>
  </si>
  <si>
    <t>760920918</t>
  </si>
  <si>
    <t>CENTRE DE REEDUCATION MERIDIENNE ROUEN</t>
  </si>
  <si>
    <t>770701225</t>
  </si>
  <si>
    <t>CENTRE DE REEDUCATION LE BRASSET</t>
  </si>
  <si>
    <t>240002402</t>
  </si>
  <si>
    <t>CENTRE DE REEDUCATION LA LANDE</t>
  </si>
  <si>
    <t>100007285</t>
  </si>
  <si>
    <t>CENTRE DE REEDUCATION FONCTIONNELLE</t>
  </si>
  <si>
    <t>310787965</t>
  </si>
  <si>
    <t>CENTRE DE REEDUCATION DU MIRAIL</t>
  </si>
  <si>
    <t>840014849</t>
  </si>
  <si>
    <t>CENTRE DE REEDUCATION DU LAVARIN</t>
  </si>
  <si>
    <t>760017079</t>
  </si>
  <si>
    <t>CENTRE DE REEDUCATION DE LA HEVE</t>
  </si>
  <si>
    <t>330024928</t>
  </si>
  <si>
    <t>CENTRE DE REEDUCATION AVICENNE</t>
  </si>
  <si>
    <t>780700050</t>
  </si>
  <si>
    <t>CENTRE DE REEDUCATION APARC ROSNY</t>
  </si>
  <si>
    <t>630000487</t>
  </si>
  <si>
    <t>CENTRE DE  REED.FONCT.NOTRE-DAME</t>
  </si>
  <si>
    <t>680000130</t>
  </si>
  <si>
    <t>CENTRE DE READAPTATION DE MULHOUSE</t>
  </si>
  <si>
    <t>150782944</t>
  </si>
  <si>
    <t>CENTRE DE READAPTATION DE MAURS</t>
  </si>
  <si>
    <t>770700011</t>
  </si>
  <si>
    <t>CENTRE DE READAPTATION DE COUBERT</t>
  </si>
  <si>
    <t>600100283</t>
  </si>
  <si>
    <t>CENTRE DE READAPTATION A-DE ROTHSCHILD</t>
  </si>
  <si>
    <t>950310029</t>
  </si>
  <si>
    <t>CENTRE DE PSYCHOTHERAPIE D OSNY</t>
  </si>
  <si>
    <t>560000390</t>
  </si>
  <si>
    <t>CENTRE DE POSTCURE LE PHARE-LORIENT</t>
  </si>
  <si>
    <t>420783102</t>
  </si>
  <si>
    <t>CENTRE DE POST-CURE LA MUSARDIÈRE</t>
  </si>
  <si>
    <t>510000813</t>
  </si>
  <si>
    <t>CENTRE DE POST-CURE L'AMITIÉ</t>
  </si>
  <si>
    <t>570000828</t>
  </si>
  <si>
    <t>CENTRE DE POST-CURE LA FONTENELLE</t>
  </si>
  <si>
    <t>560003006</t>
  </si>
  <si>
    <t>CENTRE DE POST-CURE KERDUDO - GUIDEL</t>
  </si>
  <si>
    <t>620115592</t>
  </si>
  <si>
    <t>CENTRE DE POST-CURE ECOIVRES II</t>
  </si>
  <si>
    <t>300780764</t>
  </si>
  <si>
    <t>CENTRE DE POST-CURE DU PEYRON</t>
  </si>
  <si>
    <t>310795463</t>
  </si>
  <si>
    <t>CENTRE DE POST CURE APRES</t>
  </si>
  <si>
    <t>640780581</t>
  </si>
  <si>
    <t>CENTRE DE PNEUMOLOGIE LES TERRASSES</t>
  </si>
  <si>
    <t>380780379</t>
  </si>
  <si>
    <t>infirmier.mssante.fr/centre-bazire.aura.mssante.fr/aura.mssante.fr</t>
  </si>
  <si>
    <t>CENTRE DE PNEUMOLOGIE HENRI BAZIRE</t>
  </si>
  <si>
    <t>010780310</t>
  </si>
  <si>
    <t>CENTRE DE PNEUMOLOGIE CLAIR SOLEIL</t>
  </si>
  <si>
    <t>680014495</t>
  </si>
  <si>
    <t>CENTRE DEPART. DE REPOS ET DE SOINS</t>
  </si>
  <si>
    <t>450018460</t>
  </si>
  <si>
    <t>CENTRE DE NEPHROLOGIE AMILLY</t>
  </si>
  <si>
    <t>380013037</t>
  </si>
  <si>
    <t>CENTRE D'ENDOSCOPIE NORD ISERE</t>
  </si>
  <si>
    <t>580970978</t>
  </si>
  <si>
    <t>CENTRE DE LONG SÉJOUR</t>
  </si>
  <si>
    <t>490540440</t>
  </si>
  <si>
    <t>CENTRE DE LA MAIN</t>
  </si>
  <si>
    <t>830100855</t>
  </si>
  <si>
    <t>CENTRE DE GERONTOLOGIE SAINT FRANCOIS</t>
  </si>
  <si>
    <t>LIFEN/CENTRE DE GERONTOLOGIE LES ABONDANCES/SAS MAPUI LABS/EPSVE</t>
  </si>
  <si>
    <t>920808037</t>
  </si>
  <si>
    <t>lifen.mssante.fr/lesabondances.mssante.fr/hospiville.mssante.fr/epsve.mssante.fr</t>
  </si>
  <si>
    <t>CENTRE DE GERONTOLOGIE LES ABONDANCES</t>
  </si>
  <si>
    <t>570003079</t>
  </si>
  <si>
    <t>CENTRE DE GERIATRIE LE KEM - SOS SANTE</t>
  </si>
  <si>
    <t>130782493</t>
  </si>
  <si>
    <t>CENTRE DE DIETETIQUE SAINT LAURENT</t>
  </si>
  <si>
    <t>970405411</t>
  </si>
  <si>
    <t>CENTRE DE DIALYSE STE-CLOTILDE</t>
  </si>
  <si>
    <t>2B0005797</t>
  </si>
  <si>
    <t>CENTRE DE DIALYSE SAINTE CATHERINE</t>
  </si>
  <si>
    <t>290005131</t>
  </si>
  <si>
    <t>CENTRE DE DIALYSE PLOURIN-LES-MORLAIX</t>
  </si>
  <si>
    <t>970405452</t>
  </si>
  <si>
    <t>CENTRE DE DIALYSE JEANNE D'ARC</t>
  </si>
  <si>
    <t>850023151</t>
  </si>
  <si>
    <t>CENTRE DE DIALYSE FONTENAY LE COMTE</t>
  </si>
  <si>
    <t>850022047</t>
  </si>
  <si>
    <t>CENTRE DE DIALYSE ECHO ILE D'YEU</t>
  </si>
  <si>
    <t>640781332</t>
  </si>
  <si>
    <t>CENTRE DE DIALYSE DU BEARN</t>
  </si>
  <si>
    <t>130784481</t>
  </si>
  <si>
    <t>CENTRE DE DIALYSE DIAVERUM MARSEILLE</t>
  </si>
  <si>
    <t>130034531</t>
  </si>
  <si>
    <t>CENTRE DE DIALYSE DIAVERUM ARLES</t>
  </si>
  <si>
    <t>490537818</t>
  </si>
  <si>
    <t>CENTRE DE DIALYSE DIAVERUM ANGERS</t>
  </si>
  <si>
    <t>680000338</t>
  </si>
  <si>
    <t>CENTRE DE DIALYSE DIAVERUM</t>
  </si>
  <si>
    <t>350032934</t>
  </si>
  <si>
    <t>CENTRE DE DIALYSE DE RENNES - AUB</t>
  </si>
  <si>
    <t>290029669</t>
  </si>
  <si>
    <t>CENTRE DE DIALYSE DE QUIMPER</t>
  </si>
  <si>
    <t>560004004</t>
  </si>
  <si>
    <t>CENTRE DE DIALYSE DE LORIENT</t>
  </si>
  <si>
    <t>220020507</t>
  </si>
  <si>
    <t>CENTRE DE DIALYSE DE LANNION - AUB</t>
  </si>
  <si>
    <t>350042602</t>
  </si>
  <si>
    <t>CENTRE DE DIALYSE DE FOUGERES</t>
  </si>
  <si>
    <t>210001889</t>
  </si>
  <si>
    <t>CENTRE DE DIALYSE DE DIJON DREVON</t>
  </si>
  <si>
    <t>290023779</t>
  </si>
  <si>
    <t>CENTRE DE DIALYSE DE CARHAIX</t>
  </si>
  <si>
    <t>500021316</t>
  </si>
  <si>
    <t>CENTRE DE DIALYSE D'AVRANCHES</t>
  </si>
  <si>
    <t>930815618</t>
  </si>
  <si>
    <t>CENTRE DE DIALYSE AURA SAINT OUEN</t>
  </si>
  <si>
    <t>670795921</t>
  </si>
  <si>
    <t>CENTRE DE DIALYSE AURAL HAGUENAU</t>
  </si>
  <si>
    <t>690030770</t>
  </si>
  <si>
    <t>CENTRE DE DIALYSE ATIRRA - GLEIZE</t>
  </si>
  <si>
    <t>350002804</t>
  </si>
  <si>
    <t>CENTRE DE DIALYSE AMBULATOIRE - AUB</t>
  </si>
  <si>
    <t>660005166</t>
  </si>
  <si>
    <t>vds-asso.mssante.fr</t>
  </si>
  <si>
    <t>CENTRE DE CONVALESCENCE ST CHRISTOPHE</t>
  </si>
  <si>
    <t>060785227</t>
  </si>
  <si>
    <t>tzanck.mssante.fr</t>
  </si>
  <si>
    <t>CENTRE DE CONVALESCENCE SAINT BASILE</t>
  </si>
  <si>
    <t>400780425</t>
  </si>
  <si>
    <t>CENTRE DE CONVALESCENCE PRIMEROSE</t>
  </si>
  <si>
    <t>760780981</t>
  </si>
  <si>
    <t>CENTRE DE CONVALESCENCE LES JONQUILLES</t>
  </si>
  <si>
    <t>300002169</t>
  </si>
  <si>
    <t>pro.mssante.fr/lifen.mssante.fr/lescadieres.mssante.fr/ehpadlescistes.mssante.fr</t>
  </si>
  <si>
    <t>CENTRE DE CONVALESCENCE LES CADIERES</t>
  </si>
  <si>
    <t>INOVELAN/MAILIZ/LIFEN</t>
  </si>
  <si>
    <t>060021201</t>
  </si>
  <si>
    <t>santnet.mssante.fr/medecin.mssante.fr/lifen.mssante.fr</t>
  </si>
  <si>
    <t>CENTRE DE CONVALESCENCE ATLANTIS</t>
  </si>
  <si>
    <t>490534922</t>
  </si>
  <si>
    <t>CENTRE DE CONVALESCENCE ARCOLE</t>
  </si>
  <si>
    <t>640016580</t>
  </si>
  <si>
    <t>CENTRE DE CARDIOLOGIE DU PAYS BASQUE</t>
  </si>
  <si>
    <t>970404679</t>
  </si>
  <si>
    <t>CENTRE DE  BASSE VISION (HORUS)</t>
  </si>
  <si>
    <t>950806307</t>
  </si>
  <si>
    <t>sirta.mssante.fr/pro.mssante.fr</t>
  </si>
  <si>
    <t>CENTRE D AUTODIALYSE SIRTA ARGENTEUIL</t>
  </si>
  <si>
    <t>590045514</t>
  </si>
  <si>
    <t>CENTRE D'AUTODIALYSE SANTELYS</t>
  </si>
  <si>
    <t>590046579</t>
  </si>
  <si>
    <t>CENTRE D'AUTODIALYSE MARLY</t>
  </si>
  <si>
    <t>930025127</t>
  </si>
  <si>
    <t>CENTRE D AUTODIALYSE JEAN MERMOZ GALAC</t>
  </si>
  <si>
    <t>490016235</t>
  </si>
  <si>
    <t>CENTRE D'AUTODIALYSE ECHO SAUMUR</t>
  </si>
  <si>
    <t>930817606</t>
  </si>
  <si>
    <t>CENTRE D AUTODIALYSE D EPINAY</t>
  </si>
  <si>
    <t>930003355</t>
  </si>
  <si>
    <t>CENTRE D AUTODIALYSE DE L APAD</t>
  </si>
  <si>
    <t>920022704</t>
  </si>
  <si>
    <t>CENTRE D'AUTODIALYSE DE BOIS COLOMBES</t>
  </si>
  <si>
    <t>750829053</t>
  </si>
  <si>
    <t>CENTRE D AUTODIALYSE CLINIQUE ALMA</t>
  </si>
  <si>
    <t>450018395</t>
  </si>
  <si>
    <t>CENTRE D'AUTODIALYSE ARCHETTE</t>
  </si>
  <si>
    <t>620032706</t>
  </si>
  <si>
    <t>CENTRE D'AUTODIALYSE ADH DE ST VENANT</t>
  </si>
  <si>
    <t>590008306</t>
  </si>
  <si>
    <t>CENTRE D'AUTODIALYSE ADH DE SOMAIN</t>
  </si>
  <si>
    <t>620031096</t>
  </si>
  <si>
    <t>CENTRE D'AUTODIALYSE ADH DE OIGNIES</t>
  </si>
  <si>
    <t>620115410</t>
  </si>
  <si>
    <t>CENTRE D'AUTODIALYSE ADH DE LENS</t>
  </si>
  <si>
    <t>620117325</t>
  </si>
  <si>
    <t>CENTRE D'AUTODIALYSE ADH DE DIVION</t>
  </si>
  <si>
    <t>590810099</t>
  </si>
  <si>
    <t>CENTRE D'AUTODIALYSE ADH DE CAMBRAI</t>
  </si>
  <si>
    <t>970302535</t>
  </si>
  <si>
    <t>CENTRE D'AUTO-DIALYSE</t>
  </si>
  <si>
    <t>2A0003174</t>
  </si>
  <si>
    <t>CENTRE D'AUTO DIALYSE</t>
  </si>
  <si>
    <t>500012968</t>
  </si>
  <si>
    <t>CENTRE D'AIDE AUX JEUNES DIABETIQUES</t>
  </si>
  <si>
    <t>420002677</t>
  </si>
  <si>
    <t>mutualite-loire-cma.aura.mssante.fr/aura.mssante.fr</t>
  </si>
  <si>
    <t>CENTRE D'ADDICTOLOGIE MFL SSAM</t>
  </si>
  <si>
    <t>810003954</t>
  </si>
  <si>
    <t>umt-terresdoc.mssante.fr</t>
  </si>
  <si>
    <t>CENTRE CRPA VALENCE D'ALBIGEOIS</t>
  </si>
  <si>
    <t>810000232</t>
  </si>
  <si>
    <t>CENTRE CMRF ALBI</t>
  </si>
  <si>
    <t>840000327</t>
  </si>
  <si>
    <t>CENTRE CHIRURGICAL MONTAGARD</t>
  </si>
  <si>
    <t>920300183</t>
  </si>
  <si>
    <t>CENTRE CHIRURGICAL DES PRINCES</t>
  </si>
  <si>
    <t>750170185</t>
  </si>
  <si>
    <t>CENTRE CEVENNES HDJ FOYER POST CURE</t>
  </si>
  <si>
    <t>130789159</t>
  </si>
  <si>
    <t>CENTRE CARDIO VASCULAIRE VALMANTE</t>
  </si>
  <si>
    <t>130781925</t>
  </si>
  <si>
    <t>CENTRE CARDIO VASCULAIRE NOTRE DAME</t>
  </si>
  <si>
    <t>930300645</t>
  </si>
  <si>
    <t>CENTRE CARDIOLOGIQUE DU NORD</t>
  </si>
  <si>
    <t>660000605</t>
  </si>
  <si>
    <t>CENTRE BOUFFARD VERCELLI</t>
  </si>
  <si>
    <t>490011350</t>
  </si>
  <si>
    <t>CENTRE AUTODIALYSE-MANSION</t>
  </si>
  <si>
    <t>660004953</t>
  </si>
  <si>
    <t>CENTRE AUTODIALYSE LE SOLER</t>
  </si>
  <si>
    <t>490008224</t>
  </si>
  <si>
    <t>CENTRE AUTODIALYSE-LESCURE</t>
  </si>
  <si>
    <t>780822631</t>
  </si>
  <si>
    <t>CENTRE AUTODIALYSE LES ARCADES</t>
  </si>
  <si>
    <t>720017755</t>
  </si>
  <si>
    <t>CENTRE AUTODIALYSE LA FERTE BERNARD</t>
  </si>
  <si>
    <t>530006188</t>
  </si>
  <si>
    <t>CENTRE AUTODIALYSE-FERRY LAVAL</t>
  </si>
  <si>
    <t>850011271</t>
  </si>
  <si>
    <t>CENTRE AUTODIALYSE ECHO CHALLANS</t>
  </si>
  <si>
    <t>570015636</t>
  </si>
  <si>
    <t>CENTRE AUTODIALYSE DE TALANGE - ASA</t>
  </si>
  <si>
    <t>570004002</t>
  </si>
  <si>
    <t>CENTRE AUTODIALYSE DE FREYMING - ASA</t>
  </si>
  <si>
    <t>720017235</t>
  </si>
  <si>
    <t>CENTRE AUTODIALYSE-CH MAMERS</t>
  </si>
  <si>
    <t>440027589</t>
  </si>
  <si>
    <t>CENTRE AUTODIALYSE-CHATEAUBRIANT</t>
  </si>
  <si>
    <t>440042513</t>
  </si>
  <si>
    <t>CENTRE AUTODIALYSE-CARQUEFOU</t>
  </si>
  <si>
    <t>440036473</t>
  </si>
  <si>
    <t>CENTRE AUTODIALYSE-BOUGUENAIS</t>
  </si>
  <si>
    <t>720016690</t>
  </si>
  <si>
    <t>CENTRE AUTODIALYSE-BICHAT</t>
  </si>
  <si>
    <t>660004961</t>
  </si>
  <si>
    <t>CENTRE AUTODIALYSE ARGELES SUR MER</t>
  </si>
  <si>
    <t>440036218</t>
  </si>
  <si>
    <t>CENTRE AUTODIALYSE-ANCENIS</t>
  </si>
  <si>
    <t>620120063</t>
  </si>
  <si>
    <t>CENTRE AUTODIALYSE AIRE/LA LYS</t>
  </si>
  <si>
    <t>970107454</t>
  </si>
  <si>
    <t>CENTRE AMBULATOIRE D'HEMODIALYSE</t>
  </si>
  <si>
    <t>440043792</t>
  </si>
  <si>
    <t>CENT. DE POST-CURE PSY - SITE LA MAING</t>
  </si>
  <si>
    <t>020012860</t>
  </si>
  <si>
    <t>CDP&amp;UDM SANTÉLYS ST-QUENTIN</t>
  </si>
  <si>
    <t>830100087</t>
  </si>
  <si>
    <t>CCV DE SAINT RAPHAEL LA CHENEVIERE</t>
  </si>
  <si>
    <t>800018491</t>
  </si>
  <si>
    <t>CCO SOPP AMIENS</t>
  </si>
  <si>
    <t>250000288</t>
  </si>
  <si>
    <t>CAPIO CLINIQUE SAINT PIERRE PONTARLIER</t>
  </si>
  <si>
    <t>690002225</t>
  </si>
  <si>
    <t>CALYDIAL</t>
  </si>
  <si>
    <t>770150043</t>
  </si>
  <si>
    <t>BTP RESIDENCE MEDICO SOCIALES</t>
  </si>
  <si>
    <t>660010174</t>
  </si>
  <si>
    <t>BOUFFARD VERCELLI SITE CH PERPIGNAN</t>
  </si>
  <si>
    <t>340016476</t>
  </si>
  <si>
    <t>BEZIERS HAD</t>
  </si>
  <si>
    <t>830002119</t>
  </si>
  <si>
    <t>AVODD</t>
  </si>
  <si>
    <t>660004979</t>
  </si>
  <si>
    <t>AUTODIALYSE ST LAURENT DE LA SALANQUE</t>
  </si>
  <si>
    <t>340017292</t>
  </si>
  <si>
    <t>AUTODIALYSE SAINT-GUILHEM PAYS D'AGDE</t>
  </si>
  <si>
    <t>600110399</t>
  </si>
  <si>
    <t>AUTODIALYSE LA DIALOISE NOYON</t>
  </si>
  <si>
    <t>600112460</t>
  </si>
  <si>
    <t>AUTODIALYSE LA DIALOISE COMPIÈGNE</t>
  </si>
  <si>
    <t>850009762</t>
  </si>
  <si>
    <t>AUTODIALYSE ECHO SAISONNIER LA TRANCHE</t>
  </si>
  <si>
    <t>340016005</t>
  </si>
  <si>
    <t>AUTODIALYSE DE LUNEL NEPHROCARE LUNEL</t>
  </si>
  <si>
    <t>970304580</t>
  </si>
  <si>
    <t>AUTO-DIALYSE - ANTENNE DE ST LAURENT</t>
  </si>
  <si>
    <t>130035223</t>
  </si>
  <si>
    <t>AUTODIALYSE ACTIPOLE 12</t>
  </si>
  <si>
    <t>570010082</t>
  </si>
  <si>
    <t>AUTODIAL-DIALYSE A DOMICILE METZ ASA</t>
  </si>
  <si>
    <t>630784742</t>
  </si>
  <si>
    <t>AURASANTE CHAMALIERES</t>
  </si>
  <si>
    <t>980500912</t>
  </si>
  <si>
    <t>A.U.R.A.R.</t>
  </si>
  <si>
    <t>790007306</t>
  </si>
  <si>
    <t>AURA POITOU-CH - NIORT</t>
  </si>
  <si>
    <t>860005768</t>
  </si>
  <si>
    <t>AURA POITOU-CH - CHATELLERAULT</t>
  </si>
  <si>
    <t>860782598</t>
  </si>
  <si>
    <t>aurapc.mssante.fr</t>
  </si>
  <si>
    <t>AURA POITOU-CHARENTES - ST BENOIT</t>
  </si>
  <si>
    <t>790016794</t>
  </si>
  <si>
    <t>AURA POITOU-CHARENTES - PARTHENAY</t>
  </si>
  <si>
    <t>160006110</t>
  </si>
  <si>
    <t>AURA POITOU-CHARENTES - LA COURONNE</t>
  </si>
  <si>
    <t>160012159</t>
  </si>
  <si>
    <t>AURA POITOU-CHARENTES - COGNAC</t>
  </si>
  <si>
    <t>750055287</t>
  </si>
  <si>
    <t>AURA PARIS PLAISANCE</t>
  </si>
  <si>
    <t>670799667</t>
  </si>
  <si>
    <t>AURAL - CLINIQUE SAINTE ANNE</t>
  </si>
  <si>
    <t>690796552</t>
  </si>
  <si>
    <t>AURAL</t>
  </si>
  <si>
    <t>130034556</t>
  </si>
  <si>
    <t>ATUP AUTODIALYSE MARTIGUES</t>
  </si>
  <si>
    <t>130044845</t>
  </si>
  <si>
    <t>ATUP AUTO DIALYSE MARSEILLE 13</t>
  </si>
  <si>
    <t>130806078</t>
  </si>
  <si>
    <t>ATUP AUTODIALYSE MARSEILLE 08</t>
  </si>
  <si>
    <t>130036650</t>
  </si>
  <si>
    <t>ATUP AUTODIALYSE MARIGNANE</t>
  </si>
  <si>
    <t>130024268</t>
  </si>
  <si>
    <t>ATMIR CENTRE D'HEMODIALYSE SALON</t>
  </si>
  <si>
    <t>130806029</t>
  </si>
  <si>
    <t>ATMIR AUTODIALYSE PARC D'ARIANE AIX</t>
  </si>
  <si>
    <t>ATIR</t>
  </si>
  <si>
    <t>840018774</t>
  </si>
  <si>
    <t>atir.mssante.fr</t>
  </si>
  <si>
    <t>ATIR UNITE DIALYSE MEDIC CAVAILLON</t>
  </si>
  <si>
    <t>970203493</t>
  </si>
  <si>
    <t>sante-martinique.mssante.fr</t>
  </si>
  <si>
    <t>A.T.I.R - U.A.D. 4</t>
  </si>
  <si>
    <t>450011549</t>
  </si>
  <si>
    <t>A.T.I.R.R.O.  AUTODIALYSE JEAN MOULIN</t>
  </si>
  <si>
    <t>450017694</t>
  </si>
  <si>
    <t>A.T.I.R.R.O.  AUTODIALYSE GUIGNEGAULT</t>
  </si>
  <si>
    <t>450020698</t>
  </si>
  <si>
    <t>A.T.I.R.R.O. AUTODIALYSE BELLEGARDE</t>
  </si>
  <si>
    <t>840017461</t>
  </si>
  <si>
    <t>ATIR CENTRE D'HEMODIALYSE ORANGE</t>
  </si>
  <si>
    <t>840017222</t>
  </si>
  <si>
    <t>ATIR CENTRE D'HEMODIALYSE CARPENTRAS</t>
  </si>
  <si>
    <t>840012538</t>
  </si>
  <si>
    <t>ATIR AUTODIAL CLOS DE L'ETANG ISLE</t>
  </si>
  <si>
    <t>300000247</t>
  </si>
  <si>
    <t>ASS. SECOURS VICTIMES MALADIES TROPIC.</t>
  </si>
  <si>
    <t>630780526</t>
  </si>
  <si>
    <t>ASSO. "LES SAPINS" - CENTRE MEDICAL</t>
  </si>
  <si>
    <t>470009143</t>
  </si>
  <si>
    <t>ASSOCIATION SOLINCITE</t>
  </si>
  <si>
    <t>MAILIZ/APHM</t>
  </si>
  <si>
    <t>130022619</t>
  </si>
  <si>
    <t>medecin.mssante.fr/aphm.mssante.fr</t>
  </si>
  <si>
    <t>ASSOCIATION SANTE ET SOLIDARITE DES BOUCHES DU RHONE</t>
  </si>
  <si>
    <t>640000626</t>
  </si>
  <si>
    <t>ASSOCIATION SAINT ANTOINE</t>
  </si>
  <si>
    <t>600107049</t>
  </si>
  <si>
    <t>ASSOCIATION LA NOUVELLE FORGE</t>
  </si>
  <si>
    <t>750825960</t>
  </si>
  <si>
    <t>ASSOCIATION DU CENTRE ETIENNE MARCEL</t>
  </si>
  <si>
    <t>330000266</t>
  </si>
  <si>
    <t>medecin.mssante.fr/chu-bordeaux.mssante.fr/aquitaine.mssante.fr</t>
  </si>
  <si>
    <t>ASSOCIATION AURAD-AQUITAINE</t>
  </si>
  <si>
    <t>110786324</t>
  </si>
  <si>
    <t>ASSOCIATION AUDOISE SOCIALE &amp; MEDICALE</t>
  </si>
  <si>
    <t>260016761</t>
  </si>
  <si>
    <t>ASSOC DIEULEFIT SANTE</t>
  </si>
  <si>
    <t>560027377</t>
  </si>
  <si>
    <t>ASS DES AUGUSTINES SITE CH MALESTROIT</t>
  </si>
  <si>
    <t>310000633</t>
  </si>
  <si>
    <t>chu-toulouse.mssante.fr/aair-dialyse.mssante.fr</t>
  </si>
  <si>
    <t>ASS AIDE INSUFFISANTS RENAUX</t>
  </si>
  <si>
    <t>420001752</t>
  </si>
  <si>
    <t>aura.mssante.fr/artic42.aura.mssante.fr</t>
  </si>
  <si>
    <t>ARTIC 42</t>
  </si>
  <si>
    <t>350000071</t>
  </si>
  <si>
    <t>ARTHUR-GARDINER  DINARD</t>
  </si>
  <si>
    <t>510000953</t>
  </si>
  <si>
    <t>A R P D D</t>
  </si>
  <si>
    <t>060780608</t>
  </si>
  <si>
    <t>180005662</t>
  </si>
  <si>
    <t>A.R.A.U.C.O. VIERZON</t>
  </si>
  <si>
    <t>180006397</t>
  </si>
  <si>
    <t>A.R.A.U.C.O SAINT-AMAND-MONTROND</t>
  </si>
  <si>
    <t>370102832</t>
  </si>
  <si>
    <t>A.R.A.U.C.O. PÔLE SANTÉ LEONARD VINCI</t>
  </si>
  <si>
    <t>370104804</t>
  </si>
  <si>
    <t>A.R.A.U.C.O. NOTRE-DAME-D'OÉ</t>
  </si>
  <si>
    <t>370103152</t>
  </si>
  <si>
    <t>A.R.A.U.C.O. LOCHES</t>
  </si>
  <si>
    <t>370104572</t>
  </si>
  <si>
    <t>A.R.A.U.C.O JOUÉ-LÈS-TOURS</t>
  </si>
  <si>
    <t>370100885</t>
  </si>
  <si>
    <t>A.R.A.U.C.O. CHINON</t>
  </si>
  <si>
    <t>370104002</t>
  </si>
  <si>
    <t>A.R.A.U.C.O. CHÂTEAU-RENAULT</t>
  </si>
  <si>
    <t>180005811</t>
  </si>
  <si>
    <t>A.R.A.U.C.O. BELLEVILLE</t>
  </si>
  <si>
    <t>970405395</t>
  </si>
  <si>
    <t>ARAR HAD SUD</t>
  </si>
  <si>
    <t>970407318</t>
  </si>
  <si>
    <t>ARAR HAD OUEST</t>
  </si>
  <si>
    <t>970404711</t>
  </si>
  <si>
    <t>ARAR HAD NORD</t>
  </si>
  <si>
    <t>970407656</t>
  </si>
  <si>
    <t>ARAR HAD EST</t>
  </si>
  <si>
    <t>830100012</t>
  </si>
  <si>
    <t>APHP HOPITAL SAN SALVADOUR</t>
  </si>
  <si>
    <t>240013219</t>
  </si>
  <si>
    <t>ANTENNE/UNITE DE DIALYSE FRANCHEVILLE</t>
  </si>
  <si>
    <t>330056516</t>
  </si>
  <si>
    <t>ANTENNE/UNITE DE DIALYSE CTMR</t>
  </si>
  <si>
    <t>890973431</t>
  </si>
  <si>
    <t>ANTENNE DIALYSE DE SENS</t>
  </si>
  <si>
    <t>710970658</t>
  </si>
  <si>
    <t>ANTENNE DIALYSE DE MACON</t>
  </si>
  <si>
    <t>210986360</t>
  </si>
  <si>
    <t>ANTENNE DIALYSE DE DIJON</t>
  </si>
  <si>
    <t>710973504</t>
  </si>
  <si>
    <t>ANTENNE DIALYSE DE CHALON SUR SAONE</t>
  </si>
  <si>
    <t>890972862</t>
  </si>
  <si>
    <t>ANTENNE DIALYSE D'AUXERRE</t>
  </si>
  <si>
    <t>310006473</t>
  </si>
  <si>
    <t>ANTENNE D'AUTODIALYSE RIEUX</t>
  </si>
  <si>
    <t>640796736</t>
  </si>
  <si>
    <t>ANTENNE AUTODIALYSE TEMPORAIRE DELAY</t>
  </si>
  <si>
    <t>330056680</t>
  </si>
  <si>
    <t>ANTENNE AUTODIALYSE PBNA - LORMONT</t>
  </si>
  <si>
    <t>330054461</t>
  </si>
  <si>
    <t>ANTENNE AUTODIALYSE PBNA-LESPARRE</t>
  </si>
  <si>
    <t>330051608</t>
  </si>
  <si>
    <t>ANTENNE AUTODIALYSE PBNA - CASTELNAU</t>
  </si>
  <si>
    <t>330007436</t>
  </si>
  <si>
    <t>ANTENNE AUTODIALYSE PBNA - BORDEAUX</t>
  </si>
  <si>
    <t>330008012</t>
  </si>
  <si>
    <t>ANTENNE AUTODIALYSE PBNA - BLAYE</t>
  </si>
  <si>
    <t>640005336</t>
  </si>
  <si>
    <t>ANTENNE AUTODIALYSE - ORTHEZ</t>
  </si>
  <si>
    <t>240003293</t>
  </si>
  <si>
    <t>ANTENNE AUTODIALYSE FRANCHEVILLE - RIBERAC</t>
  </si>
  <si>
    <t>240003301</t>
  </si>
  <si>
    <t>ANTENNE AUTODIALYSE FRANCHEVILLE - MONTIGNAC</t>
  </si>
  <si>
    <t>240013466</t>
  </si>
  <si>
    <t>ANTENNE AUTODIALYSE FRANCHEVILLE - BERGERAC</t>
  </si>
  <si>
    <t>640797155</t>
  </si>
  <si>
    <t>ANTENNE AUTODIALYSE DELAY - UHART CIZE</t>
  </si>
  <si>
    <t>640013553</t>
  </si>
  <si>
    <t>ANTENNE AUTODIALYSE DELAY - ST JEAN DE LUZ</t>
  </si>
  <si>
    <t>400007043</t>
  </si>
  <si>
    <t>ANTENNE AUTODIALYSE DELAY - DAX</t>
  </si>
  <si>
    <t>640796835</t>
  </si>
  <si>
    <t>ANTENNE AUTODIALYSE DELAY - BIARRITZ</t>
  </si>
  <si>
    <t>640797296</t>
  </si>
  <si>
    <t>ANTENNE AUTODIALYSE DELAY - BAYONNE</t>
  </si>
  <si>
    <t>330054453</t>
  </si>
  <si>
    <t>ANTENNE AUTODIALYSE CTMR</t>
  </si>
  <si>
    <t>330795295</t>
  </si>
  <si>
    <t>ANTENNE AUTODIALYSE CADDD - ST PIERRE DE MONS</t>
  </si>
  <si>
    <t>400789715</t>
  </si>
  <si>
    <t>ANTENNE AUTODIALYSE CADDD - MIMIZAN</t>
  </si>
  <si>
    <t>330007410</t>
  </si>
  <si>
    <t>ANTENNE AUTODIALYSE CADDD - GRADIGNAN</t>
  </si>
  <si>
    <t>330795303</t>
  </si>
  <si>
    <t>ANTENNE AUTODIALYSE CADDD - CENON</t>
  </si>
  <si>
    <t>330056227</t>
  </si>
  <si>
    <t>ANTENNE AUTODIALYSE CADDD - BEGLES</t>
  </si>
  <si>
    <t>330802364</t>
  </si>
  <si>
    <t>ANTENNE AUTODIALYSE CADDD - ARCACHON</t>
  </si>
  <si>
    <t>640017679</t>
  </si>
  <si>
    <t>ANT AUTODIALYSE NEPHROCARE-PAU NAVARRE</t>
  </si>
  <si>
    <t>640013520</t>
  </si>
  <si>
    <t>ANT. AUTODIALYSE NEPHROCARE - OLORON</t>
  </si>
  <si>
    <t>400011201</t>
  </si>
  <si>
    <t>ANT. AUTODIALYSE NEPHROCARE-AIRE/ADOUR</t>
  </si>
  <si>
    <t>280000159</t>
  </si>
  <si>
    <t>ANNEXE NOTRE DAME DU BON SECOURS</t>
  </si>
  <si>
    <t>380005868</t>
  </si>
  <si>
    <t>ANNEXE DU CTRE DE SOINS DE VIRIEU</t>
  </si>
  <si>
    <t>140002254</t>
  </si>
  <si>
    <t>ANIDER - HEROUVILLE SAINT CLAIR</t>
  </si>
  <si>
    <t>140000852</t>
  </si>
  <si>
    <t>370000184</t>
  </si>
  <si>
    <t>A. N. A. S. LE COURBAT</t>
  </si>
  <si>
    <t>870000700</t>
  </si>
  <si>
    <t>A L U R A D</t>
  </si>
  <si>
    <t>540001112</t>
  </si>
  <si>
    <t>ALTIR- ASS LOR TRAITEMENT INSUF RENALE</t>
  </si>
  <si>
    <t>970406096</t>
  </si>
  <si>
    <t>AJD - SSR CILAOS</t>
  </si>
  <si>
    <t>280503848</t>
  </si>
  <si>
    <t>A.I.R.B.P. IRC VERNOUILLET</t>
  </si>
  <si>
    <t>280006594</t>
  </si>
  <si>
    <t>A.I.R.B.P. IRC NOGENT-LE-ROTROU</t>
  </si>
  <si>
    <t>280504309</t>
  </si>
  <si>
    <t>A.I.R.B.P. IRC CHATEAUDUN</t>
  </si>
  <si>
    <t>280502741</t>
  </si>
  <si>
    <t>A.I.R.B.P IRC CHARTRES</t>
  </si>
  <si>
    <t>890000300</t>
  </si>
  <si>
    <t>AIHP CENTRE ARMANCON</t>
  </si>
  <si>
    <t>300017431</t>
  </si>
  <si>
    <t>AIDER SANTE UAD UDM GCS PAAC ALES 2</t>
  </si>
  <si>
    <t>620001834</t>
  </si>
  <si>
    <t>380019026</t>
  </si>
  <si>
    <t>aura.mssante.fr/agduc.aura.mssante.fr</t>
  </si>
  <si>
    <t>AGDUC CENTRE DE DIALYSE VOIRON</t>
  </si>
  <si>
    <t>380793802</t>
  </si>
  <si>
    <t>lifen.mssante.fr/aura.mssante.fr/agduc.aura.mssante.fr</t>
  </si>
  <si>
    <t>AGDUC</t>
  </si>
  <si>
    <t>060010949</t>
  </si>
  <si>
    <t>AGAHTIR UDM ANTIBES</t>
  </si>
  <si>
    <t>060792090</t>
  </si>
  <si>
    <t>AGAHTIR DIALYSE A DOMICILE NICE</t>
  </si>
  <si>
    <t>060021276</t>
  </si>
  <si>
    <t>AGAHTIR CENTRE D'HEMODIALYSE NICE</t>
  </si>
  <si>
    <t>060792736</t>
  </si>
  <si>
    <t>AGAHTIR AUTODIALYSE NICE</t>
  </si>
  <si>
    <t>060801016</t>
  </si>
  <si>
    <t>AGAHTIR AUTODIALYSE MANDELIEU</t>
  </si>
  <si>
    <t>060019676</t>
  </si>
  <si>
    <t>AGAHTIR AUTODIALYSE GRASSE</t>
  </si>
  <si>
    <t>590799912</t>
  </si>
  <si>
    <t>A.F.E.J.I.</t>
  </si>
  <si>
    <t>130008287</t>
  </si>
  <si>
    <t>ADPC UNITE D'AUTODIALYSE MARSEILLE 02</t>
  </si>
  <si>
    <t>130806417</t>
  </si>
  <si>
    <t>ADPC UNITE D'AUTODIALYSE AUBAGNE</t>
  </si>
  <si>
    <t>130035959</t>
  </si>
  <si>
    <t>ADPC UDM MARSEILLE 05</t>
  </si>
  <si>
    <t>130050396</t>
  </si>
  <si>
    <t>ADPC MARTIGUES SITE CH</t>
  </si>
  <si>
    <t>830216495</t>
  </si>
  <si>
    <t>ADIVA DIALYSE A DOMICILE LA GARDE</t>
  </si>
  <si>
    <t>830012589</t>
  </si>
  <si>
    <t>ADIVA CTRE D'HEMODIALYSE SEYNE SUR MER</t>
  </si>
  <si>
    <t>830016671</t>
  </si>
  <si>
    <t>ADIVA CTRE DE DIALYSE ST JEAN TOULON</t>
  </si>
  <si>
    <t>830015970</t>
  </si>
  <si>
    <t>ADIVA CENTRE DE DIALYSE GASSIN</t>
  </si>
  <si>
    <t>690041496</t>
  </si>
  <si>
    <t>ADDIPSY LYON</t>
  </si>
  <si>
    <t>170795165</t>
  </si>
  <si>
    <t>ADA 17 : UNITE DE ST JEAN D'ANGELY</t>
  </si>
  <si>
    <t>170792212</t>
  </si>
  <si>
    <t>ADA 17 : UNITE DE SAINTES</t>
  </si>
  <si>
    <t>170802656</t>
  </si>
  <si>
    <t>ADA 17 : UNITE DE ROCHEFORT</t>
  </si>
  <si>
    <t>170785059</t>
  </si>
  <si>
    <t>ADA 17 - LA ROCHELLE</t>
  </si>
  <si>
    <t>170804090</t>
  </si>
  <si>
    <t>A.D.A. 17 : ANTENNE ST PIERRE D'O.</t>
  </si>
  <si>
    <t>170794929</t>
  </si>
  <si>
    <t>A.D.A. 17 - ANTENNE ROYAN</t>
  </si>
  <si>
    <t>440005080</t>
  </si>
  <si>
    <t>ACTIVITES DE DIALYSE-MONTFORT</t>
  </si>
  <si>
    <t>320004872</t>
  </si>
  <si>
    <t>AAIR UAD L'ISLE JOURDAIN</t>
  </si>
  <si>
    <t>MAILIZ/AZNETWORK</t>
  </si>
  <si>
    <t>640789624</t>
  </si>
  <si>
    <t>medecin.mssante.fr/coulomme.mssante.fr</t>
  </si>
  <si>
    <t>SERVICE DE SOINS DE SUITE DE COULOMME</t>
  </si>
  <si>
    <t>930300298</t>
  </si>
  <si>
    <t>POLYCLINIQUE VAUBAN SANTE</t>
  </si>
  <si>
    <t>340022979</t>
  </si>
  <si>
    <t>POLYCLINIQUE ST ROCH</t>
  </si>
  <si>
    <t>100000124</t>
  </si>
  <si>
    <t>POLYCLINIQUE  MONTIER LA CELLE</t>
  </si>
  <si>
    <t>690780390</t>
  </si>
  <si>
    <t>POLYCLINIQUE LYON-NORD</t>
  </si>
  <si>
    <t>240000190</t>
  </si>
  <si>
    <t>POLYCLINIQUE FRANCHEVILLE</t>
  </si>
  <si>
    <t>710006859</t>
  </si>
  <si>
    <t>POLYCLINIQUE DU VAL DE SAONE</t>
  </si>
  <si>
    <t>590782298</t>
  </si>
  <si>
    <t>POLYCLINIQUE DU PARC - ST SAULVE</t>
  </si>
  <si>
    <t>130781289</t>
  </si>
  <si>
    <t>POLYCLINIQUE DU PARC RAMBOT PROVENCALE</t>
  </si>
  <si>
    <t>250011848</t>
  </si>
  <si>
    <t>POLYCLINIQUE DE FRANCHE COMTE</t>
  </si>
  <si>
    <t>640780748</t>
  </si>
  <si>
    <t>POLYCLINIQUE CÔTE BASQUE SUD</t>
  </si>
  <si>
    <t>240000661</t>
  </si>
  <si>
    <t>medecin.mssante.fr/aquitaine.mssante.fr</t>
  </si>
  <si>
    <t>MAISON REPOS ET CONVALESCENCE DE LOLME</t>
  </si>
  <si>
    <t>060000296</t>
  </si>
  <si>
    <t>LA MAISON DU MINEUR</t>
  </si>
  <si>
    <t>920100062</t>
  </si>
  <si>
    <t>HU PARIS OUEST SITE CELTON APHP</t>
  </si>
  <si>
    <t>MIPIH/MAILIZ/LIFEN/GHBS/GCS SARA/INOVELAN</t>
  </si>
  <si>
    <t>750100299</t>
  </si>
  <si>
    <t>HU PARIS IDF SITE SAINTE PERINE APHP</t>
  </si>
  <si>
    <t>940100019</t>
  </si>
  <si>
    <t>HU HENRI MONDOR  CHENEVIER APHP</t>
  </si>
  <si>
    <t>220020739</t>
  </si>
  <si>
    <t>750806226</t>
  </si>
  <si>
    <t>HOSPITALISATION A DOMICILE APHP PARIS</t>
  </si>
  <si>
    <t>470009358</t>
  </si>
  <si>
    <t>HOSPITALISATION A DOMICILE 47</t>
  </si>
  <si>
    <t>130784051</t>
  </si>
  <si>
    <t>HOPITAL PRIVE CLAIRVAL</t>
  </si>
  <si>
    <t>170780142</t>
  </si>
  <si>
    <t>HOPITAL LOCAL ST PIERRE OLERON</t>
  </si>
  <si>
    <t>LIFEN/MAILIZ/GCS SARA</t>
  </si>
  <si>
    <t>670780675</t>
  </si>
  <si>
    <t>medecin.mssante.fr/masseur-kinesitherapeute.mssante.fr/lifen.mssante.fr/infirmier.mssante.fr/aura.mssante.fr</t>
  </si>
  <si>
    <t>HOPITAL LOCAL DE ROSHEIM</t>
  </si>
  <si>
    <t>2A0000170</t>
  </si>
  <si>
    <t>COR-02</t>
  </si>
  <si>
    <t>HOPITAL LOCAL DE BONIFACIO</t>
  </si>
  <si>
    <t>270000912</t>
  </si>
  <si>
    <t>HOPITAL LA  MUSSE ST SEBASTIEN/MORSENT</t>
  </si>
  <si>
    <t>440042141</t>
  </si>
  <si>
    <t>HOPITAL INTERCOMMINAL SEVRE ET LOIRE</t>
  </si>
  <si>
    <t>930300025</t>
  </si>
  <si>
    <t>HOPITAL EUROPEEN LA ROSERAIE</t>
  </si>
  <si>
    <t>780110094</t>
  </si>
  <si>
    <t>HOPITAL DU VESINET</t>
  </si>
  <si>
    <t>750150260</t>
  </si>
  <si>
    <t>HOPITAL DES DIACONESSES</t>
  </si>
  <si>
    <t>770020477</t>
  </si>
  <si>
    <t>HOP FORCILLES FONDATION COGNACQ JAY</t>
  </si>
  <si>
    <t>760780254</t>
  </si>
  <si>
    <t>medecin.mssante.fr/hopital-yvetot.mssante.fr/ch-havre.mssante.fr</t>
  </si>
  <si>
    <t>HL YVETOT</t>
  </si>
  <si>
    <t>760780213</t>
  </si>
  <si>
    <t>HL BARENTIN</t>
  </si>
  <si>
    <t>130786890</t>
  </si>
  <si>
    <t>serena.asso.mssante.fr/paca.mssante.fr/medecin.mssante.fr</t>
  </si>
  <si>
    <t>HJ LE RELAIS SERENA</t>
  </si>
  <si>
    <t>920120011</t>
  </si>
  <si>
    <t>HIA PERCY</t>
  </si>
  <si>
    <t>370103673</t>
  </si>
  <si>
    <t>medecin.mssante.fr/assad-had.mssante.fr</t>
  </si>
  <si>
    <t>HAD SAINT- CYR-S LOIRE P. LARMANDE</t>
  </si>
  <si>
    <t>130021819</t>
  </si>
  <si>
    <t>medecin.mssante.fr/hadcs.mssante.fr</t>
  </si>
  <si>
    <t>HAD CLARA SCHUMANN</t>
  </si>
  <si>
    <t>630010528</t>
  </si>
  <si>
    <t>HAD AURA AUVERGNE</t>
  </si>
  <si>
    <t>680020336</t>
  </si>
  <si>
    <t>GE-03</t>
  </si>
  <si>
    <t>GRPE HOSP REGION MULHOUSE &amp; SUD ALSACE</t>
  </si>
  <si>
    <t>600101984</t>
  </si>
  <si>
    <t>GHPSO</t>
  </si>
  <si>
    <t>MAILIZ/WRAPTOR LABORATORIES</t>
  </si>
  <si>
    <t>910150085</t>
  </si>
  <si>
    <t>GH LES CHEMINOTS SOINS DE SUITE</t>
  </si>
  <si>
    <t>950013870</t>
  </si>
  <si>
    <t>G.H.E.M. S. VEIL EAUBONNE MONTMORENCY</t>
  </si>
  <si>
    <t>920710654</t>
  </si>
  <si>
    <t>FONDATION ROGUET DE CLICHY</t>
  </si>
  <si>
    <t>440000701</t>
  </si>
  <si>
    <t>ETABLISSEMENT DE SSR  ROZ ARVOR</t>
  </si>
  <si>
    <t>590797353</t>
  </si>
  <si>
    <t>ES SAINT VINCENT - SAINT ANTOINE LILLE</t>
  </si>
  <si>
    <t>GRADES ESEA NOUVELLE-AQUITAINE/INTERNATIONAL CROSS TALK/GIP SILPC</t>
  </si>
  <si>
    <t>190002519</t>
  </si>
  <si>
    <t>silpc.mssante.fr/limousin.mssante.fr/chorus.mssante.fr/chg-cornil.mssante.fr</t>
  </si>
  <si>
    <t>EHPAD DE CORNIL</t>
  </si>
  <si>
    <t>400791018</t>
  </si>
  <si>
    <t>CTRE. EUROPEEN REEDUCATION DU SPORTIF</t>
  </si>
  <si>
    <t>020003620</t>
  </si>
  <si>
    <t>CRF JACQUES FICHEUX</t>
  </si>
  <si>
    <t>600100796</t>
  </si>
  <si>
    <t>CRF BELLAN CHAUMONT-EN-VEXIN</t>
  </si>
  <si>
    <t>770150027</t>
  </si>
  <si>
    <t>CMPA NEUFMOUTIERS</t>
  </si>
  <si>
    <t>310782016</t>
  </si>
  <si>
    <t>CL NEPHRO ST EXUPERY TOULOUSE</t>
  </si>
  <si>
    <t>670798636</t>
  </si>
  <si>
    <t>CLINIQUE SAINT-LUC</t>
  </si>
  <si>
    <t>130046097</t>
  </si>
  <si>
    <t>CLINIQUE PROVENCE VELODROME</t>
  </si>
  <si>
    <t>970405650</t>
  </si>
  <si>
    <t>oi.mssante.fr/medecin.mssante.fr/ght974.mssante.fr/aurar.mssante.fr</t>
  </si>
  <si>
    <t>CLINIQUE OMEGA</t>
  </si>
  <si>
    <t>690780549</t>
  </si>
  <si>
    <t>orpea.mssante.fr/medecin.mssante.fr/aura.mssante.fr</t>
  </si>
  <si>
    <t>CLINIQUE LYON LUMIERE</t>
  </si>
  <si>
    <t>340780766</t>
  </si>
  <si>
    <t>CLINIQUE LA LIRONDE</t>
  </si>
  <si>
    <t>220000319</t>
  </si>
  <si>
    <t>CLINIQUE LA CERISAIE</t>
  </si>
  <si>
    <t>970462024</t>
  </si>
  <si>
    <t>CLINIQUE JEANNE D'ARC - LE PORT</t>
  </si>
  <si>
    <t>660780628</t>
  </si>
  <si>
    <t>CLINIQUE DU VALLESPIR</t>
  </si>
  <si>
    <t>380780312</t>
  </si>
  <si>
    <t>CLINIQUE DU GRESIVAUDAN</t>
  </si>
  <si>
    <t>310780374</t>
  </si>
  <si>
    <t>CLINIQUE DU CHATEAU DE VERNHES</t>
  </si>
  <si>
    <t>930011788</t>
  </si>
  <si>
    <t>CLINIQUE DU BOIS D AMOUR</t>
  </si>
  <si>
    <t>140002452</t>
  </si>
  <si>
    <t>CLINIQUE DE LA MISERICORDE - CAEN</t>
  </si>
  <si>
    <t>MAILIZ/LIFEN/INICEA</t>
  </si>
  <si>
    <t>270025984</t>
  </si>
  <si>
    <t>masseur-kinesitherapeute.mssante.fr/lifen.mssante.fr/inicea.mssante.fr</t>
  </si>
  <si>
    <t>CLINIQUE DE LA MARE Ô DANS</t>
  </si>
  <si>
    <t>750300139</t>
  </si>
  <si>
    <t>CLINIQUE DE L ALMA</t>
  </si>
  <si>
    <t>LIFEN/INOVELAN/MIPIH/MAILIZ/CH ALES-CEVENNNES</t>
  </si>
  <si>
    <t>300780137</t>
  </si>
  <si>
    <t>sage-femme.mssante.fr/orthophoniste.mssante.fr/medecin.oc.mssante.fr/medecin.mssante.fr/lifen.mssante.fr/chu-nimes.mssante.fr/chu-montpellier.mssante.fr/chirurgien-dentiste.mssante.fr/ch-ales.mssante.fr</t>
  </si>
  <si>
    <t>CLINIQUE BONNEFON MSP ALES</t>
  </si>
  <si>
    <t>950110015</t>
  </si>
  <si>
    <t>CH  VICTOR  DUPOUY  ARGENTEUIL</t>
  </si>
  <si>
    <t>800000119</t>
  </si>
  <si>
    <t>CHS PHILIPPE PINEL</t>
  </si>
  <si>
    <t>570000141</t>
  </si>
  <si>
    <t>CHS DE SARREGUEMINES</t>
  </si>
  <si>
    <t>370004327</t>
  </si>
  <si>
    <t>pharmacien.mssante.fr/pc.mssante.fr/medecin.mssante.fr</t>
  </si>
  <si>
    <t>CH SAINTE MAURE DE TOURAINE</t>
  </si>
  <si>
    <t>MAILIZ/MIPIH/GCS SARA/INOVELAN</t>
  </si>
  <si>
    <t>590782207</t>
  </si>
  <si>
    <t>CH SAINT- AMAND LES EAUX</t>
  </si>
  <si>
    <t>930110069</t>
  </si>
  <si>
    <t>IDF-09</t>
  </si>
  <si>
    <t>C.H. ROBERT BALLANGER</t>
  </si>
  <si>
    <t>450000138</t>
  </si>
  <si>
    <t>medecin.mssante.fr/cvl.mssante.fr</t>
  </si>
  <si>
    <t>CH LOUR PICOU-BEAUGENCY</t>
  </si>
  <si>
    <t>130781339</t>
  </si>
  <si>
    <t>CH LOUIS BRUNET D'ALLAUCH</t>
  </si>
  <si>
    <t>270000177</t>
  </si>
  <si>
    <t>CH LE NEUBOURG</t>
  </si>
  <si>
    <t>630780302</t>
  </si>
  <si>
    <t>pro.mssante.fr/medecin.mssante.fr/masseur-kinesitherapeute.mssante.fr/ch-clementel.aura.mssante.fr/aura.mssante.fr</t>
  </si>
  <si>
    <t>CH ETIENNE CLEMENTEL</t>
  </si>
  <si>
    <t>MAILIZ/CHU DE ROUEN</t>
  </si>
  <si>
    <t>760782227</t>
  </si>
  <si>
    <t>pharmacien.mssante.fr/medecin.mssante.fr/chu-rouen.mssante.fr</t>
  </si>
  <si>
    <t>CH DURECU LAVOISIER DARNETAL</t>
  </si>
  <si>
    <t>010780062</t>
  </si>
  <si>
    <t>CH DOCTEUR RECAMIER BELLEY</t>
  </si>
  <si>
    <t>620101337</t>
  </si>
  <si>
    <t>CH CALAIS</t>
  </si>
  <si>
    <t>970404158</t>
  </si>
  <si>
    <t>CENTRE-UDM-UAD (ST BENOIT) - AURAR</t>
  </si>
  <si>
    <t>850000399</t>
  </si>
  <si>
    <t>CENTRE SSR  DE LA CHIMOTAIE</t>
  </si>
  <si>
    <t>640010518</t>
  </si>
  <si>
    <t>na.mssante.fr/caradoc.mssante.fr/aquitaine.mssante.fr</t>
  </si>
  <si>
    <t>CENTRE MEDICAL LEON DIEUDONNE</t>
  </si>
  <si>
    <t>720000413</t>
  </si>
  <si>
    <t>CENTRE MEDICAL F.GALLOUEDEC</t>
  </si>
  <si>
    <t>350002333</t>
  </si>
  <si>
    <t>CENTRE HOSPITALIER ST MEEN LE GRAND</t>
  </si>
  <si>
    <t>350002317</t>
  </si>
  <si>
    <t>CENTRE HOSPITALIER MONTFORT-SUR-MEU</t>
  </si>
  <si>
    <t>LIFEN/MAILIZ/MIPIH/GCS SARA</t>
  </si>
  <si>
    <t>670780584</t>
  </si>
  <si>
    <t>pharmacien.mssante.fr/medecin.mssante.fr/masseur-kinesitherapeute.mssante.fr/lifen.mssante.fr/infirmier.mssante.fr/had-nord-alsace.mssante.fr/aura.mssante.fr</t>
  </si>
  <si>
    <t>CENTRE HOSPITALIER DEPARTEMENTAL</t>
  </si>
  <si>
    <t>MAILIZ/CH DE CHOLET/GRADES ESEA NOUVELLE-AQUITAINE</t>
  </si>
  <si>
    <t>240000109</t>
  </si>
  <si>
    <t>na.mssante.fr/medecin.mssante.fr/ch-cholet.mssante.fr/aquitaine.mssante.fr</t>
  </si>
  <si>
    <t>CENTRE HOSPITALIER DE NONTRON</t>
  </si>
  <si>
    <t>970100277</t>
  </si>
  <si>
    <t>CENTRE HOSPITALIER DE MONTERAN</t>
  </si>
  <si>
    <t>640780839</t>
  </si>
  <si>
    <t>CENTRE HOSPITALIER DE MAULEON</t>
  </si>
  <si>
    <t>440000065</t>
  </si>
  <si>
    <t>CENTRE HOSPITALIER DE MAUBREUIL</t>
  </si>
  <si>
    <t>130785512</t>
  </si>
  <si>
    <t>CENTRE HOSPITALIER DE LA CIOTAT</t>
  </si>
  <si>
    <t>400780193</t>
  </si>
  <si>
    <t>CENTRE HOSPITALIER  DE DAX</t>
  </si>
  <si>
    <t>440000313</t>
  </si>
  <si>
    <t>CENTRE HOSPITALIER CHATEAUBRIANT</t>
  </si>
  <si>
    <t>750825184</t>
  </si>
  <si>
    <t>CENTRE DE REDUCATION LA CHATAIGNERAIE</t>
  </si>
  <si>
    <t>330058504</t>
  </si>
  <si>
    <t>CENTRE DE PSYCHIATRIE AMBULATOIRE-CPAC</t>
  </si>
  <si>
    <t>290000975</t>
  </si>
  <si>
    <t>CENTRE DE PERHARIDY</t>
  </si>
  <si>
    <t>360000392</t>
  </si>
  <si>
    <t>CENTRE DEPARTEMENTAL GERIATRIQUE - DE L'INDRE</t>
  </si>
  <si>
    <t>830012688</t>
  </si>
  <si>
    <t>CENTRE DE NEPHROLOGIE LES FLEURS</t>
  </si>
  <si>
    <t>340798552</t>
  </si>
  <si>
    <t>CENTRE CONVALESCENCE LE PECH DU SOLEIL</t>
  </si>
  <si>
    <t>780300075</t>
  </si>
  <si>
    <t>CENTRE CARDIOLOGIQUE D'EVECQUEMONT</t>
  </si>
  <si>
    <t>GCS TESIS/MIPIH</t>
  </si>
  <si>
    <t>970463592</t>
  </si>
  <si>
    <t>oi.mssante.fr/aurar.mssante.fr</t>
  </si>
  <si>
    <t>840002844</t>
  </si>
  <si>
    <t>130786049</t>
  </si>
  <si>
    <t>MAILIZ/LIFEN/MIPIH/GRADES ESEA NOUVELLE-AQUITAINE</t>
  </si>
  <si>
    <t>400780383</t>
  </si>
  <si>
    <t>na.mssante.fr/medecin.mssante.fr/lifen.mssante.fr/asso-mpc.mssante.fr/aquitaine.mssante.fr</t>
  </si>
  <si>
    <t>SSR SAINT LOUIS</t>
  </si>
  <si>
    <t>400780888</t>
  </si>
  <si>
    <t>masseur-kinesitherapeute.mssante.fr/aquitaine.mssante.fr</t>
  </si>
  <si>
    <t>SANTE SERVICE DAX -HAD-</t>
  </si>
  <si>
    <t>640789699</t>
  </si>
  <si>
    <t>santeservicebayonne.mssante.fr/medecin.mssante.fr/infirmier.mssante.fr/aquitaine.mssante.fr</t>
  </si>
  <si>
    <t>SANTE SERVICE BAYONNE-HAD</t>
  </si>
  <si>
    <t>510000201</t>
  </si>
  <si>
    <t>RESIDENCE MEDICALE JEAN D'ORBAIS</t>
  </si>
  <si>
    <t>800009466</t>
  </si>
  <si>
    <t>pcp80.mssante.fr/medecin.mssante.fr/masseur-kinesitherapeute.mssante.fr</t>
  </si>
  <si>
    <t>POLYCLINIQUE DE PICARDIE</t>
  </si>
  <si>
    <t>640780946</t>
  </si>
  <si>
    <t>POLYCLINIQUE DE NAVARRE</t>
  </si>
  <si>
    <t>690041132</t>
  </si>
  <si>
    <t>MEDIPOLE HOPITAL MUTUALISTE</t>
  </si>
  <si>
    <t>310780481</t>
  </si>
  <si>
    <t>MECS CASTELNOUVEL</t>
  </si>
  <si>
    <t>940016819</t>
  </si>
  <si>
    <t>IDF-10</t>
  </si>
  <si>
    <t>LES HOPITAUX DE SAINT-MAURICE</t>
  </si>
  <si>
    <t>CENTRE JACQUES PARISOT BAINVILLE SUR MADON/MAILIZ/CHR METZ-THIONVILLE</t>
  </si>
  <si>
    <t>540013737</t>
  </si>
  <si>
    <t>pro.mssante.fr/ohs-lorraine.mssante.fr/masseur-kinesitherapeute.mssante.fr/chr-metz-thionville.mssante.fr</t>
  </si>
  <si>
    <t>IRR CTRE DE READAPTATION POUR ENFANTS</t>
  </si>
  <si>
    <t>750100067</t>
  </si>
  <si>
    <t>HU SAINT LOUIS SITE FERNAND WIDAL APHP</t>
  </si>
  <si>
    <t>920100021</t>
  </si>
  <si>
    <t>HU PARIS SUD SITE ANTOINE BECLERE APHP</t>
  </si>
  <si>
    <t>830100103</t>
  </si>
  <si>
    <t>HOP PRIVE TOULON HYERES STE MARGUERITE</t>
  </si>
  <si>
    <t>690784137</t>
  </si>
  <si>
    <t>HOPITAL LYON SUD - HCL</t>
  </si>
  <si>
    <t>CH DE VILLENEUVE/MAILIZ</t>
  </si>
  <si>
    <t>470000365</t>
  </si>
  <si>
    <t>poledesanteduvilleneuvois.mssante.fr/medecin.mssante.fr</t>
  </si>
  <si>
    <t>HOPITAL LOCAL PENNE D'AGENAIS</t>
  </si>
  <si>
    <t>300780095</t>
  </si>
  <si>
    <t>HOPITAL LOCAL DU VIGAN</t>
  </si>
  <si>
    <t>LIFEN/APICEM/MAILIZ</t>
  </si>
  <si>
    <t>520780099</t>
  </si>
  <si>
    <t>medecin.mssante.fr/lifen.mssante.fr/interop-mssante.apicrypt.org/infirmier.mssante.fr</t>
  </si>
  <si>
    <t>HOPITAL LOCAL DE WASSY</t>
  </si>
  <si>
    <t>330783960</t>
  </si>
  <si>
    <t>HOPITAL DE JOUR CENTRE SANTE MENT MGEN</t>
  </si>
  <si>
    <t>690784152</t>
  </si>
  <si>
    <t>HOPITAL CROIX-ROUSSE - HCL</t>
  </si>
  <si>
    <t>350042628</t>
  </si>
  <si>
    <t>HOPITAL A DOMICILE 35</t>
  </si>
  <si>
    <t>250000221</t>
  </si>
  <si>
    <t>pro.mssante.fr/medecin.mssante.fr/infirmier.mssante.fr/hopitalmorteau.mssante.fr</t>
  </si>
  <si>
    <t>HL P NAPPEZ MORTEAU</t>
  </si>
  <si>
    <t>210780672</t>
  </si>
  <si>
    <t>H.L.  AUXONNE</t>
  </si>
  <si>
    <t>750170102</t>
  </si>
  <si>
    <t>HDJ INSTITUT PAUL SIVADON</t>
  </si>
  <si>
    <t>890009178</t>
  </si>
  <si>
    <t>medecin.mssante.fr/hadfrance.mssante.fr</t>
  </si>
  <si>
    <t>HAD SUD YONNE</t>
  </si>
  <si>
    <t>640013298</t>
  </si>
  <si>
    <t>HAD DU HAUT BEARN ET DE LA SOULE</t>
  </si>
  <si>
    <t>560002677</t>
  </si>
  <si>
    <t>EPSM JEAN-MARTIN CHARCOT</t>
  </si>
  <si>
    <t>LIFEN/GRADES ESEA NOUVELLE-AQUITAINE</t>
  </si>
  <si>
    <t>160009080</t>
  </si>
  <si>
    <t>C.S.S.R. LES GLAMOTS - ROULLET ST E.</t>
  </si>
  <si>
    <t>230782617</t>
  </si>
  <si>
    <t>CRRF ANDRE LALANDE</t>
  </si>
  <si>
    <t>410005391</t>
  </si>
  <si>
    <t>CRF L' HOSPITALET</t>
  </si>
  <si>
    <t>570003103</t>
  </si>
  <si>
    <t>pro.mssante.fr/medecin.mssante.fr/masseur-kinesitherapeute.mssante.fr</t>
  </si>
  <si>
    <t>CRF LE HOHBERG DE SARREGUEMINES</t>
  </si>
  <si>
    <t>660781287</t>
  </si>
  <si>
    <t>CRF CENTRE HELIO-MARIN LE FLORIDE</t>
  </si>
  <si>
    <t>350000204</t>
  </si>
  <si>
    <t>CLINIQUE ST JOSEPH COMBOURG</t>
  </si>
  <si>
    <t>970462107</t>
  </si>
  <si>
    <t>CLINIQUE STE-CLOTILDE</t>
  </si>
  <si>
    <t>060780442</t>
  </si>
  <si>
    <t>CLINIQUE SAINT FRANCOIS</t>
  </si>
  <si>
    <t>COMPAGNIE GENERALE DE SANTE/MAILIZ/LIFEN/APICEM/ENOVACOM</t>
  </si>
  <si>
    <t>750300550</t>
  </si>
  <si>
    <t>ramsaygds.mssante.fr/medecin.mssante.fr/lifen.mssante.fr/interop-mssante.apicrypt.org/csg.mssante.fr</t>
  </si>
  <si>
    <t>CLINIQUE SAINTE GENEVIEVE</t>
  </si>
  <si>
    <t>300780251</t>
  </si>
  <si>
    <t>CLINIQUE NEURO PSYCHIATRIQUE QUISSAC</t>
  </si>
  <si>
    <t>130783665</t>
  </si>
  <si>
    <t>CLINIQUE MUTUALISTE DE BONNEVEINE</t>
  </si>
  <si>
    <t>750140022</t>
  </si>
  <si>
    <t>fsef.mssante.fr/epsve.mssante.fr</t>
  </si>
  <si>
    <t>CLINIQUE MEDICO UNIVERS GEORGES HEUYER</t>
  </si>
  <si>
    <t>910300276</t>
  </si>
  <si>
    <t>CLINIQUE MEDICALE DE VILLIERS SUR ORGE</t>
  </si>
  <si>
    <t>240000216</t>
  </si>
  <si>
    <t>medecin.mssante.fr/masseur-kinesitherapeute.mssante.fr/for.mssante.fr</t>
  </si>
  <si>
    <t>CLINIQUE DU PARC - PERIGUEUX</t>
  </si>
  <si>
    <t>MAILIZ/LIFEN/FONDATION VINCENT DE PAUL</t>
  </si>
  <si>
    <t>670797539</t>
  </si>
  <si>
    <t>medecin.mssante.fr/lifen.mssante.fr/ghsv.mssante.fr</t>
  </si>
  <si>
    <t>CLINIQUE DE LA TOUSSAINT</t>
  </si>
  <si>
    <t>330780297</t>
  </si>
  <si>
    <t>na.mssante.fr/medecin.mssante.fr</t>
  </si>
  <si>
    <t>CLINIQUE ANOUSTE</t>
  </si>
  <si>
    <t>660780180</t>
  </si>
  <si>
    <t>C H PERPIGNAN</t>
  </si>
  <si>
    <t>690780101</t>
  </si>
  <si>
    <t>CH LE VINATIER</t>
  </si>
  <si>
    <t>760780742</t>
  </si>
  <si>
    <t>CHI CAUX VALLEE DE SEINE</t>
  </si>
  <si>
    <t>790019491</t>
  </si>
  <si>
    <t>CH GH&amp;MS HAUT VAL DE SEVRE ET MELLOIS</t>
  </si>
  <si>
    <t>310786256</t>
  </si>
  <si>
    <t>C.H. (EX H.L.) DE MURET</t>
  </si>
  <si>
    <t>760780056</t>
  </si>
  <si>
    <t>CH EU</t>
  </si>
  <si>
    <t>760780262</t>
  </si>
  <si>
    <t>CH DU BELVEDERE MONT-SAINT-AIGNAN</t>
  </si>
  <si>
    <t>240000083</t>
  </si>
  <si>
    <t>CH DE VAUCLAIRE</t>
  </si>
  <si>
    <t>450000112</t>
  </si>
  <si>
    <t>CH DE PITHIVIERS</t>
  </si>
  <si>
    <t>830100525</t>
  </si>
  <si>
    <t>CH DE LA DRACENIE DE DRAGUIGNAN</t>
  </si>
  <si>
    <t>450000104</t>
  </si>
  <si>
    <t>C H AGGLOMERATION MONTARGOISE</t>
  </si>
  <si>
    <t>490000643</t>
  </si>
  <si>
    <t>pro.mssante.fr/medecin.mssante.fr/masseur-kinesitherapeute.mssante.fr/lifen.mssante.fr</t>
  </si>
  <si>
    <t>CENTRE SSR DU CHILLON</t>
  </si>
  <si>
    <t>390780161</t>
  </si>
  <si>
    <t>sage-femme.mssante.fr/pro.mssante.fr/lifen.mssante.fr/aura.mssante.fr</t>
  </si>
  <si>
    <t>CENTRE HOSP LOUIS JAILLON SAINT CLAUDE</t>
  </si>
  <si>
    <t>MIPIH/CH LEZIGNAN CORBIERES</t>
  </si>
  <si>
    <t>110780772</t>
  </si>
  <si>
    <t>CENTRE HOSPITALIER LEZIGNAN</t>
  </si>
  <si>
    <t>290000108</t>
  </si>
  <si>
    <t>CENTRE HOSPITALIER LESNEVEN</t>
  </si>
  <si>
    <t>940110018</t>
  </si>
  <si>
    <t>IDF-11</t>
  </si>
  <si>
    <t>CENTRE HOSPITALIER INTERCOM.DE CRETEIL</t>
  </si>
  <si>
    <t>970302121</t>
  </si>
  <si>
    <t>CENTRE HOSPITALIER DE L'OUEST GUYANAIS</t>
  </si>
  <si>
    <t>520780032</t>
  </si>
  <si>
    <t>CENTRE HOSPITALIER DE CHAUMONT</t>
  </si>
  <si>
    <t>240000042</t>
  </si>
  <si>
    <t>infirmier.mssante.fr/aquitaine.mssante.fr</t>
  </si>
  <si>
    <t>CENTRE HOSPITALIER DE BELVES</t>
  </si>
  <si>
    <t>110780087</t>
  </si>
  <si>
    <t>CENTRE HOSPITALIER CASTELNAUDARY</t>
  </si>
  <si>
    <t>380780247</t>
  </si>
  <si>
    <t>CENTRE HOSPITALIER ALPES ISERE</t>
  </si>
  <si>
    <t>MAILIZ/GCS E-SANTE PAYS DE LA LOIRE</t>
  </si>
  <si>
    <t>440002459</t>
  </si>
  <si>
    <t>medecin.mssante.fr/esantepdl.mssante.fr</t>
  </si>
  <si>
    <t>CENTRE DE SSR LE BODIO</t>
  </si>
  <si>
    <t>920170024</t>
  </si>
  <si>
    <t>CENTRE DENISE CROISSANT</t>
  </si>
  <si>
    <t>470000175</t>
  </si>
  <si>
    <t>CENTRE DELESTRAINT FABIEN</t>
  </si>
  <si>
    <t>720000744</t>
  </si>
  <si>
    <t>CENTRE DE  L'ARCHE</t>
  </si>
  <si>
    <t>920110020</t>
  </si>
  <si>
    <t>C.A.S.H. DE NANTERRE</t>
  </si>
  <si>
    <t>330007386</t>
  </si>
  <si>
    <t>hpsm.elsan.mssante.fr</t>
  </si>
  <si>
    <t>AURA AUVERGNE/GCS SARA</t>
  </si>
  <si>
    <t>630000990</t>
  </si>
  <si>
    <t>aurasante.mssante.fr/aura.mssante.fr</t>
  </si>
  <si>
    <t>840011043</t>
  </si>
  <si>
    <t>ATIR CENTRE D'HEMODIALYSE AVIGNON</t>
  </si>
  <si>
    <t>APHM/WRAPTOR LABORATORIES</t>
  </si>
  <si>
    <t>130034614</t>
  </si>
  <si>
    <t>aphm.mssante.fr/adpc.mssante.fr</t>
  </si>
  <si>
    <t>ADPC UNITE D'AUTODIALYSE MARSEILLE 09</t>
  </si>
  <si>
    <t>930019484</t>
  </si>
  <si>
    <t>130782451</t>
  </si>
  <si>
    <t>LE MEDITERRANEE CLINIQUE CASTELLAS</t>
  </si>
  <si>
    <t>COMPAGNIE GENERALE DE SANTE/LIFEN/CHU DE ROUEN/MAILIZ/INOVELAN</t>
  </si>
  <si>
    <t>750100083</t>
  </si>
  <si>
    <t>ramsaygds.mssante.fr/pro.mssante.fr/pharmacien.mssante.fr/medecin.mssante.fr/lifen.mssante.fr/chu-rouen.mssante.fr/chirurgien-dentiste.mssante.fr/aphp.mssante.fr</t>
  </si>
  <si>
    <t>HU EST PARISIEN SITE ROTHSCHILD APHP</t>
  </si>
  <si>
    <t>660780271</t>
  </si>
  <si>
    <t>infirmier.oc.mssante.fr/hopital-prades.mssante.fr</t>
  </si>
  <si>
    <t>HOPITAL LOCAL PRADES</t>
  </si>
  <si>
    <t>530000058</t>
  </si>
  <si>
    <t>PDL-03</t>
  </si>
  <si>
    <t>HOPITAL LOCAL ERNEE</t>
  </si>
  <si>
    <t>590785341</t>
  </si>
  <si>
    <t>HOPITAL DE JOUR DE LA M.G.E.N.</t>
  </si>
  <si>
    <t>LIFEN/MAILIZ/ASSOCIATION ECHO</t>
  </si>
  <si>
    <t>560023152</t>
  </si>
  <si>
    <t>lifen.mssante.fr/infirmier.mssante.fr/echo-sante.mssante.fr</t>
  </si>
  <si>
    <t>CTRE DIALYSE AMBULATOIRE VANNES ECHO</t>
  </si>
  <si>
    <t>920140019</t>
  </si>
  <si>
    <t>CTRE DE SANTE MENTALE DE RUEIL MGEN</t>
  </si>
  <si>
    <t>760000166</t>
  </si>
  <si>
    <t>CRLCC HENRI BECQUEREL ROUEN</t>
  </si>
  <si>
    <t>700784887</t>
  </si>
  <si>
    <t>pro.mssante.fr/orpea.mssante.fr</t>
  </si>
  <si>
    <t>CRF NAVENNE</t>
  </si>
  <si>
    <t>170780043</t>
  </si>
  <si>
    <t>pro.mssante.fr/pc.mssante.fr/croix-rouge.mssante.fr/ch-larochelle.mssante.fr</t>
  </si>
  <si>
    <t>CRF CENTRE RICHELIEU - LA ROCHELLE</t>
  </si>
  <si>
    <t>690780663</t>
  </si>
  <si>
    <t>CLINIQUE TRENEL</t>
  </si>
  <si>
    <t>COMPAGNIE GENERALE DE SANTE/MAILIZ/LIFEN/CHU DE ROUEN</t>
  </si>
  <si>
    <t>750300121</t>
  </si>
  <si>
    <t>ramsaygds.mssante.fr/medecin.mssante.fr/lifen.mssante.fr/chu-rouen.mssante.fr</t>
  </si>
  <si>
    <t>CLINIQUE SAINT JEAN DE DIEU</t>
  </si>
  <si>
    <t>580780195</t>
  </si>
  <si>
    <t>sage-femme.mssante.fr</t>
  </si>
  <si>
    <t>CLINIQUE DE COSNE-SUR-LOIRE</t>
  </si>
  <si>
    <t>270000326</t>
  </si>
  <si>
    <t>CLINIQUE CHIRURGICALE PASTEUR EVREUX</t>
  </si>
  <si>
    <t>940140023</t>
  </si>
  <si>
    <t>CHS LES MURETS</t>
  </si>
  <si>
    <t>360000046</t>
  </si>
  <si>
    <t>CH LA TOUR BLANCHE D'ISSOUDUN</t>
  </si>
  <si>
    <t>050002948</t>
  </si>
  <si>
    <t>CHI DES ALPES DU SUD</t>
  </si>
  <si>
    <t>270000102</t>
  </si>
  <si>
    <t>CH DE LA RISLE PONT-AUDEMER</t>
  </si>
  <si>
    <t>230780066</t>
  </si>
  <si>
    <t>C H BERNARD DESPLAS BOURGANEUF</t>
  </si>
  <si>
    <t>GRADES ESEA NOUVELLE-AQUITAINE/MIPIH/GCS SARA</t>
  </si>
  <si>
    <t>330781121</t>
  </si>
  <si>
    <t>na.mssante.fr/ladapt.mssante.fr/aura.mssante.fr</t>
  </si>
  <si>
    <t>CHATEAU RAUZE  - LADAPT</t>
  </si>
  <si>
    <t>MGEN TECHNOLOGIES/MAILIZ/GRADES ESEA NOUVELLE-AQUITAINE/CHU DE LIMOGES/GCS SARA</t>
  </si>
  <si>
    <t>230780082</t>
  </si>
  <si>
    <t>pro.mssante.fr/mgen.mssante.fr/medecin.mssante.fr/limousin.mssante.fr/chu-limoges.mssante.fr/aura.mssante.fr</t>
  </si>
  <si>
    <t>CENTRE MEDICAL NATIONAL SAINTE FEYRE</t>
  </si>
  <si>
    <t>MAILIZ/MIPIH/INOVELAN/CH D'AGEN/ASSOCIATION HOSPITALIERE SAINTE MARIE</t>
  </si>
  <si>
    <t>120004528</t>
  </si>
  <si>
    <t>CENTRE HOSPITALIER DE MILLAU</t>
  </si>
  <si>
    <t>540020146</t>
  </si>
  <si>
    <t>CENTRE DE REEDUCATION FLORENTIN</t>
  </si>
  <si>
    <t>670002187</t>
  </si>
  <si>
    <t>CENTRE D'AUTODIALYSE AURAL BERGSON</t>
  </si>
  <si>
    <t>170781199</t>
  </si>
  <si>
    <t>pc.mssante.fr/ch-larochelle.mssante.fr</t>
  </si>
  <si>
    <t>CENTRE ALCOOLOGIQUE ALPHA - ROYAN</t>
  </si>
  <si>
    <t>170803431</t>
  </si>
  <si>
    <t>pro.mssante.fr/pc.mssante.fr/orpea.mssante.fr/medecin.mssante.fr/chu-tours.mssante.fr/ch-libourne.mssante.fr/ch-larochelle.mssante.fr</t>
  </si>
  <si>
    <t>CARDIOCEAN - PUILBOREAU</t>
  </si>
  <si>
    <t>CENTRE NEPHROCARE MARNE LA VALLEE/LIFEN/MAILIZ/MIPIH/CH DE BEZIERS/GCS SARA/AIDER-CLINIQUE DES MALADIES RENALES</t>
  </si>
  <si>
    <t>340000264</t>
  </si>
  <si>
    <t>A.I.D.E.R.</t>
  </si>
  <si>
    <t>540013224</t>
  </si>
  <si>
    <t>POLYCLINIQUE MAJORELLE</t>
  </si>
  <si>
    <t>620105940</t>
  </si>
  <si>
    <t>POLYCLINIQUE DU TERNOIS</t>
  </si>
  <si>
    <t>270000086</t>
  </si>
  <si>
    <t>POLE SANITAIRE DU VEXIN CH GISORS</t>
  </si>
  <si>
    <t>490000601</t>
  </si>
  <si>
    <t>sage-femme.mssante.fr/pdl.mssante.fr/medecin.mssante.fr/infirmier.mssante.fr/esantepdl.mssante.fr</t>
  </si>
  <si>
    <t>MAISON DE CONVALESCENCE LES RECOLLETS</t>
  </si>
  <si>
    <t>310782347</t>
  </si>
  <si>
    <t>INSTITUT CLAUDIUS REGAUD</t>
  </si>
  <si>
    <t>690022959</t>
  </si>
  <si>
    <t>HOPITAL PRIVE NATECIA</t>
  </si>
  <si>
    <t>220022800</t>
  </si>
  <si>
    <t>HOPITAL PRIVE DES COTES D'ARMOR</t>
  </si>
  <si>
    <t>530002591</t>
  </si>
  <si>
    <t>HOPITAL LOCAL VILLAINES LA JUHEL</t>
  </si>
  <si>
    <t>440012128</t>
  </si>
  <si>
    <t>HOPITAL A DOMICILE NANTES &amp; REGION</t>
  </si>
  <si>
    <t>570000596</t>
  </si>
  <si>
    <t>HIA LEGOUEST</t>
  </si>
  <si>
    <t>940120017</t>
  </si>
  <si>
    <t>HIA BEGIN</t>
  </si>
  <si>
    <t>POLYCLINIQUE DE POITIERS/CH DE LIBOURNE/GRADES ESEA NOUVELLE-AQUITAINE</t>
  </si>
  <si>
    <t>330025958</t>
  </si>
  <si>
    <t>polycliniquepoitiers.mssante.fr/na.mssante.fr/ch-libourne.mssante.fr/aquitaine.mssante.fr</t>
  </si>
  <si>
    <t>HAD DES VIGNES ET DES RIVIERES</t>
  </si>
  <si>
    <t>560002032</t>
  </si>
  <si>
    <t>EPSM DU MORBIHAN</t>
  </si>
  <si>
    <t>CHI EURE SEINE/CENTRE PSYCHOTHERAPIQUE DE L'AIN/MIPIH/GCS SARA</t>
  </si>
  <si>
    <t>690780119</t>
  </si>
  <si>
    <t>CTRE PSYCHOTERAPIQUE ST CYR AU MT D'OR</t>
  </si>
  <si>
    <t>950700021</t>
  </si>
  <si>
    <t>CTRE LA CHATAIGNERAIE DE MENUCOURT</t>
  </si>
  <si>
    <t>930110036</t>
  </si>
  <si>
    <t>CTRE HOSP. ANDRE GREGOIRE</t>
  </si>
  <si>
    <t>940300452</t>
  </si>
  <si>
    <t>CLINIQUE MEDICALE DE DIETETIQUE</t>
  </si>
  <si>
    <t>060780558</t>
  </si>
  <si>
    <t>CLINIQUE LES CADRANS SOLAIRES</t>
  </si>
  <si>
    <t>970462073</t>
  </si>
  <si>
    <t>CLINIQUE DURIEUX</t>
  </si>
  <si>
    <t>360000210</t>
  </si>
  <si>
    <t>CLINIQUE DU HAUT-CLUZEAU</t>
  </si>
  <si>
    <t>920310034</t>
  </si>
  <si>
    <t>sinoue.mssante.fr</t>
  </si>
  <si>
    <t>CLINIQUE DU CHATEAU DE GARCHES</t>
  </si>
  <si>
    <t>LIFEN/CLINIQUE DES ESSARTS GRAND COURONNE</t>
  </si>
  <si>
    <t>760783159</t>
  </si>
  <si>
    <t>lifen.mssante.fr/clinique-essarts.mssante.fr</t>
  </si>
  <si>
    <t>CLINIQUE DES ESSARTS GRAND COURONNE</t>
  </si>
  <si>
    <t>GRADES ESEA NOUVELLE-AQUITAINE/CHI DU PAYS DE COGNAC</t>
  </si>
  <si>
    <t>160000279</t>
  </si>
  <si>
    <t>na.mssante.fr/ch-cognac.mssante.fr</t>
  </si>
  <si>
    <t>CLINIQUE DE COGNAC</t>
  </si>
  <si>
    <t>GIE VIVALTO SANTE SERVICE PARTAGES/LIFEN</t>
  </si>
  <si>
    <t>920300936</t>
  </si>
  <si>
    <t>vivalto-sante.mssante.fr/lifen.mssante.fr</t>
  </si>
  <si>
    <t>CLINIQUE CHIRURGICALE DU VAL D OR</t>
  </si>
  <si>
    <t>350000048</t>
  </si>
  <si>
    <t>CH INTERCOMMUNAL REDON CARENTOIR</t>
  </si>
  <si>
    <t>630781755</t>
  </si>
  <si>
    <t>CENTRE MEDICAL INFANTILE DE ROMAGNAT</t>
  </si>
  <si>
    <t>MAILIZ/ENOVACOM/GCS SARA</t>
  </si>
  <si>
    <t>690000401</t>
  </si>
  <si>
    <t>CENTRE MEDICAL DE L'ARGENTIERE- AVEIZE</t>
  </si>
  <si>
    <t>690000880</t>
  </si>
  <si>
    <t>CENTRE LEON BERARD</t>
  </si>
  <si>
    <t>930110051</t>
  </si>
  <si>
    <t>IDF-08</t>
  </si>
  <si>
    <t>CENTRE HOSPITALIER DE ST-DENIS</t>
  </si>
  <si>
    <t>600100648</t>
  </si>
  <si>
    <t>CENTRE HOSPITALIER DE CLERMONT</t>
  </si>
  <si>
    <t>320780117</t>
  </si>
  <si>
    <t>CENTRE HOSPITALIER D'AUCH</t>
  </si>
  <si>
    <t>750720914</t>
  </si>
  <si>
    <t>ASM 13</t>
  </si>
  <si>
    <t>810000448</t>
  </si>
  <si>
    <t>polyclinique-sainte-barbe.mssante.fr/medecin.oc.mssante.fr/medecin.mp.mssante.fr/masseur-kinesitherapeute.oc.mssante.fr/infirmier.oc.mssante.fr/dieteticien.oc.mssante.fr</t>
  </si>
  <si>
    <t>POLYCL STE BARBE</t>
  </si>
  <si>
    <t>440000347</t>
  </si>
  <si>
    <t>HOPITAL LOCAL CORCOUE SUR LOGNE</t>
  </si>
  <si>
    <t>330781303</t>
  </si>
  <si>
    <t>HIA ROBERT PICQUE</t>
  </si>
  <si>
    <t>940140049</t>
  </si>
  <si>
    <t>GROUPE HOSPITALIER PAUL GUIRAUD</t>
  </si>
  <si>
    <t>930140025</t>
  </si>
  <si>
    <t>ET.PUBLIC DE SANTE VILLE-EVRARD</t>
  </si>
  <si>
    <t>910811322</t>
  </si>
  <si>
    <t>ETABLISSEMENT DE SANTE LA MARTINIERE</t>
  </si>
  <si>
    <t>670013366</t>
  </si>
  <si>
    <t>pro.mssante.fr/pharmacien.mssante.fr/medecin.mssante.fr/infirmier.mssante.fr/ghso.mssante.fr/chu-besancon.mssante.fr/ch-epsan.mssante.fr/aura.mssante.fr</t>
  </si>
  <si>
    <t>EPSAN</t>
  </si>
  <si>
    <t>290020700</t>
  </si>
  <si>
    <t>CTRE HOSP.INTERCOM.CORNOUAILLE</t>
  </si>
  <si>
    <t>130786247</t>
  </si>
  <si>
    <t>CLINIQUE PSYCHIATRIQUE DES TROIS LUCS</t>
  </si>
  <si>
    <t>290000140</t>
  </si>
  <si>
    <t>CLINIQUE PASTEUR LANROZE</t>
  </si>
  <si>
    <t>MAILIZ/APICEM/ENOVACOM</t>
  </si>
  <si>
    <t>920310059</t>
  </si>
  <si>
    <t>medecin.mssante.fr/interop-mssante.apicrypt.org/easycrypt.mssante.fr</t>
  </si>
  <si>
    <t>CLINIQUE MEDICALE DE VILLE D AVRAY</t>
  </si>
  <si>
    <t>MAILIZ/LIFEN/APICEM/GCS E-SANTE ARCHIPEL 971</t>
  </si>
  <si>
    <t>970107249</t>
  </si>
  <si>
    <t>sage-femme.mssante.fr/pro.mssante.fr/medecin.mssante.fr/lifen.mssante.fr/interop-mssante.apicrypt.org/guadeloupe.mssante.fr</t>
  </si>
  <si>
    <t>CLINIQUE "LES EAUX CLAIRES"</t>
  </si>
  <si>
    <t>210012142</t>
  </si>
  <si>
    <t>CH HAUTE COTE D OR</t>
  </si>
  <si>
    <t>590782637</t>
  </si>
  <si>
    <t>CH ARMENTIERES</t>
  </si>
  <si>
    <t>220000475</t>
  </si>
  <si>
    <t>masseur-kinesitherapeute.mssante.fr/ch-stbrieuc.mssante.fr/bretagne.mssante.fr</t>
  </si>
  <si>
    <t>CENTRE SOINS DE SUITE LES CHATELETS</t>
  </si>
  <si>
    <t>MAILIZ/INOVELAN/CH DE PFASTATT</t>
  </si>
  <si>
    <t>680000411</t>
  </si>
  <si>
    <t>pro.mssante.fr/infirmier.mssante.fr/groupesaintsauveur.mssante.fr/ch-pfastatt.mssante.fr</t>
  </si>
  <si>
    <t>CENTRE HOSPITALIER DE PFASTATT</t>
  </si>
  <si>
    <t>970305629</t>
  </si>
  <si>
    <t>CENTRE HOSPITALIER DE KOUROU</t>
  </si>
  <si>
    <t>560003055</t>
  </si>
  <si>
    <t>CENTRE DE SOINS DE SUITE KORN-ER-HOUET</t>
  </si>
  <si>
    <t>310026794</t>
  </si>
  <si>
    <t>770300010</t>
  </si>
  <si>
    <t>HOPITAL PRIVE DE MARNE CHANTEREINE</t>
  </si>
  <si>
    <t>300780087</t>
  </si>
  <si>
    <t>HOPITAL LOCAL UZES</t>
  </si>
  <si>
    <t>130786742</t>
  </si>
  <si>
    <t>HIA LAVERAN</t>
  </si>
  <si>
    <t>540000908</t>
  </si>
  <si>
    <t>clinique-saint-andre.mssante.fr</t>
  </si>
  <si>
    <t>910009919</t>
  </si>
  <si>
    <t>CTRE REEDUCATION FONCTIONNELLE EVRY</t>
  </si>
  <si>
    <t>560002024</t>
  </si>
  <si>
    <t>CTRE DE REED.FONCTIONNELLE DE KERPAPE</t>
  </si>
  <si>
    <t>CLINIQUE STE ELISABETH DE YUTZ/CHR METZ-THIONVILLE</t>
  </si>
  <si>
    <t>570000950</t>
  </si>
  <si>
    <t>ste-elisabeth.mssante.fr/chr-metz-thionville.mssante.fr</t>
  </si>
  <si>
    <t>CLINIQUE SAINTE ELISABETH - THIONVILLE</t>
  </si>
  <si>
    <t>620012948</t>
  </si>
  <si>
    <t>CLINIQUE MAHAUT DE TERMONDE</t>
  </si>
  <si>
    <t>640018255</t>
  </si>
  <si>
    <t>CLINIQUE CHÂTEAU CARADOC</t>
  </si>
  <si>
    <t>340780642</t>
  </si>
  <si>
    <t>CLINIQUE BEAU SOLEIL</t>
  </si>
  <si>
    <t>250000452</t>
  </si>
  <si>
    <t>CH PONTARLIER</t>
  </si>
  <si>
    <t>880007059</t>
  </si>
  <si>
    <t>CHI EMILE DURKHEIM EPINAL</t>
  </si>
  <si>
    <t>610780082</t>
  </si>
  <si>
    <t>C.H.I.C - ALENCON-MAMERS</t>
  </si>
  <si>
    <t>520780073</t>
  </si>
  <si>
    <t>CH GENEVIEVE DE GAULLE ANTHONIOZ ST DIZIER</t>
  </si>
  <si>
    <t>170780167</t>
  </si>
  <si>
    <t>C.H. DE SAINT-JEAN D'ANGELY</t>
  </si>
  <si>
    <t>410000145</t>
  </si>
  <si>
    <t>CH DE MONTRICHARD</t>
  </si>
  <si>
    <t>010780328</t>
  </si>
  <si>
    <t>CENTRE MEDICAL LE MODERN</t>
  </si>
  <si>
    <t>170780050</t>
  </si>
  <si>
    <t>CENTRE HOSPITALIER DE JONZAC</t>
  </si>
  <si>
    <t>970100210</t>
  </si>
  <si>
    <t>CENTRE GERONTOLOGIQUE DU RAIZET</t>
  </si>
  <si>
    <t>MAILIZ/LIFEN/GCS E-SANTE PAYS DE LA LOIRE/MIPIH/CH LOIRE VENDEE OCEAN</t>
  </si>
  <si>
    <t>850002403</t>
  </si>
  <si>
    <t>masseur-kinesitherapeute.mssante.fr/lifen.mssante.fr/esantepdl.mssante.fr/croix-rouge.mssante.fr/ch-lvo.mssante.fr</t>
  </si>
  <si>
    <t>CENTRE DE MPR LE CLOUSIS</t>
  </si>
  <si>
    <t>670000652</t>
  </si>
  <si>
    <t>ASSOCIATION POUR L'UTILISATION DU REIN ARTIFICIEL EN ALSACE</t>
  </si>
  <si>
    <t>720016724</t>
  </si>
  <si>
    <t>POLE SANTE SARTHE ET LOIR</t>
  </si>
  <si>
    <t>290000785</t>
  </si>
  <si>
    <t>HOTEL DIEU DE PONT-L'ABBE</t>
  </si>
  <si>
    <t>920813623</t>
  </si>
  <si>
    <t>HAD SANTE SERVICE</t>
  </si>
  <si>
    <t>060006558</t>
  </si>
  <si>
    <t>HAD ARNAULT TZANCK</t>
  </si>
  <si>
    <t>590797387</t>
  </si>
  <si>
    <t>CRF L'ESPOIR DE LILLE HELLEMMES</t>
  </si>
  <si>
    <t>560002123</t>
  </si>
  <si>
    <t>CLINIQUE SAINT VINCENT - LARMOR PLAGE</t>
  </si>
  <si>
    <t>750300014</t>
  </si>
  <si>
    <t>CLINIQUE MEDICO CHIRURGICALE DU LOUVRE</t>
  </si>
  <si>
    <t>690780523</t>
  </si>
  <si>
    <t>CLINIQUE LA CHAVANNERIE</t>
  </si>
  <si>
    <t>860780568</t>
  </si>
  <si>
    <t>CLINIQUE DU FIEF DE GRIMOIRE</t>
  </si>
  <si>
    <t>130785389</t>
  </si>
  <si>
    <t>CLINIQUE CHANTECLER</t>
  </si>
  <si>
    <t>270000110</t>
  </si>
  <si>
    <t>CH VERNEUIL-SUR-AVRE</t>
  </si>
  <si>
    <t>710780644</t>
  </si>
  <si>
    <t>CH PARAY-LE-MONIAL</t>
  </si>
  <si>
    <t>670780543</t>
  </si>
  <si>
    <t>CH INTERCOMMUNAL DE LA LAUTER</t>
  </si>
  <si>
    <t>240000307</t>
  </si>
  <si>
    <t>CENTRE MEDICAL CHATEAU DE BASSY</t>
  </si>
  <si>
    <t>430000018</t>
  </si>
  <si>
    <t>CENTRE HOSPITALIER DU PUY</t>
  </si>
  <si>
    <t>340780055</t>
  </si>
  <si>
    <t>CENTRE HOSPITALIER BEZIERS</t>
  </si>
  <si>
    <t>470000357</t>
  </si>
  <si>
    <t>HOPITAL LOCAL DE CASTELJALOUX</t>
  </si>
  <si>
    <t>950000406</t>
  </si>
  <si>
    <t>HOPITAL FONDATION CHANTEPIE MANCIER</t>
  </si>
  <si>
    <t>MAILIZ/LIFEN/EPS BARTHELEMY DURAND/CHRU DE TOURS/COMPUGROUP MEDICAL France</t>
  </si>
  <si>
    <t>910140029</t>
  </si>
  <si>
    <t>medecin.mssante.fr/lifen.mssante.fr/eps-etampes.mssante.fr/chu-tours.mssante.fr/cgm.mssante.fr</t>
  </si>
  <si>
    <t>EPS BARTHELEMY DURAND</t>
  </si>
  <si>
    <t>HOSPITALITE SAINT-THOMAS DE VILLENEUVE/INOVELAN/MIPIH</t>
  </si>
  <si>
    <t>130781255</t>
  </si>
  <si>
    <t>CTRE GERONT ST THOMAS DE VILLENEUVE</t>
  </si>
  <si>
    <t>600101943</t>
  </si>
  <si>
    <t>CRC BELLAN TRACY-LE-MONT</t>
  </si>
  <si>
    <t>780008298</t>
  </si>
  <si>
    <t>orpea.mssante.fr/masseur-kinesitherapeute.mssante.fr</t>
  </si>
  <si>
    <t>CLINIQUE SAINT REMY</t>
  </si>
  <si>
    <t>670780212</t>
  </si>
  <si>
    <t>CLINIQUE SAINTE-ANNE - STRASBOURG</t>
  </si>
  <si>
    <t>MIPIH/GRADES ESEA NOUVELLE-AQUITAINE/MAILIZ</t>
  </si>
  <si>
    <t>240000273</t>
  </si>
  <si>
    <t>pro.mssante.fr/orpea.mssante.fr/na.mssante.fr/medecin.mssante.fr</t>
  </si>
  <si>
    <t>CLINIQUE PIERRE DE BRANTOME</t>
  </si>
  <si>
    <t>330780495</t>
  </si>
  <si>
    <t>CLINIQUE MUTUALISTE DU MEDOC</t>
  </si>
  <si>
    <t>130783764</t>
  </si>
  <si>
    <t>CLINIQUE MON REPOS</t>
  </si>
  <si>
    <t>620100735</t>
  </si>
  <si>
    <t>lifen.mssante.fr/chu-montpellier.mssante.fr/ahnac.mssante.fr</t>
  </si>
  <si>
    <t>CLINIQUE ANNE D'ARTOIS</t>
  </si>
  <si>
    <t>590781902</t>
  </si>
  <si>
    <t>CH TOURCOING</t>
  </si>
  <si>
    <t>840000087</t>
  </si>
  <si>
    <t>CH LOUIS GIORGI D'ORANGE</t>
  </si>
  <si>
    <t>620103440</t>
  </si>
  <si>
    <t>CH BOULOGNE-SUR-MER</t>
  </si>
  <si>
    <t>740780135</t>
  </si>
  <si>
    <t>ramsaygds.mssante.fr/orpea.mssante.fr/aura.mssante.fr</t>
  </si>
  <si>
    <t>CENTRE MEDICAL SANCELLEMOZ</t>
  </si>
  <si>
    <t>150780708</t>
  </si>
  <si>
    <t>ugecam-alpc.cnamts.mssante.fr/pro.mssante.fr/lifen.mssante.fr</t>
  </si>
  <si>
    <t>CENTRE MEDICAL M. DELORT</t>
  </si>
  <si>
    <t>310780754</t>
  </si>
  <si>
    <t>CENTRE HOSPITALIER G. MARCHANT</t>
  </si>
  <si>
    <t>940700040</t>
  </si>
  <si>
    <t>CENTRE DE READAPTATION FONCTIONNELLE</t>
  </si>
  <si>
    <t>540001104</t>
  </si>
  <si>
    <t>ASSOCIATION HOSPITALIERE DE JOEUF</t>
  </si>
  <si>
    <t>060790797</t>
  </si>
  <si>
    <t>580971349</t>
  </si>
  <si>
    <t>le-reconfort.mssante.fr</t>
  </si>
  <si>
    <t>SOINS DE SUITE &amp; RÉADAPT LE RECONFORT</t>
  </si>
  <si>
    <t>350005146</t>
  </si>
  <si>
    <t>HOPITAL PRIVE SEVIGNE</t>
  </si>
  <si>
    <t>760780049</t>
  </si>
  <si>
    <t>HL GOURNAY-EN-BRAY</t>
  </si>
  <si>
    <t>920014099</t>
  </si>
  <si>
    <t>CRF PARIS NORD</t>
  </si>
  <si>
    <t>130008253</t>
  </si>
  <si>
    <t>CLINIQUE DE VITROLLES</t>
  </si>
  <si>
    <t>930009188</t>
  </si>
  <si>
    <t>CLINALLIANCE DE PIERREFITTE SUR SEINE</t>
  </si>
  <si>
    <t>620100057</t>
  </si>
  <si>
    <t>CH ARRAS</t>
  </si>
  <si>
    <t>490531910</t>
  </si>
  <si>
    <t>CENTRE LES CAPUCINS</t>
  </si>
  <si>
    <t>330781253</t>
  </si>
  <si>
    <t>CENTRE HOSPITALIER DE LIBOURNE</t>
  </si>
  <si>
    <t>490000163</t>
  </si>
  <si>
    <t>CENTRE DE SANTE MENTALE ANGEVIN</t>
  </si>
  <si>
    <t>830100558</t>
  </si>
  <si>
    <t>HOPITAL RENEE SABRAN HYERES (HCL)</t>
  </si>
  <si>
    <t>920804465</t>
  </si>
  <si>
    <t>ETAB.PUBLIC DE SANTE ERASME</t>
  </si>
  <si>
    <t>800009920</t>
  </si>
  <si>
    <t>CLINIQUE VICTOR PAUCHET DE BUTLER</t>
  </si>
  <si>
    <t>510024359</t>
  </si>
  <si>
    <t>CLINIQUE TERRE DE FRANCE</t>
  </si>
  <si>
    <t>MIPIH/GCS ESANTE BRETAGNE</t>
  </si>
  <si>
    <t>290000371</t>
  </si>
  <si>
    <t>orpea.mssante.fr/bretagne.mssante.fr</t>
  </si>
  <si>
    <t>CLINIQUE LES GLENANS</t>
  </si>
  <si>
    <t>450000245</t>
  </si>
  <si>
    <t>CLINIQUE L'ARCHETTE</t>
  </si>
  <si>
    <t>510000243</t>
  </si>
  <si>
    <t>CLINIQUE D'EPERNAY</t>
  </si>
  <si>
    <t>130786494</t>
  </si>
  <si>
    <t>CHS VALVERT MARSEILLE</t>
  </si>
  <si>
    <t>690805361</t>
  </si>
  <si>
    <t>CH ST JOSEPH ST LUC</t>
  </si>
  <si>
    <t>130781131</t>
  </si>
  <si>
    <t>CHS MONTPERRIN</t>
  </si>
  <si>
    <t>780002697</t>
  </si>
  <si>
    <t>CH INTERCOMM MEULAN-LES MUREAUX</t>
  </si>
  <si>
    <t>830100533</t>
  </si>
  <si>
    <t>CH DE HYERES MARIE JOSEE TREFFOT</t>
  </si>
  <si>
    <t>GCS ESANTE BRETAGNE/ASSOCIATION HOSPITALIERE DE BRETAGNE</t>
  </si>
  <si>
    <t>220000236</t>
  </si>
  <si>
    <t>bretagne.mssante.fr/ahbretagne.mssante.fr</t>
  </si>
  <si>
    <t>CENTRE HOSPITALIER DE PLOUGUERNEVEL</t>
  </si>
  <si>
    <t>130785975</t>
  </si>
  <si>
    <t>KORIAN LES OLIVIERS</t>
  </si>
  <si>
    <t>770021251</t>
  </si>
  <si>
    <t>lna-sante.mssante.fr/lifen.mssante.fr</t>
  </si>
  <si>
    <t>HAD INSTITUT MEDICAL DE SERRIS</t>
  </si>
  <si>
    <t>910110055</t>
  </si>
  <si>
    <t>IDF-05</t>
  </si>
  <si>
    <t>GROUPE HOSPITALIER NORD ESSONNE</t>
  </si>
  <si>
    <t>490007549</t>
  </si>
  <si>
    <t>CTRE BASSE VISION ET TROUBLES AUDITION</t>
  </si>
  <si>
    <t>MIPIH/MAILIZ/APHM</t>
  </si>
  <si>
    <t>130008048</t>
  </si>
  <si>
    <t>saint-martin-sud.mssante.fr/pro.mssante.fr/masseur-kinesitherapeute.mssante.fr/aphm.mssante.fr</t>
  </si>
  <si>
    <t>CLINIQUE SAINT MARTIN SUD</t>
  </si>
  <si>
    <t>420010050</t>
  </si>
  <si>
    <t>mutualite-loire.aura.mssante.fr/medecin.mssante.fr/lifen.mssante.fr/ch-vienne.mssante.fr/chu-besancon.mssante.fr/chicas-gap.mssante.fr/aura.mssante.fr</t>
  </si>
  <si>
    <t>CLINIQUE MUTUALISTE MFL SSAM</t>
  </si>
  <si>
    <t>130783327</t>
  </si>
  <si>
    <t>CLINIQUE BOUCHARD</t>
  </si>
  <si>
    <t>250000460</t>
  </si>
  <si>
    <t>CHS NOVILLARS</t>
  </si>
  <si>
    <t>740001839</t>
  </si>
  <si>
    <t>CHI DES HOPITAUX DU PAYS DU MONT BLANC</t>
  </si>
  <si>
    <t>380781435</t>
  </si>
  <si>
    <t>CH DE VIENNE LUCIEN HUSSEL</t>
  </si>
  <si>
    <t>APICEM/ENOVACOM</t>
  </si>
  <si>
    <t>450000161</t>
  </si>
  <si>
    <t>interop-mssante.apicrypt.org/hopital-sully.mssante.fr</t>
  </si>
  <si>
    <t>CH DE SULLY-SUR-LOIRE</t>
  </si>
  <si>
    <t>220005045</t>
  </si>
  <si>
    <t>BRE-07</t>
  </si>
  <si>
    <t>CENTRE HOSPITALIER TREGUIER</t>
  </si>
  <si>
    <t>770021152</t>
  </si>
  <si>
    <t>IDF-02</t>
  </si>
  <si>
    <t>CENTRE HOSPITALIER SUD SEINE ET MARNE</t>
  </si>
  <si>
    <t>540000080</t>
  </si>
  <si>
    <t>CENTRE HOSPITALIER DE LUNEVILLE</t>
  </si>
  <si>
    <t>220021968</t>
  </si>
  <si>
    <t>CENTRE HOSPITALIER DE LAMBALLE</t>
  </si>
  <si>
    <t>600100275</t>
  </si>
  <si>
    <t>SSR BTP CIRES-LÈS-MELLO</t>
  </si>
  <si>
    <t>640780904</t>
  </si>
  <si>
    <t>masseur-kinesitherapeute.mssante.fr/croix-rouge.mssante.fr</t>
  </si>
  <si>
    <t>M.E.CARACT.SANITAIRE LE NID BEARNAIS</t>
  </si>
  <si>
    <t>750300667</t>
  </si>
  <si>
    <t>MATERNITE SAINTE FELICITE</t>
  </si>
  <si>
    <t>910803543</t>
  </si>
  <si>
    <t>HOPITAL PRIVE CLAUDE GALIEN</t>
  </si>
  <si>
    <t>490015765</t>
  </si>
  <si>
    <t>HOPITAL DU BAUGEOIS ET DE LA VALLEE</t>
  </si>
  <si>
    <t>GRADES ESEA NOUVELLE-AQUITAINE/MAILIZ/MIPIH</t>
  </si>
  <si>
    <t>860793405</t>
  </si>
  <si>
    <t>pc.mssante.fr/medecin.mssante.fr/lecourbat.mssante.fr</t>
  </si>
  <si>
    <t>ETS CONVALESC. P ALCOOLIQUES - PAYROUX</t>
  </si>
  <si>
    <t>440043123</t>
  </si>
  <si>
    <t>E.S.E.A.N.</t>
  </si>
  <si>
    <t>720000058</t>
  </si>
  <si>
    <t>CTRE HOSPIT SPECIALISE DE LA SARTHE</t>
  </si>
  <si>
    <t>210780789</t>
  </si>
  <si>
    <t>CLINIQUE MUTUALISTE BENIGNE JOLY</t>
  </si>
  <si>
    <t>230780512</t>
  </si>
  <si>
    <t>CENTRE HOSPITALIER M L S EVAUX</t>
  </si>
  <si>
    <t>170780175</t>
  </si>
  <si>
    <t>CTRE HOSP. DE SAINTONGE - SAINTES</t>
  </si>
  <si>
    <t>020000360</t>
  </si>
  <si>
    <t>CLINIQUE SAINT CHRISTOPHE COURLANCY</t>
  </si>
  <si>
    <t>MAILIZ/LIFEN/CHU DE ROUEN/INOVELAN</t>
  </si>
  <si>
    <t>760780791</t>
  </si>
  <si>
    <t>pharmacien.mssante.fr/medecin.mssante.fr/lifen.mssante.fr/chu-rouen.mssante.fr/ch-havre.mssante.fr</t>
  </si>
  <si>
    <t>CLINIQUE LES ORMEAUX-VAUBAN LE HAVRE</t>
  </si>
  <si>
    <t>590781951</t>
  </si>
  <si>
    <t>CLINIQUE CHIR-SS  DU CROISE LAROCHE</t>
  </si>
  <si>
    <t>220000079</t>
  </si>
  <si>
    <t>CENTRE HOSPITALIER GUINGAMP</t>
  </si>
  <si>
    <t>780110078</t>
  </si>
  <si>
    <t>CENTRE HOSPITALIER  DE VERSAILLES</t>
  </si>
  <si>
    <t>520780057</t>
  </si>
  <si>
    <t>CENTRE HOSPITALIER DE LANGRES</t>
  </si>
  <si>
    <t>MGEN TECHNOLOGIES/MIPIH</t>
  </si>
  <si>
    <t>310783097</t>
  </si>
  <si>
    <t>mgen-toulouse.mssante.fr/mgen.mssante.fr/medecin.oc.mssante.fr</t>
  </si>
  <si>
    <t>CENTRE DE SANTE MENTALE MGEN TOULOUSE</t>
  </si>
  <si>
    <t>750712184</t>
  </si>
  <si>
    <t>750062036</t>
  </si>
  <si>
    <t>IDF-15</t>
  </si>
  <si>
    <t>GHU PARIS PSY ET NEUROSCIENCES</t>
  </si>
  <si>
    <t>MAILIZ/GCS E-SANTE PAYS DE LA LOIRE/ENOVACOM/CHU DE NANTES</t>
  </si>
  <si>
    <t>440053387</t>
  </si>
  <si>
    <t>pro.mssante.fr/pdl.mssante.fr/esantepdl.mssante.fr/cliniquemutualisteestuaire.mssante.fr/chu-nantes.mssante.fr</t>
  </si>
  <si>
    <t>CMPR COTE D'AMOUR</t>
  </si>
  <si>
    <t>GIE VIVALTO SANTE SERVICE PARTAGES/COMPAGNIE GENERALE DE SANTE/GRADES ESEA NOUVELLE-AQUITAINE/LIFEN</t>
  </si>
  <si>
    <t>160000170</t>
  </si>
  <si>
    <t>vivalto-sante.mssante.fr/ramsaygds.mssante.fr/pc.mssante.fr/lifen.mssante.fr</t>
  </si>
  <si>
    <t>CLINIQUE SAINT-JOSEPH - ANGOULEME</t>
  </si>
  <si>
    <t>300780210</t>
  </si>
  <si>
    <t>medecin.mssante.fr/belle-rive.mssante.fr</t>
  </si>
  <si>
    <t>CLINIQUE BELLERIVE</t>
  </si>
  <si>
    <t>280000183</t>
  </si>
  <si>
    <t>CH DE DREUX</t>
  </si>
  <si>
    <t>250000270</t>
  </si>
  <si>
    <t>CAPIO CLINIQUE SAINT VINCENT BESANCON</t>
  </si>
  <si>
    <t>190000117</t>
  </si>
  <si>
    <t>ASSO CENTRE HOSP PAYS EYGURANDE</t>
  </si>
  <si>
    <t>700004096</t>
  </si>
  <si>
    <t>ASS. HOSPITAL. DE FRANCHE-COMTE</t>
  </si>
  <si>
    <t>MAILIZ/LIFEN/INOVELAN/GCS EMOSIST - FRANCHE COMTE/GIP GRADES BFC/CRLCC GEORGES-FRANCOIS LECLERC/GCS E-SANTE BOURGOGNE</t>
  </si>
  <si>
    <t>210780607</t>
  </si>
  <si>
    <t>medecin.mssante.fr/lifen.mssante.fr/cos.mssante.fr/chsjura.mssante.fr/chlcdijon.mssante.fr/cgfl.mssante.fr/acodege.mssante.fr</t>
  </si>
  <si>
    <t>ETABLISSEMENT PUBLIC DE SANTE MENTALE - DIJON</t>
  </si>
  <si>
    <t>060790862</t>
  </si>
  <si>
    <t>medecin.mssante.fr/calme.mssante.fr</t>
  </si>
  <si>
    <t>CTRE ACTION LIBERAT MAL ETRE ETHYLIQUE</t>
  </si>
  <si>
    <t>590780342</t>
  </si>
  <si>
    <t>CLINIQUE AMBROISE PARE LILLE</t>
  </si>
  <si>
    <t>340011295</t>
  </si>
  <si>
    <t>CH HOPITAUX BASSIN DE THAU (CHHBT)</t>
  </si>
  <si>
    <t>360000053</t>
  </si>
  <si>
    <t>CH DE CHATEAUROUX</t>
  </si>
  <si>
    <t>330780537</t>
  </si>
  <si>
    <t>CENTRE MEDICO-CHIRURGICAL WALLERSTEIN</t>
  </si>
  <si>
    <t>350002234</t>
  </si>
  <si>
    <t>fsef.mssante.fr/chu-rennes.mssante.fr/bretagne.mssante.fr</t>
  </si>
  <si>
    <t>CENTRE MEDICAL ET PEDAGOGIQUE BEAULIEU</t>
  </si>
  <si>
    <t>420782096</t>
  </si>
  <si>
    <t>mutualite-loire-7c.aura.mssante.fr/medecin.mssante.fr/lifen.mssante.fr/aura.mssante.fr</t>
  </si>
  <si>
    <t>CENTRE MEDICAL DES 7 COLLINES</t>
  </si>
  <si>
    <t>950110080</t>
  </si>
  <si>
    <t>CENTRE HOSPITALIER RENE DUBOS PONTOISE</t>
  </si>
  <si>
    <t>050000124</t>
  </si>
  <si>
    <t>lifen.mssante.fr/chicas-gap.mssante.fr/ch-embrun.mssante.fr/aura.mssante.fr</t>
  </si>
  <si>
    <t>CENTRE HOSPITALIER D'EMBRUN</t>
  </si>
  <si>
    <t>350005021</t>
  </si>
  <si>
    <t>POLE GERIATRIQUE RENNAIS</t>
  </si>
  <si>
    <t>130786445</t>
  </si>
  <si>
    <t>MATERNITE CATHOLIQUE PROVENCE L'ETOILE</t>
  </si>
  <si>
    <t>130785652</t>
  </si>
  <si>
    <t>HOPITAL SAINT JOSEPH</t>
  </si>
  <si>
    <t>830100434</t>
  </si>
  <si>
    <t>HOPITAL PRIVE TOULON HYERES SAINT JEAN</t>
  </si>
  <si>
    <t>060780459</t>
  </si>
  <si>
    <t>CRF ORSAC MONT FLEURI</t>
  </si>
  <si>
    <t>INICEA/GCS SARA</t>
  </si>
  <si>
    <t>690780515</t>
  </si>
  <si>
    <t>inicea.mssante.fr/aura.mssante.fr</t>
  </si>
  <si>
    <t>CLINIQUE VILLA DES ROSES</t>
  </si>
  <si>
    <t>290000207</t>
  </si>
  <si>
    <t>CLINIQUE ST MICHEL ET STE ANNE</t>
  </si>
  <si>
    <t>310780366</t>
  </si>
  <si>
    <t>CLINIQUE  MONIE</t>
  </si>
  <si>
    <t>760027292</t>
  </si>
  <si>
    <t>CLINIQUE MEGIVAL</t>
  </si>
  <si>
    <t>020000253</t>
  </si>
  <si>
    <t>CH DE LAON</t>
  </si>
  <si>
    <t>750300097</t>
  </si>
  <si>
    <t>INSTITUT ARTHUR VERNES</t>
  </si>
  <si>
    <t>560002685</t>
  </si>
  <si>
    <t>ETABLISSEMENT SPECIALISE KER JOIE</t>
  </si>
  <si>
    <t>170780563</t>
  </si>
  <si>
    <t>ETAB. DE SOINS PASTEUR - ROYAN</t>
  </si>
  <si>
    <t>270000433</t>
  </si>
  <si>
    <t>CLINIQUE  LE VALLON</t>
  </si>
  <si>
    <t>130798002</t>
  </si>
  <si>
    <t>lalauranne.mssante.fr</t>
  </si>
  <si>
    <t>CLINIQUE LA LAURANNE</t>
  </si>
  <si>
    <t>060780590</t>
  </si>
  <si>
    <t>CLINIQUE DU PALAIS</t>
  </si>
  <si>
    <t>640780649</t>
  </si>
  <si>
    <t>CENTRE MEDICAL LANDOUZY</t>
  </si>
  <si>
    <t>170780225</t>
  </si>
  <si>
    <t>CENTRE HOSPITALIER ROCHEFORT</t>
  </si>
  <si>
    <t>950110049</t>
  </si>
  <si>
    <t>CENTRE HOSPITALIER DE GONESSE</t>
  </si>
  <si>
    <t>220000608</t>
  </si>
  <si>
    <t>CENTRE HOSPITALIER BON SAUVEUR</t>
  </si>
  <si>
    <t>500000203</t>
  </si>
  <si>
    <t>medecin.mssante.fr/masseur-kinesitherapeute.mssante.fr/lifen.mssante.fr</t>
  </si>
  <si>
    <t>POLYCLINIQUE DE LA MANCHE - SAINT-LO</t>
  </si>
  <si>
    <t>MIPIH/MAILIZ/LIFEN/HOPITAL SAINT JOSEPH/APHM</t>
  </si>
  <si>
    <t>830100632</t>
  </si>
  <si>
    <t>pro.mssante.fr/paca.mssante.fr/masseur-kinesitherapeute.mssante.fr/lifen.mssante.fr/hopital-saint-joseph.mssante.fr/aphm.mssante.fr</t>
  </si>
  <si>
    <t>INST REEDUC FONCT POMPONIANA OLBIA</t>
  </si>
  <si>
    <t>870014503</t>
  </si>
  <si>
    <t>HOPITAL INTERCOMMUNAL DU HAUT LIMOUSIN</t>
  </si>
  <si>
    <t>MAILIZ/INICEA</t>
  </si>
  <si>
    <t>400780375</t>
  </si>
  <si>
    <t>masseur-kinesitherapeute.mssante.fr/inicea.mssante.fr</t>
  </si>
  <si>
    <t>CLINIQUE MAYLIS</t>
  </si>
  <si>
    <t>220000152</t>
  </si>
  <si>
    <t>CENTRE HOSPITALIER PAIMPOL</t>
  </si>
  <si>
    <t>060005469</t>
  </si>
  <si>
    <t>L'OLIVERAIE DES CAYRONS</t>
  </si>
  <si>
    <t>770300218</t>
  </si>
  <si>
    <t>INSTITUT MEDICAL DE SERRIS</t>
  </si>
  <si>
    <t>930100045</t>
  </si>
  <si>
    <t>HU PARIS SITE JEAN VERDIER APHP</t>
  </si>
  <si>
    <t>590782645</t>
  </si>
  <si>
    <t>C.H. DE BAILLEUL</t>
  </si>
  <si>
    <t>640005591</t>
  </si>
  <si>
    <t>LES JEUNES CHENES</t>
  </si>
  <si>
    <t>310790472</t>
  </si>
  <si>
    <t>CL ST ORENS ST ORENS GAMEVILLE</t>
  </si>
  <si>
    <t>590044665</t>
  </si>
  <si>
    <t>CLINIQUE DES 4 CANTONS</t>
  </si>
  <si>
    <t>MAILIZ/LIFEN/APICEM/WRAPTOR LABORATORIES/CH LE MANS</t>
  </si>
  <si>
    <t>610006421</t>
  </si>
  <si>
    <t>medecin.mssante.fr/masseur-kinesitherapeute.mssante.fr/lifen.mssante.fr/interop-mssante.apicrypt.org/cliniquealencon.mssante.fr/ch-lemans.mssante.fr</t>
  </si>
  <si>
    <t>CLINIQUE D'ALENCON</t>
  </si>
  <si>
    <t>2A0002606</t>
  </si>
  <si>
    <t>CENTRE HOSPITALIER DE SARTENE</t>
  </si>
  <si>
    <t>750803454</t>
  </si>
  <si>
    <t>HU ROBERT DEBRE APHP</t>
  </si>
  <si>
    <t>520003823</t>
  </si>
  <si>
    <t>HAD CHAUMONT LANGRES</t>
  </si>
  <si>
    <t>740780184</t>
  </si>
  <si>
    <t>CLINIQUE PSYCHIATRIQUE PARASSY</t>
  </si>
  <si>
    <t>MAILIZ/LIFEN/WRAPTOR LABORATORIES/CHU DE ROUEN/ENOVACOM</t>
  </si>
  <si>
    <t>370000093</t>
  </si>
  <si>
    <t>medecin.mssante.fr/lifen.mssante.fr/groupesaintgatien.mssante.fr/chu-rouen.mssante.fr/ch-dreux.mssante.fr</t>
  </si>
  <si>
    <t>CLINIQUE DE L'ALLIANCE - ST CYR LOIRE</t>
  </si>
  <si>
    <t>890970569</t>
  </si>
  <si>
    <t>CH SENS</t>
  </si>
  <si>
    <t>750110025</t>
  </si>
  <si>
    <t>CHNO DES QUINZE-VINGT PARIS</t>
  </si>
  <si>
    <t>CENTRE MEDICAL G.COULON-LE GRAND LUCE</t>
  </si>
  <si>
    <t>720000389</t>
  </si>
  <si>
    <t>fondation-gcoulon.mssante.fr</t>
  </si>
  <si>
    <t>CENTRE MEDICAL G. COULON-LE GRAND LUCE</t>
  </si>
  <si>
    <t>350000246</t>
  </si>
  <si>
    <t>CENTRE HOSPITALIER GUILLAUME REGNIER</t>
  </si>
  <si>
    <t>690030119</t>
  </si>
  <si>
    <t>orpea.mssante.fr/medecin.oc.mssante.fr/aura.mssante.fr</t>
  </si>
  <si>
    <t>CLINIQUE LA MAJOLANE</t>
  </si>
  <si>
    <t>350002291</t>
  </si>
  <si>
    <t>CENTRE HOSPITALIER JANZE</t>
  </si>
  <si>
    <t>300780152</t>
  </si>
  <si>
    <t>SA HOPITAL PRIVE LES FRANCISCAINES</t>
  </si>
  <si>
    <t>130781370</t>
  </si>
  <si>
    <t>CLINIQUE JEANNE D'ARC - ARLES</t>
  </si>
  <si>
    <t>950300244</t>
  </si>
  <si>
    <t>CHP SAINTE MARIE</t>
  </si>
  <si>
    <t>780300414</t>
  </si>
  <si>
    <t>CENTRE MEDICO-CHIRURGICAL DE L'EUROPE</t>
  </si>
  <si>
    <t>220000046</t>
  </si>
  <si>
    <t>CENTRE HOSPITALIER RENE PLEVEN</t>
  </si>
  <si>
    <t>450000534</t>
  </si>
  <si>
    <t>910300300</t>
  </si>
  <si>
    <t>HOPITAL PRIVE DU VAL D'YERRES</t>
  </si>
  <si>
    <t>780300364</t>
  </si>
  <si>
    <t>HOPITAL PRIVE DE VERSAILLES LA MAYE</t>
  </si>
  <si>
    <t>600100861</t>
  </si>
  <si>
    <t>ECR IMB BRETEUIL</t>
  </si>
  <si>
    <t>160013207</t>
  </si>
  <si>
    <t>CENTRE CLINICAL SA</t>
  </si>
  <si>
    <t>MAILIZ/GCS E-SANTE PAYS DE LA LOIRE/CH LOIRE VENDEE OCEAN</t>
  </si>
  <si>
    <t>440041531</t>
  </si>
  <si>
    <t>pro.mssante.fr/esantepdl.mssante.fr/ch-lvo.mssante.fr</t>
  </si>
  <si>
    <t>HOPITAL INTERCOMMUNAL  DU PAYS DE RETZ</t>
  </si>
  <si>
    <t>590782660</t>
  </si>
  <si>
    <t>EPSM LILLE METROPOLE</t>
  </si>
  <si>
    <t>830100806</t>
  </si>
  <si>
    <t>paca.mssante.fr/orpea.mssante.fr/msa.mssante.fr/masseur-kinesitherapeute.mssante.fr/lifen.mssante.fr/aura.mssante.fr</t>
  </si>
  <si>
    <t>CTRE REED FONCT DU BESSILLON</t>
  </si>
  <si>
    <t>290000215</t>
  </si>
  <si>
    <t>POLYCLINIQUE QUIMPER SUD</t>
  </si>
  <si>
    <t>400782769</t>
  </si>
  <si>
    <t>pda.mssante.fr/medecin.mssante.fr</t>
  </si>
  <si>
    <t>POLYCLINIQUE DE L'ADOUR</t>
  </si>
  <si>
    <t>290000728</t>
  </si>
  <si>
    <t>HOPITAL INSTRUCTION DES ARMEES</t>
  </si>
  <si>
    <t>310780259</t>
  </si>
  <si>
    <t>CL PASTEUR</t>
  </si>
  <si>
    <t>620100495</t>
  </si>
  <si>
    <t>medecin.mssante.fr/cliniquelesdrags.mssante.fr</t>
  </si>
  <si>
    <t>CLINIQUE DE SOINS DE SUITE LES DRAGS</t>
  </si>
  <si>
    <t>020000063</t>
  </si>
  <si>
    <t>CENTRE HOSPITALIER DE SAINT QUENTIN</t>
  </si>
  <si>
    <t>750720674</t>
  </si>
  <si>
    <t>LIFEN/CHRU DE TOURS</t>
  </si>
  <si>
    <t>370002040</t>
  </si>
  <si>
    <t>lifen.mssante.fr/chu-tours.mssante.fr</t>
  </si>
  <si>
    <t>A.R.A.U.C.O. CHRU BRETONNEAU</t>
  </si>
  <si>
    <t>790000186</t>
  </si>
  <si>
    <t>MRC PARSAY - BREUIL/CHIZE</t>
  </si>
  <si>
    <t>750100018</t>
  </si>
  <si>
    <t>HU PARIS CENTRE SITE HOTEL DIEU APHP</t>
  </si>
  <si>
    <t>750721334</t>
  </si>
  <si>
    <t>410000103</t>
  </si>
  <si>
    <t>CH DE ROMORANTIN-LANTHENAY</t>
  </si>
  <si>
    <t>COMPAGNIE GENERALE DE SANTE/MAILIZ/LIFEN/APICEM/MIPIH</t>
  </si>
  <si>
    <t>590008041</t>
  </si>
  <si>
    <t>ramsaygds.mssante.fr/medecin.mssante.fr/lifen.mssante.fr/interop-mssante.apicrypt.org/ch-valenciennes.mssante.fr</t>
  </si>
  <si>
    <t>POLYCLINIQUE VAUBAN</t>
  </si>
  <si>
    <t>110780228</t>
  </si>
  <si>
    <t>POLYCLINIQUE LE LANGUEDOC</t>
  </si>
  <si>
    <t>440000859</t>
  </si>
  <si>
    <t>HOPITAL LOCAL LOIRE ET SILLON</t>
  </si>
  <si>
    <t>760780205</t>
  </si>
  <si>
    <t>CLINIQUE ST ANTOINE BOIS GUILLAUME</t>
  </si>
  <si>
    <t>440044451</t>
  </si>
  <si>
    <t>CENTRE DE SSR LE BEAUMANOIR</t>
  </si>
  <si>
    <t>670000033</t>
  </si>
  <si>
    <t>ASS DU CENTRE PAUL STRAUSS</t>
  </si>
  <si>
    <t>740014519</t>
  </si>
  <si>
    <t>CLINIQUE PIERRE DE SOLEIL</t>
  </si>
  <si>
    <t>760029017</t>
  </si>
  <si>
    <t>pharmacien.mssante.fr/orpea.mssante.fr</t>
  </si>
  <si>
    <t>CLINIQUE GUILLAUME</t>
  </si>
  <si>
    <t>180000093</t>
  </si>
  <si>
    <t>pro.mssante.fr/pharmacien.mssante.fr/medecin.mssante.fr/cvl.mssante.fr</t>
  </si>
  <si>
    <t>CVL-01</t>
  </si>
  <si>
    <t>CH DE SANCERRE</t>
  </si>
  <si>
    <t>650780679</t>
  </si>
  <si>
    <t>POLYCLINIQUE DE L'ORMEAU</t>
  </si>
  <si>
    <t>920100047</t>
  </si>
  <si>
    <t>HU PARIS NORD SITE LOUIS MOURIER APHP</t>
  </si>
  <si>
    <t>780310025</t>
  </si>
  <si>
    <t>CLINIQUE VILLA DES PAGES</t>
  </si>
  <si>
    <t>940000664</t>
  </si>
  <si>
    <t>CLCC INSTITUT GUSTAVE ROUSSY</t>
  </si>
  <si>
    <t>760780270</t>
  </si>
  <si>
    <t>CHS DU ROUVRAY SOTTEVILLE-LES-ROUEN</t>
  </si>
  <si>
    <t>640018818</t>
  </si>
  <si>
    <t>CENTRE DE SOINS LA NOUVELLE AQUITAINE</t>
  </si>
  <si>
    <t>130042096</t>
  </si>
  <si>
    <t>GCS CENTRE CARDIO AXIUM RAMBOT</t>
  </si>
  <si>
    <t>340780634</t>
  </si>
  <si>
    <t>CL ST JEAN</t>
  </si>
  <si>
    <t>COMPAGNIE GENERALE DE SANTE/MAILIZ/LIFEN/CH DAX/GRADES ESEA NOUVELLE-AQUITAINE</t>
  </si>
  <si>
    <t>400780342</t>
  </si>
  <si>
    <t>ramsaygds.mssante.fr/na.mssante.fr/medecin.mssante.fr/lifen.mssante.fr/ch-dax.mssante.fr/aquitaine.mssante.fr</t>
  </si>
  <si>
    <t>CLINIQUE JEAN LE BON</t>
  </si>
  <si>
    <t>060791746</t>
  </si>
  <si>
    <t>CLINIQUE DE L'ESTAGNOL</t>
  </si>
  <si>
    <t>950032714</t>
  </si>
  <si>
    <t>CLINIQUE AMBULATOIRE DE DOMONT</t>
  </si>
  <si>
    <t>MAILIZ/APICEM/CH BRETAGNE ATLANTIQUE/GCS ESANTE BRETAGNE/GCS SARA</t>
  </si>
  <si>
    <t>560000085</t>
  </si>
  <si>
    <t>medecin.mssante.fr/interop-mssante.apicrypt.org/chba.mssante.fr/bretagne.mssante.fr/aura.mssante.fr</t>
  </si>
  <si>
    <t>CENTRE HOSPITALIER LE PALAIS</t>
  </si>
  <si>
    <t>440041580</t>
  </si>
  <si>
    <t>330000340</t>
  </si>
  <si>
    <t>M.S.P.BX. BAGATELLE</t>
  </si>
  <si>
    <t>570000091</t>
  </si>
  <si>
    <t>HOPITAL DE FREYMING-MERLEBACH</t>
  </si>
  <si>
    <t>ELSAN SAS/GRADES ESEA NOUVELLE-AQUITAINE</t>
  </si>
  <si>
    <t>330780446</t>
  </si>
  <si>
    <t>ctmr-bdx.elsan.mssante.fr/aquitaine.mssante.fr</t>
  </si>
  <si>
    <t>C.T.M.R. SAINT-AUGUSTIN</t>
  </si>
  <si>
    <t>490000676</t>
  </si>
  <si>
    <t>CENTRE HOSPITALIER DE CHOLET</t>
  </si>
  <si>
    <t>470000308</t>
  </si>
  <si>
    <t>CENTRE DE MEDECINE PHYSIQUE ET READAPT</t>
  </si>
  <si>
    <t>410000202</t>
  </si>
  <si>
    <t>POLYCLINIQUE BLOIS</t>
  </si>
  <si>
    <t>530000066</t>
  </si>
  <si>
    <t>HOPITAL LOCAL EVRON</t>
  </si>
  <si>
    <t>750150252</t>
  </si>
  <si>
    <t>CLINIQUE MEDICALE EDOUARD RIST</t>
  </si>
  <si>
    <t>MIPIH/GCS SARA/ASSOCIATION HOSPITALIERE SAINTE MARIE</t>
  </si>
  <si>
    <t>070780317</t>
  </si>
  <si>
    <t>ch-sainte-marie.mssante.fr/aura.mssante.fr/ahsm.mssante.fr</t>
  </si>
  <si>
    <t>CENTRE HOSPITALIER SAINTE-MARIE PRIVAS</t>
  </si>
  <si>
    <t>060780145</t>
  </si>
  <si>
    <t>CLINIQUE SAINT DOMINIQUE</t>
  </si>
  <si>
    <t>270000870</t>
  </si>
  <si>
    <t>CLINIQUE LES BRUYERES BROSVILLE</t>
  </si>
  <si>
    <t>MAILIZ/LIFEN/HOPITAL SAINT JOSEPH/CH DU PAYS D'AIX/APHM/MIPIH</t>
  </si>
  <si>
    <t>130810740</t>
  </si>
  <si>
    <t>CLINIQUE AXIUM</t>
  </si>
  <si>
    <t>MAILIZ/HOPITAL INTERCOMMUNAL DE LA PRESQU'ILE/ENOVACOM/C.H.I. ELBEUF-LOUVIERS-VAL DE REUIL</t>
  </si>
  <si>
    <t>440028538</t>
  </si>
  <si>
    <t>medecin.mssante.fr/hli-presquile.mssante.fr/cliniquemutualisteestuaire.mssante.fr/chi-elbeuf-louviers.mssante.fr</t>
  </si>
  <si>
    <t>HOPITAL INTERCOMMUNAL DE LA PRESQU'ILE</t>
  </si>
  <si>
    <t>420780652</t>
  </si>
  <si>
    <t>CH LE CORBUSIER</t>
  </si>
  <si>
    <t>370000614</t>
  </si>
  <si>
    <t>CH DE LOCHES</t>
  </si>
  <si>
    <t>300012358</t>
  </si>
  <si>
    <t>CENTRE MEDICAL DE L'EGREGORE UGECAM</t>
  </si>
  <si>
    <t>550006795</t>
  </si>
  <si>
    <t>CENTRE HOSPITALIER VERDUN/SAINT MIHIEL</t>
  </si>
  <si>
    <t>440033819</t>
  </si>
  <si>
    <t>POLYCLINIQUE DE L'ATLANTIQUE</t>
  </si>
  <si>
    <t>290036706</t>
  </si>
  <si>
    <t>INSTITUT DE RÉADAPTATION DU CAP HORN</t>
  </si>
  <si>
    <t>830100574</t>
  </si>
  <si>
    <t>HIA SAINTE ANNE</t>
  </si>
  <si>
    <t>750038739</t>
  </si>
  <si>
    <t>orpea.mssante.fr/masseur-kinesitherapeute.mssante.fr/lifen.mssante.fr</t>
  </si>
  <si>
    <t>CRF PORT ROYAL</t>
  </si>
  <si>
    <t>LIFEN/MAILIZ/ELSAN SAS/GRADES ESEA NOUVELLE-AQUITAINE</t>
  </si>
  <si>
    <t>470000027</t>
  </si>
  <si>
    <t>na.mssante.fr/lifen.mssante.fr/infirmier.mssante.fr/cesh.elsan.mssante.fr/aquitaine.mssante.fr</t>
  </si>
  <si>
    <t>CLINIQUE ESQUIROL-SAINT-HILAIRE</t>
  </si>
  <si>
    <t>760780726</t>
  </si>
  <si>
    <t>CH LE HAVRE</t>
  </si>
  <si>
    <t>2B0005342</t>
  </si>
  <si>
    <t>COR-01</t>
  </si>
  <si>
    <t>CENTRE HOSPITALIER DE CALVI</t>
  </si>
  <si>
    <t>760780668</t>
  </si>
  <si>
    <t>CLINIQUE HEMERA PAYS DE CAUX</t>
  </si>
  <si>
    <t>220000103</t>
  </si>
  <si>
    <t>CENTRE HOSPITALIER LANNION</t>
  </si>
  <si>
    <t>240000117</t>
  </si>
  <si>
    <t>CENTRE HOSPITALIER DE PERIGUEUX</t>
  </si>
  <si>
    <t>840000046</t>
  </si>
  <si>
    <t>CENTRE HOSPITALIER DE CARPENTRAS</t>
  </si>
  <si>
    <t>350002564</t>
  </si>
  <si>
    <t>POLE MPR SAINT HELIER  RENNES</t>
  </si>
  <si>
    <t>ELSAN SAS/MAILIZ/LIFEN/GRADES ESEA NOUVELLE-AQUITAINE</t>
  </si>
  <si>
    <t>330780081</t>
  </si>
  <si>
    <t>CLINIQUE SAINT- AUGUSTIN</t>
  </si>
  <si>
    <t>690780507</t>
  </si>
  <si>
    <t>CLINIQUE MEDICALE DE CHAMPVERT</t>
  </si>
  <si>
    <t>950807982</t>
  </si>
  <si>
    <t>CLINIQUE CLAUDE BERNARD</t>
  </si>
  <si>
    <t>630011823</t>
  </si>
  <si>
    <t>ugecam-alpc.cnamts.mssante.fr/aura.mssante.fr</t>
  </si>
  <si>
    <t>UGECAM - SSR NUTRITION - OBESITE</t>
  </si>
  <si>
    <t>780300323</t>
  </si>
  <si>
    <t>HOP PRIVE DE VERSAILLES FRANCISCAINES</t>
  </si>
  <si>
    <t>850000084</t>
  </si>
  <si>
    <t>CENTRE HOSPITALIER COTE DE LUMIRE</t>
  </si>
  <si>
    <t>920007549</t>
  </si>
  <si>
    <t>MAISON DE SANTE DE ROCHEBRUNE</t>
  </si>
  <si>
    <t>220000327</t>
  </si>
  <si>
    <t>CLINIQUE DU VAL JOSSELIN</t>
  </si>
  <si>
    <t>060780996</t>
  </si>
  <si>
    <t>CENTRE HOSPITALIER SAINTE-MARIE NICE</t>
  </si>
  <si>
    <t>560000044</t>
  </si>
  <si>
    <t>CENTRE HOSPITALIER DE PLOERMEL</t>
  </si>
  <si>
    <t>600100754</t>
  </si>
  <si>
    <t>POLYCLINIQUE SAINT CÔME</t>
  </si>
  <si>
    <t>530007202</t>
  </si>
  <si>
    <t>HOPITAL LOCAL DU SUD- OUEST MAYENNAIS</t>
  </si>
  <si>
    <t>560018509</t>
  </si>
  <si>
    <t>HAD DE L'AVEN A ETEL</t>
  </si>
  <si>
    <t>750100075</t>
  </si>
  <si>
    <t>HU SAINT LOUIS SITE SAINT LOUIS APHP</t>
  </si>
  <si>
    <t>MAILIZ/LIFEN/MIPIH/HOPITAL LA PORTE VERTE</t>
  </si>
  <si>
    <t>920016698</t>
  </si>
  <si>
    <t>pro.mssante.fr/masseur-kinesitherapeute.mssante.fr/lifen.mssante.fr/ladapt.mssante.fr/hopitalporteverte.mssante.fr</t>
  </si>
  <si>
    <t>CMPR DU SUD PARISIEN CHATILLON</t>
  </si>
  <si>
    <t>180001158</t>
  </si>
  <si>
    <t>CH GEORGES SAND E.P.S.I.C. DU CHER</t>
  </si>
  <si>
    <t>590782165</t>
  </si>
  <si>
    <t>CH DENAIN</t>
  </si>
  <si>
    <t>GCS E-SANTE ARCHIPEL 971/ENOVACOM</t>
  </si>
  <si>
    <t>970500039</t>
  </si>
  <si>
    <t>guadeloupe.mssante.fr/chfd.mssante.fr</t>
  </si>
  <si>
    <t>Saint-Pierre-et-Miquelon</t>
  </si>
  <si>
    <t>CENTRE HOSPITALIER FRANCOIS DUNAN</t>
  </si>
  <si>
    <t>820000057</t>
  </si>
  <si>
    <t>CLINIQUE DU PONT DE CHAUME</t>
  </si>
  <si>
    <t>710002288</t>
  </si>
  <si>
    <t>CMPR HOP  JOUR CARDIO RESPIRATOIRE</t>
  </si>
  <si>
    <t>870000411</t>
  </si>
  <si>
    <t>CLINIQUE DES EMAILLEURS LIMOGES</t>
  </si>
  <si>
    <t>780021788</t>
  </si>
  <si>
    <t>CENTRE HOSPITALIER DE LA MAULDRE</t>
  </si>
  <si>
    <t>100006279</t>
  </si>
  <si>
    <t>GROUPEMENT HOSPITALIER AUBE MARNE</t>
  </si>
  <si>
    <t>280000142</t>
  </si>
  <si>
    <t>CH SPECIALISE HENRI EY</t>
  </si>
  <si>
    <t>MAILIZ/LIFEN/HOSPITALITE SAINT-THOMAS DE VILLENEUVE/GCS ESANTE BRETAGNE</t>
  </si>
  <si>
    <t>350002192</t>
  </si>
  <si>
    <t>medecin.mssante.fr/lifen.mssante.fr/hstv.mssante.fr/bretagne.mssante.fr</t>
  </si>
  <si>
    <t>POLYCLINIQUE ST LAURENT</t>
  </si>
  <si>
    <t>440029338</t>
  </si>
  <si>
    <t>CLINIQUE J.VERNE- POLE HOSP MUTUALISTE</t>
  </si>
  <si>
    <t>750300360</t>
  </si>
  <si>
    <t>HOPITAL PRIVE DES PEUPLIERS</t>
  </si>
  <si>
    <t>160000485</t>
  </si>
  <si>
    <t>HOPITAL LABAJOUDERIE -CONFOLENS</t>
  </si>
  <si>
    <t>130782162</t>
  </si>
  <si>
    <t>CLINIQUE CHIRURGICALE DE MARTIGUES</t>
  </si>
  <si>
    <t>680000973</t>
  </si>
  <si>
    <t>HOPITAUX CIVILS DE COLMAR</t>
  </si>
  <si>
    <t>560002933</t>
  </si>
  <si>
    <t>CLINIQUE MUTUALISTE PORTE DE L'ORIENT</t>
  </si>
  <si>
    <t>970408589</t>
  </si>
  <si>
    <t>140000100</t>
  </si>
  <si>
    <t>CHRU - CAEN</t>
  </si>
  <si>
    <t>580780096</t>
  </si>
  <si>
    <t>CH DECIZE</t>
  </si>
  <si>
    <t>240000448</t>
  </si>
  <si>
    <t>CENTRE HOSPITALIER JEAN LECLAIRE</t>
  </si>
  <si>
    <t>440002020</t>
  </si>
  <si>
    <t>POLYCLINIQUE DE L'EUROPE</t>
  </si>
  <si>
    <t>170780191</t>
  </si>
  <si>
    <t>CENTRE HOSPITALIER DE ROYAN</t>
  </si>
  <si>
    <t>ELSAN SAS/MAILIZ/LIFEN/MIPIH</t>
  </si>
  <si>
    <t>830100392</t>
  </si>
  <si>
    <t>POLYCLINIQUE NOTRE DAME</t>
  </si>
  <si>
    <t>670780378</t>
  </si>
  <si>
    <t>medecin.mssante.fr/lifen.mssante.fr/had-nord-alsace.mssante.fr/clinique-st-francois.mssante.fr/chu-dijon.mssante.fr</t>
  </si>
  <si>
    <t>CLINIQUE SAINT-FRANÇOIS</t>
  </si>
  <si>
    <t>260000021</t>
  </si>
  <si>
    <t>sage-femme.mssante.fr/ramsaygds.mssante.fr/pro.mssante.fr/msa.mssante.fr/medecin.mssante.fr/lifen.mssante.fr/interop-mssante.apicrypt.org/ch-vienne.mssante.fr/ch-valence.aura.mssante.fr/chu-nantes.mssante.fr/chu-montpellier.mssante.fr/chu-besancon.mssante.fr/chicas-gap.mssante.fr/ch-crest.mssante.fr/cgm.mssante.fr/aura.mssante.fr</t>
  </si>
  <si>
    <t>CH DE VALENCE</t>
  </si>
  <si>
    <t>840017172</t>
  </si>
  <si>
    <t>SYNERGIA VENTOUX</t>
  </si>
  <si>
    <t>620003376</t>
  </si>
  <si>
    <t>POLYCLINIQUE MED CHIR D'HENIN-BEAUMONT</t>
  </si>
  <si>
    <t>750300154</t>
  </si>
  <si>
    <t>CLINIQUE TURIN</t>
  </si>
  <si>
    <t>660780784</t>
  </si>
  <si>
    <t>CLINIQUE SAINT-PIERRE</t>
  </si>
  <si>
    <t>270000862</t>
  </si>
  <si>
    <t>CLINIQUE BERGOUIGNAN</t>
  </si>
  <si>
    <t>710781451</t>
  </si>
  <si>
    <t>CH AUTUN</t>
  </si>
  <si>
    <t>650783160</t>
  </si>
  <si>
    <t>CENTRE HOSPITALIER DE BIGORRE</t>
  </si>
  <si>
    <t>100000082</t>
  </si>
  <si>
    <t>CLINIQUE DU PAYS DE SEINE</t>
  </si>
  <si>
    <t>MAILIZ/LIFEN/MIPIH/ELSAN SAS</t>
  </si>
  <si>
    <t>670780170</t>
  </si>
  <si>
    <t>medecin.mssante.fr/lifen.mssante.fr/had-nord-alsace.mssante.fr/clinique-orangerie.elsan.mssante.fr</t>
  </si>
  <si>
    <t>CLINIQUE DE L'ORANGERIE</t>
  </si>
  <si>
    <t>440000412</t>
  </si>
  <si>
    <t>CLINIQUE  BRETECHE</t>
  </si>
  <si>
    <t>890000037</t>
  </si>
  <si>
    <t>CH AUXERRE</t>
  </si>
  <si>
    <t>920100039</t>
  </si>
  <si>
    <t>HU PARIS NORD SITE BEAUJON APHP</t>
  </si>
  <si>
    <t>210012670</t>
  </si>
  <si>
    <t>HOPITAL PRIVE DIJON BOURGOGNE</t>
  </si>
  <si>
    <t>270000342</t>
  </si>
  <si>
    <t>CMPR LA LOVIERE LOUVIERS</t>
  </si>
  <si>
    <t>650002579</t>
  </si>
  <si>
    <t>CLINIQUE ORMEAU PYRENEES</t>
  </si>
  <si>
    <t>500000013</t>
  </si>
  <si>
    <t>NOR-03</t>
  </si>
  <si>
    <t>CENTRE HOSPITALIER PUBLIC DU COTENTIN</t>
  </si>
  <si>
    <t>140000092</t>
  </si>
  <si>
    <t>CENTRE HOSPITALIER DE BAYEUX</t>
  </si>
  <si>
    <t>350000626</t>
  </si>
  <si>
    <t>340780741</t>
  </si>
  <si>
    <t>POLYCLINIQUE SAINTE THERESE</t>
  </si>
  <si>
    <t>440000461</t>
  </si>
  <si>
    <t>850000357</t>
  </si>
  <si>
    <t>CTRE READAPTATION VILLA NOTRE DAME</t>
  </si>
  <si>
    <t>660780743</t>
  </si>
  <si>
    <t>CL ST JOSEPH DE SUPERVALTECH</t>
  </si>
  <si>
    <t>MIPIH/MAILIZ/INOVELAN/GCS ESANTE BRETAGNE</t>
  </si>
  <si>
    <t>290003953</t>
  </si>
  <si>
    <t>CRF DE TREBOUL</t>
  </si>
  <si>
    <t>590806360</t>
  </si>
  <si>
    <t>CLINIQUE DE LA MITTERIE</t>
  </si>
  <si>
    <t>MAILIZ/MIPIH/GCS SARA/ASSOCIATION HOSPITALIERE SAINTE MARIE</t>
  </si>
  <si>
    <t>120780283</t>
  </si>
  <si>
    <t>CENTRE HOSPITALIER SAINTE-MARIE RODEZ</t>
  </si>
  <si>
    <t>750000523</t>
  </si>
  <si>
    <t>GH PARIS SITE SAINT JOSEPH</t>
  </si>
  <si>
    <t>MAILIZ/INOVELAN/GCS E-SANTE BOURGOGNE</t>
  </si>
  <si>
    <t>210010443</t>
  </si>
  <si>
    <t>medecin.mssante.fr/chu-dijon.mssante.fr/bourgogne.mssante.fr</t>
  </si>
  <si>
    <t>CSSR "LE RENOUVEAU"</t>
  </si>
  <si>
    <t>940110042</t>
  </si>
  <si>
    <t>C.H.I DE VILLENEUVE-ST-GEORGES</t>
  </si>
  <si>
    <t>920100054</t>
  </si>
  <si>
    <t>HU PARIS SITE RAYMOND POINCARE APHP</t>
  </si>
  <si>
    <t>MAILIZ/LIFEN/APICEM/CH DE LIBOURNE/INSTITUT BERGONIE/GCS SARA/GRADES ESEA NOUVELLE-AQUITAINE/INOVELAN</t>
  </si>
  <si>
    <t>330780206</t>
  </si>
  <si>
    <t>na.mssante.fr/medecin.mssante.fr/lifen.mssante.fr/interop-mssante.apicrypt.org/ch-libourne.mssante.fr/bergonie.mssante.fr/aura.mssante.fr/aquitaine.mssante.fr/aphp.mssante.fr</t>
  </si>
  <si>
    <t>CLINIQUE D'ARCACHON</t>
  </si>
  <si>
    <t>510000029</t>
  </si>
  <si>
    <t>CHU REIMS</t>
  </si>
  <si>
    <t>840000129</t>
  </si>
  <si>
    <t>CH JULES NIEL DE VALREAS</t>
  </si>
  <si>
    <t>110780483</t>
  </si>
  <si>
    <t>POLYCLINIQUE MONTREAL</t>
  </si>
  <si>
    <t>450000294</t>
  </si>
  <si>
    <t>CLINIQUE LA REINE BLANCHE</t>
  </si>
  <si>
    <t>590781670</t>
  </si>
  <si>
    <t>CH LE QUESNOY</t>
  </si>
  <si>
    <t>800000077</t>
  </si>
  <si>
    <t>CENTRE HOSPITALIER DE HAM</t>
  </si>
  <si>
    <t>GCS E-SANTE ARCHIPEL 971/DEDALUS HEALTHCARE FRANCE</t>
  </si>
  <si>
    <t>970100285</t>
  </si>
  <si>
    <t>guadeloupe.mssante.fr/bioserveur.mssante.fr</t>
  </si>
  <si>
    <t>C.H. M. SELBONNE</t>
  </si>
  <si>
    <t>120004619</t>
  </si>
  <si>
    <t>CENTRE HOSPITALIER DE SAINT AFFRIQUE</t>
  </si>
  <si>
    <t>130043664</t>
  </si>
  <si>
    <t>HOPITAL EUROPEEN</t>
  </si>
  <si>
    <t>650780398</t>
  </si>
  <si>
    <t>CENTRE MEDICAL L'ARBIZON</t>
  </si>
  <si>
    <t>890000433</t>
  </si>
  <si>
    <t>CH TONNERRE</t>
  </si>
  <si>
    <t>410000442</t>
  </si>
  <si>
    <t>RCRF LA MENAUDIERE - CHISSAY</t>
  </si>
  <si>
    <t>330780552</t>
  </si>
  <si>
    <t>740781034</t>
  </si>
  <si>
    <t>CLINIQUE PSYCHIATRIQUE REGINA</t>
  </si>
  <si>
    <t>740781133</t>
  </si>
  <si>
    <t>CH ANNECY GENEVOIS</t>
  </si>
  <si>
    <t>MAILIZ/LIFEN/APICEM/GRADES ESEA NOUVELLE-AQUITAINE</t>
  </si>
  <si>
    <t>330780354</t>
  </si>
  <si>
    <t>pro.mssante.fr/na.mssante.fr/medecin.mssante.fr/lifen.mssante.fr/interop-mssante.apicrypt.org/aquitaine.mssante.fr</t>
  </si>
  <si>
    <t>POLYCLINIQUE BORDEAUX-CAUDERAN</t>
  </si>
  <si>
    <t>950150011</t>
  </si>
  <si>
    <t>INSTITUT MEDICAL D ENNERY</t>
  </si>
  <si>
    <t>840013312</t>
  </si>
  <si>
    <t>CLINIQUE RHONE DURANCE</t>
  </si>
  <si>
    <t>MIPIH/LIFEN/MAILIZ/CH DE VIENNE/INOVELAN/GCS E-SANTE BOURGOGNE/GCS SARA</t>
  </si>
  <si>
    <t>710780263</t>
  </si>
  <si>
    <t>sage-femme.mssante.fr/pro.mssante.fr/pharmacien.mssante.fr/orthophoniste.mssante.fr/medecin.mssante.fr/medecin.mp.mssante.fr/masseur-kinesitherapeute.mssante.fr/lifen.mssante.fr/infirmier.mssante.fr/ch-vienne.mssante.fr/chu-dijon.mssante.fr/ch-macon.mssante.fr/aura.mssante.fr</t>
  </si>
  <si>
    <t>CH LES CHANAUX MACON</t>
  </si>
  <si>
    <t>340780519</t>
  </si>
  <si>
    <t>HOPITAL LOCAL LODEVE</t>
  </si>
  <si>
    <t>170024194</t>
  </si>
  <si>
    <t>GROUPE HOSP. DE LA ROCHELLE-RE-AUNIS</t>
  </si>
  <si>
    <t>COMPAGNIE GENERALE DE SANTE/MAILIZ/LIFEN/DOC.FR SAS/INOVELAN</t>
  </si>
  <si>
    <t>940813033</t>
  </si>
  <si>
    <t>ramsaygds.mssante.fr/medecin.mssante.fr/lifen.mssante.fr/doc.mssante.fr/aphp.mssante.fr</t>
  </si>
  <si>
    <t>CLINIQUE DE BERCY</t>
  </si>
  <si>
    <t>180005829</t>
  </si>
  <si>
    <t>A.R.A.U.C.O. BOURGES</t>
  </si>
  <si>
    <t>780700027</t>
  </si>
  <si>
    <t>CLINIQUE DE BAZINCOURT</t>
  </si>
  <si>
    <t>130782071</t>
  </si>
  <si>
    <t>CLINIQUE DE L'ETANG DE L'OLIVIER</t>
  </si>
  <si>
    <t>120780135</t>
  </si>
  <si>
    <t>psychologue.oc.mssante.fr/medecin.mp.mssante.fr/masseur-kinesitherapeute.oc.mssante.fr/masseur-kinesitherapeute.mssante.fr/cssr-la-clauze.mssante.fr</t>
  </si>
  <si>
    <t>SSR LA CLAUZE</t>
  </si>
  <si>
    <t>510000078</t>
  </si>
  <si>
    <t>CENTRE HOSPITALIER VITRY LE FRANCOIS</t>
  </si>
  <si>
    <t>580972008</t>
  </si>
  <si>
    <t>CRF PASORI - COSNE</t>
  </si>
  <si>
    <t>330000662</t>
  </si>
  <si>
    <t>INSTITUT BERGONIE</t>
  </si>
  <si>
    <t>970421038</t>
  </si>
  <si>
    <t>CENTRE HOSPITALIER GABRIEL MARTIN</t>
  </si>
  <si>
    <t>130041916</t>
  </si>
  <si>
    <t>CHI AIX PERTUIS</t>
  </si>
  <si>
    <t>160000501</t>
  </si>
  <si>
    <t>C. H. CAMILLE CLAUDEL - LA COURONNE</t>
  </si>
  <si>
    <t>220000467</t>
  </si>
  <si>
    <t>orpea.mssante.fr/medecin.mssante.fr/lifen.mssante.fr</t>
  </si>
  <si>
    <t>LA MAISON DE VELLEDA</t>
  </si>
  <si>
    <t>040780470</t>
  </si>
  <si>
    <t>CLINIQUE TOUTES AURES</t>
  </si>
  <si>
    <t>300788502</t>
  </si>
  <si>
    <t>POLYCLINIQUE GRAND-SUD</t>
  </si>
  <si>
    <t>770803989</t>
  </si>
  <si>
    <t>CTRE READAPTATION CARDIAQUE DE LA BRIE</t>
  </si>
  <si>
    <t>440029379</t>
  </si>
  <si>
    <t>CLINIQUE JULES VERNE</t>
  </si>
  <si>
    <t>430000109</t>
  </si>
  <si>
    <t>medecin.mssante.fr/lifen.mssante.fr/clinique-bonsecours.aura.mssante.fr/aura.mssante.fr</t>
  </si>
  <si>
    <t>CLINIQUE BON SECOURS</t>
  </si>
  <si>
    <t>160006037</t>
  </si>
  <si>
    <t>C. H. HOPITAUX DU SUD CHARENTE</t>
  </si>
  <si>
    <t>830100764</t>
  </si>
  <si>
    <t>INSTITUT MEDICALISE DE MAR VIVO</t>
  </si>
  <si>
    <t>870014248</t>
  </si>
  <si>
    <t>HL INTERCOMMUNAL MONTS ET BARRAGES</t>
  </si>
  <si>
    <t>MIPIH/LIFEN/GCS E-SANTE PAYS DE LA LOIRE</t>
  </si>
  <si>
    <t>490016870</t>
  </si>
  <si>
    <t>lna-sante.mssante.fr/lifen.mssante.fr/esantepdl.mssante.fr</t>
  </si>
  <si>
    <t>HAD OUEST ANJOU SAUMUROIS</t>
  </si>
  <si>
    <t>640780672</t>
  </si>
  <si>
    <t>CENTRE READAP. FONCT. MARIENIA</t>
  </si>
  <si>
    <t>060021417</t>
  </si>
  <si>
    <t>HOPITAL PRIVE CANNES OXFORD</t>
  </si>
  <si>
    <t>MAILIZ/GCS E-SANTE BOURGOGNE/GCS SARA</t>
  </si>
  <si>
    <t>710976705</t>
  </si>
  <si>
    <t>sage-femme.mssante.fr/pharmacien.mssante.fr/medecin.mssante.fr/ch-montceau71.mssante.fr/aura.mssante.fr</t>
  </si>
  <si>
    <t>CENTRE HOSPITALIER JEAN BOUVERI - GALUZOT</t>
  </si>
  <si>
    <t>830200523</t>
  </si>
  <si>
    <t>POLYCLINIQUE MUTUALISTE MALARTIC</t>
  </si>
  <si>
    <t>640780821</t>
  </si>
  <si>
    <t>CENTRE HOSPITALIER D'OLORON STE MARIE</t>
  </si>
  <si>
    <t>530031962</t>
  </si>
  <si>
    <t>POLYCLINIQUE DU MAINE</t>
  </si>
  <si>
    <t>330781287</t>
  </si>
  <si>
    <t>CH CHARLES PERRENS</t>
  </si>
  <si>
    <t>LIFEN/APICEM/INSTITUT HOSPITALIER FRANCO-BRITANIQUE/CHU BESANCON/CH SENS/MAILIZ/CHI DE COMPIEGNE-NOYON/MIPIH/GCS SARA</t>
  </si>
  <si>
    <t>600100721</t>
  </si>
  <si>
    <t>CENTRE HOSPITALIER DE COMPIEGNE</t>
  </si>
  <si>
    <t>2A0000386</t>
  </si>
  <si>
    <t>CTRE HOSP SPEC DE CASTELLUCCIO</t>
  </si>
  <si>
    <t>910150010</t>
  </si>
  <si>
    <t>CH FREDERIC HENRI MANHES</t>
  </si>
  <si>
    <t>330780503</t>
  </si>
  <si>
    <t>HOPITAL PRIVE SAINT-MARTIN</t>
  </si>
  <si>
    <t>900000365</t>
  </si>
  <si>
    <t>CH BELFORT - MONTBELIARD</t>
  </si>
  <si>
    <t>510000037</t>
  </si>
  <si>
    <t>CENTRE HOSPITALIER DE CHALONS</t>
  </si>
  <si>
    <t>690783154</t>
  </si>
  <si>
    <t>HOPITAL EDOUARD HERRIOT - HCL</t>
  </si>
  <si>
    <t>340780568</t>
  </si>
  <si>
    <t>CLINIQUE DU SOUFFLE LA VALLONIE</t>
  </si>
  <si>
    <t>420784878</t>
  </si>
  <si>
    <t>CHU SAINT ETIENNE</t>
  </si>
  <si>
    <t>840006597</t>
  </si>
  <si>
    <t>CH D'AVIGNON HENRI DUFFAUT</t>
  </si>
  <si>
    <t>360000129</t>
  </si>
  <si>
    <t>CLINIQUE MED.OBST.CHIR. SAINT FRANCOIS</t>
  </si>
  <si>
    <t>310780382</t>
  </si>
  <si>
    <t>CL AMBROISE PARE</t>
  </si>
  <si>
    <t>MAILIZ/LIFEN/INOVELAN/GCS SARA</t>
  </si>
  <si>
    <t>420011512</t>
  </si>
  <si>
    <t>medecin.mssante.fr/masseur-kinesitherapeute.mssante.fr/lifen.mssante.fr/cos.mssante.fr/aura.mssante.fr</t>
  </si>
  <si>
    <t>LE CLOS CHAMPIROL REEDUCATION</t>
  </si>
  <si>
    <t>920000650</t>
  </si>
  <si>
    <t>HOPITAL FOCH</t>
  </si>
  <si>
    <t>470000381</t>
  </si>
  <si>
    <t>CH DEPARTEMENTAL DE LA CANDELIE</t>
  </si>
  <si>
    <t>790008064</t>
  </si>
  <si>
    <t>MELIORIS LOGIS DES FRANCS - CHERVEUX</t>
  </si>
  <si>
    <t>MAILIZ/LIFEN/GCS E-SANTE BOURGOGNE/@</t>
  </si>
  <si>
    <t>580780088</t>
  </si>
  <si>
    <t>CH COSNE-COURS-SUR-LOIRE</t>
  </si>
  <si>
    <t>440053643</t>
  </si>
  <si>
    <t>CENTRE HOSPITALIER ERDRE ET LOIRE</t>
  </si>
  <si>
    <t>COMPAGNIE GENERALE DE SANTE/MAILIZ/LIFEN/APICEM/INSTITUT HOSPITALIER FRANCO-BRITANIQUE/CH DE BLIGNY</t>
  </si>
  <si>
    <t>910150028</t>
  </si>
  <si>
    <t>ramsaygds.mssante.fr/medecin.mssante.fr/masseur-kinesitherapeute.mssante.fr/lifen.mssante.fr/interop-mssante.apicrypt.org/ihfb.mssante.fr/chbligny.mssante.fr</t>
  </si>
  <si>
    <t>CENTRE HOSPITALIER DE BLIGNY</t>
  </si>
  <si>
    <t>440050433</t>
  </si>
  <si>
    <t>CLINIQUE MUTUALISTE DE L'ESTUAIRE</t>
  </si>
  <si>
    <t>860791268</t>
  </si>
  <si>
    <t>MRC KORIAN OREGON - CIVRAY</t>
  </si>
  <si>
    <t>690784178</t>
  </si>
  <si>
    <t>HOPITAL PIERRE WERTHEIMER - HCL</t>
  </si>
  <si>
    <t>690782222</t>
  </si>
  <si>
    <t>CH VILLEFRANCHE-SUR-SAONE</t>
  </si>
  <si>
    <t>590783239</t>
  </si>
  <si>
    <t>CH DOUAI</t>
  </si>
  <si>
    <t>240000059</t>
  </si>
  <si>
    <t>CENTRE HOSPITALIER DE BERGERAC</t>
  </si>
  <si>
    <t>040788879</t>
  </si>
  <si>
    <t>CENTRE HOSPITALIER DE DIGNE LES BAINS</t>
  </si>
  <si>
    <t>630780997</t>
  </si>
  <si>
    <t>CENTRE HOSPITALIER AMBERT</t>
  </si>
  <si>
    <t>MAILIZ/LIFEN/APICEM/CH DE LAVAL/CHI DE COMPIEGNE-NOYON</t>
  </si>
  <si>
    <t>490014909</t>
  </si>
  <si>
    <t>sage-femme.mssante.fr/medecin.mssante.fr/lifen.mssante.fr/interop-mssante.apicrypt.org/ch-laval.mssante.fr/ch-compiegnenoyon.mssante.fr</t>
  </si>
  <si>
    <t>CLINIQUE DE L'ANJOU</t>
  </si>
  <si>
    <t>660780669</t>
  </si>
  <si>
    <t>CLINIQUE NOTRE DAME D' ESPERANCE</t>
  </si>
  <si>
    <t>330780115</t>
  </si>
  <si>
    <t>CLINIQUE TIVOLI-DUCOS</t>
  </si>
  <si>
    <t>LIFEN/MAILIZ/CH DE CANNES/MIPIH</t>
  </si>
  <si>
    <t>060800166</t>
  </si>
  <si>
    <t>HP A. TZANCK MOUGINS SOPHIA ANTIPOLIS</t>
  </si>
  <si>
    <t>850000126</t>
  </si>
  <si>
    <t>CLINIQUE SUD VENDEE</t>
  </si>
  <si>
    <t>190000257</t>
  </si>
  <si>
    <t>CLINIQUE  SAINT-GERMAIN  BRIVE</t>
  </si>
  <si>
    <t>970211207</t>
  </si>
  <si>
    <t>CHU DE Martinique</t>
  </si>
  <si>
    <t>590780383</t>
  </si>
  <si>
    <t>POLYCLINIQUE DE LA LOUVIERE</t>
  </si>
  <si>
    <t>830100459</t>
  </si>
  <si>
    <t>CLINIQUE SAINT MICHEL - TOULON</t>
  </si>
  <si>
    <t>830100681</t>
  </si>
  <si>
    <t>CENTRE SSR MGEN PIERRE CHEVALIER</t>
  </si>
  <si>
    <t>740780143</t>
  </si>
  <si>
    <t>mgen.mssante.fr/masseur-kinesitherapeute.mssante.fr/infirmier.mssante.fr/aura.mssante.fr</t>
  </si>
  <si>
    <t>ETAB. DE SS D'EVIAN MGEN CAMILLE BLANC</t>
  </si>
  <si>
    <t>760780023</t>
  </si>
  <si>
    <t>CH DIEPPE</t>
  </si>
  <si>
    <t>590782215</t>
  </si>
  <si>
    <t>CH DE  VALENCIENNES</t>
  </si>
  <si>
    <t>220000020</t>
  </si>
  <si>
    <t>CENTRE HOSPITALIER DE SAINT BRIEUC</t>
  </si>
  <si>
    <t>060794013</t>
  </si>
  <si>
    <t>CTRE CARDIO MEDICO CHIRURGICAL TZANCK</t>
  </si>
  <si>
    <t>410000418</t>
  </si>
  <si>
    <t>pro.mssante.fr/masseur-kinesitherapeute.mssante.fr/lna-sante.mssante.fr/lifen.mssante.fr</t>
  </si>
  <si>
    <t>INSTITUT MEDICAL LES PINS</t>
  </si>
  <si>
    <t>270023724</t>
  </si>
  <si>
    <t>CHI EURE-SEINE</t>
  </si>
  <si>
    <t>010000495</t>
  </si>
  <si>
    <t>CENTRE PSYCHOTHERAPIQUE DE L'AIN</t>
  </si>
  <si>
    <t>450000096</t>
  </si>
  <si>
    <t>CH DE GIEN</t>
  </si>
  <si>
    <t>130786932</t>
  </si>
  <si>
    <t>CENTRE DE REEDUCATION PAUL CEZANNE</t>
  </si>
  <si>
    <t>770021145</t>
  </si>
  <si>
    <t>GRAND HOPITAL DE L'EST FRANCILIEN</t>
  </si>
  <si>
    <t>380780296</t>
  </si>
  <si>
    <t>sinoue.mssante.fr/aura.mssante.fr</t>
  </si>
  <si>
    <t>CLINIQUE DU DAUPHINE</t>
  </si>
  <si>
    <t>MAILIZ/GCS SARA/ASSOCIATION HOSPITALIERE SAINTE MARIE</t>
  </si>
  <si>
    <t>430000026</t>
  </si>
  <si>
    <t>medecin.mssante.fr/aura.mssante.fr/ahsm.mssante.fr</t>
  </si>
  <si>
    <t>CENTRE HOSPITALIER SAINTE-MARIE LE PUY-EN-VELAY</t>
  </si>
  <si>
    <t>130781479</t>
  </si>
  <si>
    <t>CLINIQUE LA CASAMANCE</t>
  </si>
  <si>
    <t>380786442</t>
  </si>
  <si>
    <t>CLINIQUE BELLEDONNE</t>
  </si>
  <si>
    <t>600100713</t>
  </si>
  <si>
    <t>CENTRE HOSPITALIER DE BEAUVAIS</t>
  </si>
  <si>
    <t>COMPAGNIE GENERALE DE SANTE/MAILIZ/LIFEN/APICEM/INSTITUT MUTUALISTE MONTSOURIS/MIPIH/GCS SARA/INOVELAN</t>
  </si>
  <si>
    <t>750100109</t>
  </si>
  <si>
    <t>sage-femme.mssante.fr/ramsaygds.mssante.fr/pro.mssante.fr/medecin.mssante.fr/lifen.mssante.fr/interop-mssante.apicrypt.org/imm.mssante.fr/chu-montpellier.mssante.fr/aura.mssante.fr/aphp.mssante.fr</t>
  </si>
  <si>
    <t>HU EST PARISIEN SITE TROUSSEAU APHP</t>
  </si>
  <si>
    <t>840004659</t>
  </si>
  <si>
    <t>CHI CAVAILLON LAURIS</t>
  </si>
  <si>
    <t>640780185</t>
  </si>
  <si>
    <t>CTRE. READAP. FONCT. LES EMBRUNS</t>
  </si>
  <si>
    <t>050001064</t>
  </si>
  <si>
    <t>medecin.mssante.fr/lifen.mssante.fr/ladurance.mssante.fr/clinalpsud.mssante.fr</t>
  </si>
  <si>
    <t>CENTRE MEDICAL LA DURANCE</t>
  </si>
  <si>
    <t>930021001</t>
  </si>
  <si>
    <t>INSTITUT MEDICAL DE ROMAINVILLE</t>
  </si>
  <si>
    <t>920300753</t>
  </si>
  <si>
    <t>CLINIQUE CHIRURGICAL AMBROISE PARE</t>
  </si>
  <si>
    <t>530000025</t>
  </si>
  <si>
    <t>sage-femme.mssante.fr/medecin.mssante.fr/lifen.mssante.fr/ghnv.mssante.fr/esantepdl.mssante.fr/chorus.mssante.fr/ch-hautanjou.mssante.fr/ch-guingamp.mssante.fr/ch-cholet.mssante.fr</t>
  </si>
  <si>
    <t>CENTRE HOSPITALIER  DU HAUT ANJOU</t>
  </si>
  <si>
    <t>MAILIZ/LIFEN/CHU DE NICE/CH DES ESCARTONS DE BRIANCON/MIPIH</t>
  </si>
  <si>
    <t>060780723</t>
  </si>
  <si>
    <t>pro.mssante.fr/paca.mssante.fr/medecin.mssante.fr/lifen.mssante.fr/chu-nice.mssante.fr/ch-briancon.mssante.fr/almaviva-sante.mssante.fr</t>
  </si>
  <si>
    <t>CLINIQUE DU PARC IMPERIAL</t>
  </si>
  <si>
    <t>850006008</t>
  </si>
  <si>
    <t>HOPITAL A DOMICILE DE VENDEE</t>
  </si>
  <si>
    <t>300781465</t>
  </si>
  <si>
    <t>POLYCLINIQUE KENNEDY</t>
  </si>
  <si>
    <t>700004591</t>
  </si>
  <si>
    <t>BFC-11</t>
  </si>
  <si>
    <t>CHI DE LA HAUTE-SAONE</t>
  </si>
  <si>
    <t>710780917</t>
  </si>
  <si>
    <t>HOPITAL PRIVE SAINTE MARIE</t>
  </si>
  <si>
    <t>810000224</t>
  </si>
  <si>
    <t>CL CLAUDE BERNARD</t>
  </si>
  <si>
    <t>290021542</t>
  </si>
  <si>
    <t>CENTRE HOSPITALIER DES PAYS DE MORLAIX</t>
  </si>
  <si>
    <t>350000139</t>
  </si>
  <si>
    <t>CLINIQUE MUTUALISTE LA SAGESSE</t>
  </si>
  <si>
    <t>920300761</t>
  </si>
  <si>
    <t>CLINIQUE HARTMANN</t>
  </si>
  <si>
    <t>MAILIZ/LIFEN/APICEM/GCS SARA</t>
  </si>
  <si>
    <t>630780369</t>
  </si>
  <si>
    <t>CLINIQUE DE LA PLAINE</t>
  </si>
  <si>
    <t>060780988</t>
  </si>
  <si>
    <t>CH PIERRE NOUVEAU CANNES</t>
  </si>
  <si>
    <t>740790258</t>
  </si>
  <si>
    <t>CENTRE HOSPITALIER ALPES-LEMAN</t>
  </si>
  <si>
    <t>690780358</t>
  </si>
  <si>
    <t>CLINIQUE DU VAL D'OUEST VENDÔME</t>
  </si>
  <si>
    <t>010780054</t>
  </si>
  <si>
    <t>CH DE BOURG-EN-BRESSE FLEYRIAT</t>
  </si>
  <si>
    <t>720000249</t>
  </si>
  <si>
    <t>CLINIQUE VICTOR HUGO</t>
  </si>
  <si>
    <t>830100319</t>
  </si>
  <si>
    <t>POLYCLINIQUE LES FLEURS</t>
  </si>
  <si>
    <t>690780655</t>
  </si>
  <si>
    <t>HOPITAL PRIVE DE L'EST LYONNAIS (HPEL)</t>
  </si>
  <si>
    <t>350000121</t>
  </si>
  <si>
    <t>CHP SAINT GREGOIRE</t>
  </si>
  <si>
    <t>690807367</t>
  </si>
  <si>
    <t>POLYCLINIQUE DU BEAUJOLAIS</t>
  </si>
  <si>
    <t>670780386</t>
  </si>
  <si>
    <t>pro.mssante.fr/orthophoniste.mssante.fr/medecin.mssante.fr/lifen.mssante.fr/clinique-sainte-odile.elsan.mssante.fr/chicas-gap.mssante.fr</t>
  </si>
  <si>
    <t>CLINIQUE SAINTE-ODILE</t>
  </si>
  <si>
    <t>750150104</t>
  </si>
  <si>
    <t>INSTITUT MUTUALISTE MONTSOURIS</t>
  </si>
  <si>
    <t>340009885</t>
  </si>
  <si>
    <t>POLYCLINIQUE CHAMPEAU</t>
  </si>
  <si>
    <t>280000449</t>
  </si>
  <si>
    <t>CLINIQUE CARDIOLOGIQUE MAISON BLANCHE</t>
  </si>
  <si>
    <t>910300219</t>
  </si>
  <si>
    <t>HOPITAL PRIVE JACQUES CARTIER</t>
  </si>
  <si>
    <t>640780862</t>
  </si>
  <si>
    <t>CENTRE HOSPITALIER DES PYRENEES</t>
  </si>
  <si>
    <t>500000112</t>
  </si>
  <si>
    <t>CH MEMORIAL DE SAINT-LO</t>
  </si>
  <si>
    <t>560007510</t>
  </si>
  <si>
    <t>POLYCLINIQUE DE PONTIVY</t>
  </si>
  <si>
    <t>450000088</t>
  </si>
  <si>
    <t>CH REGIONAL D'ORLEANS</t>
  </si>
  <si>
    <t>COMPAGNIE GENERALE DE SANTE/MAILIZ/LIFEN/CH DE VIENNE/GCS SARA</t>
  </si>
  <si>
    <t>690041124</t>
  </si>
  <si>
    <t>MEDIPOLE HOPITAL PRIVE</t>
  </si>
  <si>
    <t>820000016</t>
  </si>
  <si>
    <t>CENTRE HOSPITALIER DE MONTAUBAN</t>
  </si>
  <si>
    <t>490528452</t>
  </si>
  <si>
    <t>CENTRE HOSPITALIER DE SAUMUR</t>
  </si>
  <si>
    <t>490002037</t>
  </si>
  <si>
    <t>POLYCLINIQUE DU PARC - CHOLET</t>
  </si>
  <si>
    <t>760921809</t>
  </si>
  <si>
    <t>CLINIQUE DE L'EUROPE ROUEN</t>
  </si>
  <si>
    <t>640790150</t>
  </si>
  <si>
    <t>HOPITAL MARIN VILLE PARIS</t>
  </si>
  <si>
    <t>010780203</t>
  </si>
  <si>
    <t>HOPITAL PRIVE D'AMBERIEU</t>
  </si>
  <si>
    <t>130786361</t>
  </si>
  <si>
    <t>POLYCLINIQUE DU PARC RAMBOT</t>
  </si>
  <si>
    <t>710002569</t>
  </si>
  <si>
    <t>CLINIQUE DU CHALONNAIS</t>
  </si>
  <si>
    <t>390780609</t>
  </si>
  <si>
    <t>CENTRE HOSPITALIER L PASTEUR DOLE</t>
  </si>
  <si>
    <t>590780284</t>
  </si>
  <si>
    <t>GPT HOPITAUX INSTITUT CATHOLIQUE LILLE</t>
  </si>
  <si>
    <t>280505223</t>
  </si>
  <si>
    <t>medecin.mssante.fr/lna-sante.mssante.fr/lifen.mssante.fr</t>
  </si>
  <si>
    <t>INSTITUT DIABETOLOGIE NUTRITION CENTRE</t>
  </si>
  <si>
    <t>760035709</t>
  </si>
  <si>
    <t>HAD CAUX MARITIME</t>
  </si>
  <si>
    <t>2B0004246</t>
  </si>
  <si>
    <t>pro.mssante.fr/chi-corte-tattone.mssante.fr</t>
  </si>
  <si>
    <t>CH INTERCOMMUNAL DE CORTE TATTONE</t>
  </si>
  <si>
    <t>850000035</t>
  </si>
  <si>
    <t>CENTRE HOSPITALIER FONTENAY LE COMTE</t>
  </si>
  <si>
    <t>COMPAGNIE GENERALE DE SANTE/MAILIZ/LIFEN/MIPIH/GCS SARA</t>
  </si>
  <si>
    <t>310781067</t>
  </si>
  <si>
    <t>HOPITAL JOSEPH DUCUING</t>
  </si>
  <si>
    <t>940100027</t>
  </si>
  <si>
    <t>HU HENRI MONDOR SITE HENRI MONDOR APHP</t>
  </si>
  <si>
    <t>710780958</t>
  </si>
  <si>
    <t>CH W MOREY  CHALON S SAONE</t>
  </si>
  <si>
    <t>630780195</t>
  </si>
  <si>
    <t>CENTRE HOSPITALIER SAINTE-MARIE CLERMONT-FERRAND</t>
  </si>
  <si>
    <t>MAILIZ/GRADES ESEA NOUVELLE-AQUITAINE/LIFEN/CH SAINT JUNIEN</t>
  </si>
  <si>
    <t>230780157</t>
  </si>
  <si>
    <t>pro.mssante.fr/medecin.mssante.fr/limousin.mssante.fr/lifen.mssante.fr/ch-stjunien.mssante.fr</t>
  </si>
  <si>
    <t>CLINIQUE DE LA MARCHE GUERET</t>
  </si>
  <si>
    <t>370000564</t>
  </si>
  <si>
    <t>CH INTER-COM. AMBOISE CHATEAU-RENAULT</t>
  </si>
  <si>
    <t>MIPIH/MAILIZ/GCS SARA/ASSOCIATION HOSPITALIERE SAINTE MARIE</t>
  </si>
  <si>
    <t>630781821</t>
  </si>
  <si>
    <t>orpea.mssante.fr/medecin.mssante.fr/aura.mssante.fr/ahsm.mssante.fr</t>
  </si>
  <si>
    <t>CLINIQUE PSYCHIATRIQUE LE GRAND PRE</t>
  </si>
  <si>
    <t>750100042</t>
  </si>
  <si>
    <t>HU SAINT LOUIS SITE LARIBOISIERE APHP</t>
  </si>
  <si>
    <t>MAILIZ/MIPIH/LIFEN/CHRU DE TOURS</t>
  </si>
  <si>
    <t>370009938</t>
  </si>
  <si>
    <t>medecin.mssante.fr/lna-sante.mssante.fr/lifen.mssante.fr/chu-tours.mssante.fr</t>
  </si>
  <si>
    <t>HAD TOURS A.R.A.I.R.</t>
  </si>
  <si>
    <t>780300422</t>
  </si>
  <si>
    <t>sage-femme.mssante.fr/ramsaygds.mssante.fr/medecin.mssante.fr/masseur-kinesitherapeute.mssante.fr/lifen.mssante.fr</t>
  </si>
  <si>
    <t>HOPITAL PRIVE DE L'OUEST PARISIEN</t>
  </si>
  <si>
    <t>330782582</t>
  </si>
  <si>
    <t>POLYCLINIQUE JEAN VILLAR</t>
  </si>
  <si>
    <t>060791811</t>
  </si>
  <si>
    <t>CLINIQUE MEDICALE LES SOURCES</t>
  </si>
  <si>
    <t>060780491</t>
  </si>
  <si>
    <t>INSTITUT ARNAULT TZANCK</t>
  </si>
  <si>
    <t>720000025</t>
  </si>
  <si>
    <t>CENTRE HOSPITALIER DU MANS</t>
  </si>
  <si>
    <t>680001328</t>
  </si>
  <si>
    <t>CENTRE SSR MGEN ASS TROIS-EPIS</t>
  </si>
  <si>
    <t>750100273</t>
  </si>
  <si>
    <t>HU EST PARISIEN SITE TENON APHP</t>
  </si>
  <si>
    <t>750301137</t>
  </si>
  <si>
    <t>CLINIQUE CHIRURG ALLERAY LABROUSTE</t>
  </si>
  <si>
    <t>150780088</t>
  </si>
  <si>
    <t>CENTRE HOSPITALIER DE SAINT FLOUR</t>
  </si>
  <si>
    <t>350000030</t>
  </si>
  <si>
    <t>CENTRE HOSPITALIER FOUGERES</t>
  </si>
  <si>
    <t>170780613</t>
  </si>
  <si>
    <t>CLINIQUE DU MAIL - LA ROCHELLE</t>
  </si>
  <si>
    <t>130782634</t>
  </si>
  <si>
    <t>CH SALON DE PROVENCE</t>
  </si>
  <si>
    <t>630781029</t>
  </si>
  <si>
    <t>sage-femme.mssante.fr/msa.mssante.fr/medecin.mssante.fr/ch-thiers.aura.mssante.fr/chicas-gap.mssante.fr/aura.mssante.fr</t>
  </si>
  <si>
    <t>CENTRE HOSPITALIER DE THIERS</t>
  </si>
  <si>
    <t>450010079</t>
  </si>
  <si>
    <t>POLYCLINIQUE LES LONGUES ALLEES</t>
  </si>
  <si>
    <t>130784713</t>
  </si>
  <si>
    <t>HOPITAL PRIVE BEAUREGARD</t>
  </si>
  <si>
    <t>510024979</t>
  </si>
  <si>
    <t>POLYCLINIQUE DE BEZANNES</t>
  </si>
  <si>
    <t>910017615</t>
  </si>
  <si>
    <t>350002812</t>
  </si>
  <si>
    <t>C.R.L.C.C. EUGENE MARQUIS  RENNES</t>
  </si>
  <si>
    <t>760024042</t>
  </si>
  <si>
    <t>CHI ELBEUF-LOUVIERS VAL DE REUIL</t>
  </si>
  <si>
    <t>720000066</t>
  </si>
  <si>
    <t>CENTRE HOSPITALIER CHATEAU DU LOIR</t>
  </si>
  <si>
    <t>130783236</t>
  </si>
  <si>
    <t>APHM HOPITAL DE LA CONCEPTION</t>
  </si>
  <si>
    <t>880788591</t>
  </si>
  <si>
    <t>POLYCLINIQUE LA LIGNE BLEUE</t>
  </si>
  <si>
    <t>750100091</t>
  </si>
  <si>
    <t>HU EST PARISIEN SITE ST ANTOINE APHP</t>
  </si>
  <si>
    <t>COMPAGNIE GENERALE DE SANTE/MAILIZ/INTERNATIONAL CROSS TALK/INOVELAN</t>
  </si>
  <si>
    <t>590782652</t>
  </si>
  <si>
    <t>sage-femme.mssante.fr/ramsaygds.mssante.fr/pro.mssante.fr/medecin.mssante.fr/chorus.mssante.fr/ahnac.mssante.fr</t>
  </si>
  <si>
    <t>C.H. D'HAZEBROUCK</t>
  </si>
  <si>
    <t>800000028</t>
  </si>
  <si>
    <t>CENTRE HOSPITALIER D'ABBEVILLE</t>
  </si>
  <si>
    <t>COMPAGNIE GENERALE DE SANTE/LIFEN/GCS SARA</t>
  </si>
  <si>
    <t>690023239</t>
  </si>
  <si>
    <t>CLINIQUE DU PARC LYON</t>
  </si>
  <si>
    <t>630180032</t>
  </si>
  <si>
    <t>medecin.mssante.fr/ch-montdore.aura.mssante.fr/aura.mssante.fr</t>
  </si>
  <si>
    <t>CH DU MONT DORE</t>
  </si>
  <si>
    <t>330781261</t>
  </si>
  <si>
    <t>CH DE SAINTE  FOY LA GRANDE</t>
  </si>
  <si>
    <t>790000012</t>
  </si>
  <si>
    <t>CENTRE HOSPITALIER DE NIORT</t>
  </si>
  <si>
    <t>940100043</t>
  </si>
  <si>
    <t>HU PARIS SUD SITE KREMLIN BICETRE APHP</t>
  </si>
  <si>
    <t>040780215</t>
  </si>
  <si>
    <t>CENTRE HOSPITALIER DE MANOSQUE</t>
  </si>
  <si>
    <t>260016910</t>
  </si>
  <si>
    <t>HOPITAUX DROME NORD</t>
  </si>
  <si>
    <t>410005003</t>
  </si>
  <si>
    <t>HAD41 - BLOIS -  A.R.A.I.R.</t>
  </si>
  <si>
    <t>780300406</t>
  </si>
  <si>
    <t>HOPITAL PRIVE DE PARLY II</t>
  </si>
  <si>
    <t>750150237</t>
  </si>
  <si>
    <t>HOPITAL DE LA CROIX SAINT SIMON</t>
  </si>
  <si>
    <t>760025312</t>
  </si>
  <si>
    <t>CLINIQUE MATHILDE ROUEN</t>
  </si>
  <si>
    <t>060780897</t>
  </si>
  <si>
    <t>CENTRE HOSPITALIER DE GRASSE</t>
  </si>
  <si>
    <t>860010321</t>
  </si>
  <si>
    <t>POLYCLINIQUE DE POITIERS</t>
  </si>
  <si>
    <t>540000486</t>
  </si>
  <si>
    <t>POLYCLINIQUE DE GENTILLY ET SAINT DON</t>
  </si>
  <si>
    <t>MAILIZ/MIPIH/LIFEN/CHU DE NICE</t>
  </si>
  <si>
    <t>060780756</t>
  </si>
  <si>
    <t>sage-femme.mssante.fr/pro.mssante.fr/paca.mssante.fr/medecin.mssante.fr/medecin.mp.mssante.fr/lifen.mssante.fr/chu-nice.mssante.fr</t>
  </si>
  <si>
    <t>POLYCLINIQUE SANTA MARIA</t>
  </si>
  <si>
    <t>210780706</t>
  </si>
  <si>
    <t>CENTRE HOSPITALIER ROBERT MORLEVAT</t>
  </si>
  <si>
    <t>470000324</t>
  </si>
  <si>
    <t>CENTRE HOSPITALIER DE VILLENEUVE</t>
  </si>
  <si>
    <t>780110052</t>
  </si>
  <si>
    <t>CENTRE HOSPITALIER DE RAMBOUILLET</t>
  </si>
  <si>
    <t>ELSAN SAS/MAILIZ/LIFEN/APICEM</t>
  </si>
  <si>
    <t>840000285</t>
  </si>
  <si>
    <t>pro.mssante.fr/polyclinique-urbain5.elsan.mssante.fr/medecin.mssante.fr/lifen.mssante.fr/interop-mssante.apicrypt.org</t>
  </si>
  <si>
    <t>POLYCLINIQUE URBAIN V</t>
  </si>
  <si>
    <t>530000371</t>
  </si>
  <si>
    <t>CENTRE HOSPITALIER DE LAVAL</t>
  </si>
  <si>
    <t>050000090</t>
  </si>
  <si>
    <t>pro.mssante.fr/paca.mssante.fr/medecin.mssante.fr/lifen.mssante.fr/clinalpsud.mssante.fr/chicas-gap.mssante.fr/aquitaine.mssante.fr</t>
  </si>
  <si>
    <t>POLYCLINIQUE DES ALPES DU SUD</t>
  </si>
  <si>
    <t>500000146</t>
  </si>
  <si>
    <t>POLYCLINIQUE DE LA BAIE-ST MARTIN</t>
  </si>
  <si>
    <t>970462081</t>
  </si>
  <si>
    <t>CLINIQUE LES ORCHIDEES</t>
  </si>
  <si>
    <t>330780511</t>
  </si>
  <si>
    <t>CLINIQUE SAINTE-ANNE - LANGON</t>
  </si>
  <si>
    <t>930021480</t>
  </si>
  <si>
    <t>GHI LE RAINCY-MONTFERMEIL</t>
  </si>
  <si>
    <t>410000087</t>
  </si>
  <si>
    <t>CH DE BLOIS</t>
  </si>
  <si>
    <t>850000118</t>
  </si>
  <si>
    <t>CLINIQUE SAINT CHARLES</t>
  </si>
  <si>
    <t>530000074</t>
  </si>
  <si>
    <t>CENTRE HOSPITALIER DU NORD MAYENNE</t>
  </si>
  <si>
    <t>840013445</t>
  </si>
  <si>
    <t>CAPIO CLINIQUE FONTVERT AVIGNON NORD</t>
  </si>
  <si>
    <t>120780044</t>
  </si>
  <si>
    <t>CH DE RODEZ HOPITAL JACQUES PUEL</t>
  </si>
  <si>
    <t>760021329</t>
  </si>
  <si>
    <t>HOPITAL PRIVE DE L'ESTUAIRE</t>
  </si>
  <si>
    <t>750300766</t>
  </si>
  <si>
    <t>CLINIQUE BIZET</t>
  </si>
  <si>
    <t>910002773</t>
  </si>
  <si>
    <t>CENTRE HOSPITALIER SUD FRANCILIEN</t>
  </si>
  <si>
    <t>590780268</t>
  </si>
  <si>
    <t>POLYCLINIQUE DU BOIS</t>
  </si>
  <si>
    <t>750100232</t>
  </si>
  <si>
    <t>HU PARIS NORD SITE BICHAT APHP</t>
  </si>
  <si>
    <t>870000031</t>
  </si>
  <si>
    <t>CTRE HOSPITALIER J BOUTARD ST YRIEIX</t>
  </si>
  <si>
    <t>720006022</t>
  </si>
  <si>
    <t>CENTRE HOSPITALIER LA FERTE BERNARD</t>
  </si>
  <si>
    <t>190000224</t>
  </si>
  <si>
    <t>CLINIQUE LES CEDRES BRIVE</t>
  </si>
  <si>
    <t>750100208</t>
  </si>
  <si>
    <t>HU NECKER ENFANTS MALADES APHP</t>
  </si>
  <si>
    <t>840000467</t>
  </si>
  <si>
    <t>CAPIO CLINIQUE D'ORANGE</t>
  </si>
  <si>
    <t>060780715</t>
  </si>
  <si>
    <t>CLINIQUE SAINT GEORGE</t>
  </si>
  <si>
    <t>450012968</t>
  </si>
  <si>
    <t>CLINIQUE DE MONTARGIS</t>
  </si>
  <si>
    <t>690780648</t>
  </si>
  <si>
    <t>CLINIQUE DE LA SAUVEGARDE</t>
  </si>
  <si>
    <t>750100125</t>
  </si>
  <si>
    <t>HU PITIE SALPETRIERE APHP</t>
  </si>
  <si>
    <t>180000069</t>
  </si>
  <si>
    <t>CH DE SAINT AMAND-MONTROND</t>
  </si>
  <si>
    <t>030785430</t>
  </si>
  <si>
    <t>pso.aura.mssante.fr/polyclinique-st-odilon.aura.mssante.fr/medecin.mssante.fr/interop-mssante.apicrypt.org/aura.mssante.fr</t>
  </si>
  <si>
    <t>POLYCLINIQUE SAINT-ODILON</t>
  </si>
  <si>
    <t>590780193</t>
  </si>
  <si>
    <t>CHR LILLE</t>
  </si>
  <si>
    <t>300780038</t>
  </si>
  <si>
    <t>CHU NIMES</t>
  </si>
  <si>
    <t>540000478</t>
  </si>
  <si>
    <t>CLINIQUE LOUIS PASTEUR</t>
  </si>
  <si>
    <t>210012175</t>
  </si>
  <si>
    <t>BFC-12</t>
  </si>
  <si>
    <t>HOSPICES CIVILS DE BEAUNE</t>
  </si>
  <si>
    <t>330060658</t>
  </si>
  <si>
    <t>GCS CLINIQUE CHIRURGICALE LIBOURNAIS</t>
  </si>
  <si>
    <t>030780092</t>
  </si>
  <si>
    <t>CENTRE HOSPITALIER MOULINS YZEURE</t>
  </si>
  <si>
    <t>670017458</t>
  </si>
  <si>
    <t>CLINIQUE RHENA ASSOCIATION</t>
  </si>
  <si>
    <t>COMPAGNIE GENERALE DE SANTE/MAILIZ/LIFEN/APICEM/ELSAN SAS/GCS SARA</t>
  </si>
  <si>
    <t>630781839</t>
  </si>
  <si>
    <t>sage-femme.mssante.fr/ramsaygds.mssante.fr/pro.mssante.fr/medecin.mssante.fr/lifen.mssante.fr/interop-mssante.apicrypt.org/cha.elsan.mssante.fr/aura.mssante.fr</t>
  </si>
  <si>
    <t>CLINIQUE LA CHATAIGNERAIE</t>
  </si>
  <si>
    <t>630781003</t>
  </si>
  <si>
    <t>CENTRE HOSPITALIER ISSOIRE PAUL ARDIER</t>
  </si>
  <si>
    <t>130781446</t>
  </si>
  <si>
    <t>CH EDMOND GARCIN D'AUBAGNE</t>
  </si>
  <si>
    <t>640780813</t>
  </si>
  <si>
    <t>CENTRE HOSPITALIER D'ORTHEZ</t>
  </si>
  <si>
    <t>LIFEN/APICEM/MIPIH</t>
  </si>
  <si>
    <t>810000455</t>
  </si>
  <si>
    <t>CENTRE HOSPITALIER DE LAVAUR</t>
  </si>
  <si>
    <t>860009208</t>
  </si>
  <si>
    <t>pc.mssante.fr/na.mssante.fr/medecin.mssante.fr/lna-sante.mssante.fr/lifen.mssante.fr/ghnv.mssante.fr/chu-poitiers.mssante.fr</t>
  </si>
  <si>
    <t>C.R.F. DU MOULIN VERT - NIEUL L'ESPOIR</t>
  </si>
  <si>
    <t>850000092</t>
  </si>
  <si>
    <t>CENTRE HOSPITALIER GEORGES MAZURELLE</t>
  </si>
  <si>
    <t>130789316</t>
  </si>
  <si>
    <t>CENTRE HOSPITALIER DE MARTIGUES</t>
  </si>
  <si>
    <t>750100166</t>
  </si>
  <si>
    <t>HU PARIS CENTRE SITE COCHIN APHP</t>
  </si>
  <si>
    <t>MAILIZ/LIFEN/INOVELAN/GRADES ESEA NOUVELLE-AQUITAINE</t>
  </si>
  <si>
    <t>330780271</t>
  </si>
  <si>
    <t>na.mssante.fr/medecin.mssante.fr/lifen.mssante.fr/chu-nimes.mssante.fr/aquitaine.mssante.fr</t>
  </si>
  <si>
    <t>CLINIQUE DU SPORT DE BORDEAUX-MERIGNAC</t>
  </si>
  <si>
    <t>780150066</t>
  </si>
  <si>
    <t>HOPITAL LA PORTE VERTE</t>
  </si>
  <si>
    <t>830100566</t>
  </si>
  <si>
    <t>CHI DE FREJUS SAINT RAPHAEL</t>
  </si>
  <si>
    <t>060000528</t>
  </si>
  <si>
    <t>CENTRE ANTOINE LACASSAGNE</t>
  </si>
  <si>
    <t>730000015</t>
  </si>
  <si>
    <t>CENTRE HOSPITALIER METROPOLE SAVOIE</t>
  </si>
  <si>
    <t>670781152</t>
  </si>
  <si>
    <t>medecin.mssante.fr/ghso.mssante.fr/ch-erstein.mssante.fr/aura.mssante.fr</t>
  </si>
  <si>
    <t>CENTRE HOSPITALIER D'ERSTEIN</t>
  </si>
  <si>
    <t>400780359</t>
  </si>
  <si>
    <t>CLINIQUE DES LANDES</t>
  </si>
  <si>
    <t>300780046</t>
  </si>
  <si>
    <t>CENTRE HOSPITALIER ALES-CEVENNES</t>
  </si>
  <si>
    <t>620100685</t>
  </si>
  <si>
    <t>CH DR.SCHAFFNER DE LENS</t>
  </si>
  <si>
    <t>830100590</t>
  </si>
  <si>
    <t>CENTRE HOSPITALIER DE SAINT TROPEZ</t>
  </si>
  <si>
    <t>WRAPTOR LABORATORIES/MAILIZ/LIFEN/APICEM/GCS ESANTE BRETAGNE/GRADES ESEA NOUVELLE-AQUITAINE</t>
  </si>
  <si>
    <t>330780040</t>
  </si>
  <si>
    <t>pro.mssante.fr/ncba.mssante.fr/na.mssante.fr/medecin.mssante.fr/lifen.mssante.fr/interop-mssante.apicrypt.org/bretagne.mssante.fr/aquitaine.mssante.fr</t>
  </si>
  <si>
    <t>CLINIQUE CHIRURGICALE BEL AIR</t>
  </si>
  <si>
    <t>210780581</t>
  </si>
  <si>
    <t>CHU DIJON</t>
  </si>
  <si>
    <t>640017638</t>
  </si>
  <si>
    <t>NA-09</t>
  </si>
  <si>
    <t>CENTRE HOSPITALIER DE SAINT-PALAIS</t>
  </si>
  <si>
    <t>490007929</t>
  </si>
  <si>
    <t>CLINIQUE CHIRURGICALE DE LA LOIRE</t>
  </si>
  <si>
    <t>310026083</t>
  </si>
  <si>
    <t>CLINIQUE ST CYPRIEN RIVE GAUCHE</t>
  </si>
  <si>
    <t>870002466</t>
  </si>
  <si>
    <t>CENTRE HOSPITALIER ESQUIROL</t>
  </si>
  <si>
    <t>590781605</t>
  </si>
  <si>
    <t>CH CAMBRAI</t>
  </si>
  <si>
    <t>830100616</t>
  </si>
  <si>
    <t>CHI TOULON LA SEYNE SUR MER</t>
  </si>
  <si>
    <t>750300915</t>
  </si>
  <si>
    <t>CLINIQUE INTERNATIONALE PARC MONCEAU</t>
  </si>
  <si>
    <t>330781402</t>
  </si>
  <si>
    <t>POLYCLINIQUE BORDEAUX-TONDU</t>
  </si>
  <si>
    <t>670780055</t>
  </si>
  <si>
    <t>HOPITAUX UNIVERSITAIRES DE STRASBOURG</t>
  </si>
  <si>
    <t>620101501</t>
  </si>
  <si>
    <t>HOPITAL PRIVE DE BOIS BERNARD</t>
  </si>
  <si>
    <t>060785011</t>
  </si>
  <si>
    <t>CTRE HOSPITALIER UNIVERSITAIRE DE NICE</t>
  </si>
  <si>
    <t>MAILIZ/LIFEN/CH MOULINS YZEURE/CH DE CHOLET/MIPIH</t>
  </si>
  <si>
    <t>460780216</t>
  </si>
  <si>
    <t>CENTRE HOSPITALIER JEAN ROUGIER CAHORS</t>
  </si>
  <si>
    <t>310025515</t>
  </si>
  <si>
    <t>IUCT ONCOPÔLE</t>
  </si>
  <si>
    <t>740014345</t>
  </si>
  <si>
    <t>HOPITAL PRIVE PAYS DE SAVOIE</t>
  </si>
  <si>
    <t>440002590</t>
  </si>
  <si>
    <t>250000015</t>
  </si>
  <si>
    <t>770110054</t>
  </si>
  <si>
    <t>GRPE HOSPITALIER DU SUD ILE DE France</t>
  </si>
  <si>
    <t>780110011</t>
  </si>
  <si>
    <t>CH FRANCOIS QUESNAY    MANTES LA JOLIE</t>
  </si>
  <si>
    <t>380780080</t>
  </si>
  <si>
    <t>CHU GRENOBLE</t>
  </si>
  <si>
    <t>790006654</t>
  </si>
  <si>
    <t>CTRE HOSPIT. NORD DEUX-SEVRES</t>
  </si>
  <si>
    <t>540023264</t>
  </si>
  <si>
    <t>CHU DE NANCY</t>
  </si>
  <si>
    <t>600100168</t>
  </si>
  <si>
    <t>lifen.mssante.fr/interop-mssante.apicrypt.org/hc-lesjockeys.mssante.fr</t>
  </si>
  <si>
    <t>CMC DES JOCKEYS DE CHANTILLY</t>
  </si>
  <si>
    <t>420011413</t>
  </si>
  <si>
    <t>HÔPITAL PRIVÉ DE LA LOIRE</t>
  </si>
  <si>
    <t>COMPAGNIE GENERALE DE SANTE/MAILIZ/LIFEN/MIPIH/CH DE LIBOURNE</t>
  </si>
  <si>
    <t>310780283</t>
  </si>
  <si>
    <t>CLINIQUE DE L'UNION</t>
  </si>
  <si>
    <t>490000031</t>
  </si>
  <si>
    <t>CHU D'ANGERS</t>
  </si>
  <si>
    <t>670017755</t>
  </si>
  <si>
    <t>GROUPE HOSPITALIER SELESTAT OBERNAI</t>
  </si>
  <si>
    <t>920100013</t>
  </si>
  <si>
    <t>ramsaygds.mssante.fr/pro.mssante.fr/medecin.mssante.fr/lifen.mssante.fr/interop-mssante.apicrypt.org/hpsj.mssante.fr/chu-rouen.mssante.fr/chu-nantes.mssante.fr/chu-limoges.mssante.fr/choisy-cliniques.mssante.fr/chirurgien-dentiste.mssante.fr/ch-havre.mssante.fr/aura.mssante.fr/aphp.mssante.fr</t>
  </si>
  <si>
    <t>HU OUEST SITE AMBROISE PARE APHP</t>
  </si>
  <si>
    <t>690781810</t>
  </si>
  <si>
    <t>180000358</t>
  </si>
  <si>
    <t>medecin.mssante.fr/lifen.mssante.fr/interop-mssante.apicrypt.org/aura.mssante.fr</t>
  </si>
  <si>
    <t>CLINIQUE DES GRAINETIERES</t>
  </si>
  <si>
    <t>490000262</t>
  </si>
  <si>
    <t>CLINIQUE SAINT JOSEPH</t>
  </si>
  <si>
    <t>310780150</t>
  </si>
  <si>
    <t>CLINIQUE MEDIPOLE GARONNE</t>
  </si>
  <si>
    <t>130780521</t>
  </si>
  <si>
    <t>APHM HOPITAL NORD</t>
  </si>
  <si>
    <t>310781000</t>
  </si>
  <si>
    <t>CL DES CEDRES</t>
  </si>
  <si>
    <t>830100251</t>
  </si>
  <si>
    <t>CLINIQUE DU CAP D'OR</t>
  </si>
  <si>
    <t>110780061</t>
  </si>
  <si>
    <t>CENTRE HOSPITALIER CARCASSONNE</t>
  </si>
  <si>
    <t>760780510</t>
  </si>
  <si>
    <t>CLINIQUE DU CEDRE</t>
  </si>
  <si>
    <t>170780662</t>
  </si>
  <si>
    <t>CTRE MED-CHIR DE L'ATLANTIQUE</t>
  </si>
  <si>
    <t>560008799</t>
  </si>
  <si>
    <t>HÔPITAL PRIVÉ OCÉANE</t>
  </si>
  <si>
    <t>300780053</t>
  </si>
  <si>
    <t>CENTRE HOSPITALIER BAGNOLS SUR CEZE</t>
  </si>
  <si>
    <t>370000606</t>
  </si>
  <si>
    <t>CH DU CHINONAIS</t>
  </si>
  <si>
    <t>970100202</t>
  </si>
  <si>
    <t>CENTRE HOSPITALIER SAINTE-MARIE - GRAND BOURG</t>
  </si>
  <si>
    <t>2A0000014</t>
  </si>
  <si>
    <t>CENTRE HOSPITALIER D'AJACCIO</t>
  </si>
  <si>
    <t>280505777</t>
  </si>
  <si>
    <t>NOUVELLE CLINIQUE SAINT FRANCOIS</t>
  </si>
  <si>
    <t>610780074</t>
  </si>
  <si>
    <t>CENTRE HOSPITALIER DE L'AIGLE</t>
  </si>
  <si>
    <t>440000289</t>
  </si>
  <si>
    <t>CHU DE NANTES</t>
  </si>
  <si>
    <t>130784234</t>
  </si>
  <si>
    <t>APHM HOPITAL SAINTE MARGUERITE</t>
  </si>
  <si>
    <t>490015906</t>
  </si>
  <si>
    <t>CLINIQUE ST LEONARD</t>
  </si>
  <si>
    <t>690023411</t>
  </si>
  <si>
    <t>HOPITAL PRIVE JEAN MERMOZ</t>
  </si>
  <si>
    <t>310026927</t>
  </si>
  <si>
    <t>CL CAPIO LA CROIX DU SUD</t>
  </si>
  <si>
    <t>750810814</t>
  </si>
  <si>
    <t>760780619</t>
  </si>
  <si>
    <t>CLINIQUE SAINT-HILAIRE ROUEN</t>
  </si>
  <si>
    <t>180004145</t>
  </si>
  <si>
    <t>CLINIQUE GUILLAUME DE VARYE</t>
  </si>
  <si>
    <t>740780416</t>
  </si>
  <si>
    <t>CLINIQUE D'ARGONAY</t>
  </si>
  <si>
    <t>750803447</t>
  </si>
  <si>
    <t>HU PARIS OUEST SITE G POMPIDOU APHP</t>
  </si>
  <si>
    <t>030780548</t>
  </si>
  <si>
    <t>POLYCLINIQUE LA PERGOLA</t>
  </si>
  <si>
    <t>130804297</t>
  </si>
  <si>
    <t>APHM HOPITAL LA TIMONE ENFANTS</t>
  </si>
  <si>
    <t>340000025</t>
  </si>
  <si>
    <t>medecin.oc.mssante.fr/medecin.mssante.fr/masseur-kinesitherapeute.mssante.fr/lifen.mssante.fr/institut-st-pierre.mssante.fr/chu-montpellier.mssante.fr</t>
  </si>
  <si>
    <t>INSTITUT MARIN SAINT-PIERRE</t>
  </si>
  <si>
    <t>640019220</t>
  </si>
  <si>
    <t>POLYCLINIQUE MARZET - BOULEVARD HAUTERIVE</t>
  </si>
  <si>
    <t>060780517</t>
  </si>
  <si>
    <t>180000051</t>
  </si>
  <si>
    <t>CH DE VIERZON</t>
  </si>
  <si>
    <t>840000350</t>
  </si>
  <si>
    <t>INSTITUT SAINTE CATHERINE</t>
  </si>
  <si>
    <t>MAILIZ/LIFEN/CHU DE POITIERS/MIPIH/CHIC MARMANDE - TONNEINS/CH D'AGEN/DEDALUS HEALTHCARE FRANCE/GRADES ESEA NOUVELLE-AQUITAINE</t>
  </si>
  <si>
    <t>470001660</t>
  </si>
  <si>
    <t>C.H.I.C. MARMANDE - TONNEINS</t>
  </si>
  <si>
    <t>310780671</t>
  </si>
  <si>
    <t>CENTRE HOSPITALIER COMMINGES PYRENEES</t>
  </si>
  <si>
    <t>330780263</t>
  </si>
  <si>
    <t>POLYCLINIQUE BORDEAUX RIVE DROITE</t>
  </si>
  <si>
    <t>330780479</t>
  </si>
  <si>
    <t>POLYCLIN BORDEAUX-NORD AQUITAINE</t>
  </si>
  <si>
    <t>870000023</t>
  </si>
  <si>
    <t>CENTRE HOSPITALIER DE ST-JUNIEN</t>
  </si>
  <si>
    <t>CLINIQUE FRANCOIS CHENIEUX/GRADES ESEA NOUVELLE-AQUITAINE/APICEM/CHU DE LIMOGES</t>
  </si>
  <si>
    <t>870000288</t>
  </si>
  <si>
    <t>polyclinique-limoges.mssante.fr/na.mssante.fr/limousin.mssante.fr/interop-mssante.apicrypt.org/chu-limoges.mssante.fr</t>
  </si>
  <si>
    <t>CLINIQUE FRANCOIS CHENIEUX</t>
  </si>
  <si>
    <t>150780096</t>
  </si>
  <si>
    <t>CENTRE HOSPITALIER H.MONDOR</t>
  </si>
  <si>
    <t>160014411</t>
  </si>
  <si>
    <t>HOPITAUX DE GRAND COGNAC</t>
  </si>
  <si>
    <t>640781308</t>
  </si>
  <si>
    <t>CLINIQUE PRINCESS</t>
  </si>
  <si>
    <t>050000116</t>
  </si>
  <si>
    <t>CH DES ESCARTONS DE BRIANCON</t>
  </si>
  <si>
    <t>060791761</t>
  </si>
  <si>
    <t>CH LA PALMOSA DE MENTON</t>
  </si>
  <si>
    <t>160000451</t>
  </si>
  <si>
    <t>CENTRE HOSPITALIER D'ANGOULEME</t>
  </si>
  <si>
    <t>680001179</t>
  </si>
  <si>
    <t>CENTRE HOSPITALIER DE ROUFFACH</t>
  </si>
  <si>
    <t>330781196</t>
  </si>
  <si>
    <t>CHU HOPITAUX DE BORDEAUX</t>
  </si>
  <si>
    <t>330780529</t>
  </si>
  <si>
    <t>CLINIQUE MUTUALISTE DE PESSAC</t>
  </si>
  <si>
    <t>150780732</t>
  </si>
  <si>
    <t>CENTRE MEDICO CHIRURGICAL TRONQUIERES</t>
  </si>
  <si>
    <t>630780211</t>
  </si>
  <si>
    <t>POLE SANTE REPUBLIQUE</t>
  </si>
  <si>
    <t>560014748</t>
  </si>
  <si>
    <t>CENTRE HOSPITALIER DU CENTRE BRETAGNE</t>
  </si>
  <si>
    <t>290000017</t>
  </si>
  <si>
    <t>C.H.R.U. BREST</t>
  </si>
  <si>
    <t>480780097</t>
  </si>
  <si>
    <t>CENTRE HOSPITALIER MENDE</t>
  </si>
  <si>
    <t>030781116</t>
  </si>
  <si>
    <t>POLYCLINIQUE SAINT-FRANCOIS-ST-ANTOINE</t>
  </si>
  <si>
    <t>130783293</t>
  </si>
  <si>
    <t>APHM HOPITAL LA TIMONE ADULTES</t>
  </si>
  <si>
    <t>850009010</t>
  </si>
  <si>
    <t>CENTRE HOSPITALIER LOIRE VENDEE OCEAN</t>
  </si>
  <si>
    <t>630781011</t>
  </si>
  <si>
    <t>CENTRE HOSPITALIER DE RIOM</t>
  </si>
  <si>
    <t>580780039</t>
  </si>
  <si>
    <t>C.H. DE L'AGGLOMERATION DE NEVERS</t>
  </si>
  <si>
    <t>340000272</t>
  </si>
  <si>
    <t>860014208</t>
  </si>
  <si>
    <t>CTRE HOSP. UNIVERSITAIRE DE POITIERS</t>
  </si>
  <si>
    <t>590001749</t>
  </si>
  <si>
    <t>POLYCLINIQUE DE GRANDE SYNTHE</t>
  </si>
  <si>
    <t>810000331</t>
  </si>
  <si>
    <t>CENTRE HOSPITALIER D'ALBI</t>
  </si>
  <si>
    <t>190000075</t>
  </si>
  <si>
    <t>CENTRE HOSPITALIER D'USSEL</t>
  </si>
  <si>
    <t>330781204</t>
  </si>
  <si>
    <t>CENTRE HOSPITALIER D'ARCACHON</t>
  </si>
  <si>
    <t>800000044</t>
  </si>
  <si>
    <t>CHU AMIENS</t>
  </si>
  <si>
    <t>370000481</t>
  </si>
  <si>
    <t>CHRU DE TOURS</t>
  </si>
  <si>
    <t>670018068</t>
  </si>
  <si>
    <t>CLINIQUE RHENA GCS ES</t>
  </si>
  <si>
    <t>120780069</t>
  </si>
  <si>
    <t>CH VILLEFRANCHE DE ROUERGUE</t>
  </si>
  <si>
    <t>570005165</t>
  </si>
  <si>
    <t>330781220</t>
  </si>
  <si>
    <t>CH DE LA HAUTE GIRONDE</t>
  </si>
  <si>
    <t>140000118</t>
  </si>
  <si>
    <t>CENTRE HOSPITALIER DE FALAISE</t>
  </si>
  <si>
    <t>490000155</t>
  </si>
  <si>
    <t>CRLCC PAUL PAPIN</t>
  </si>
  <si>
    <t>850000019</t>
  </si>
  <si>
    <t>CHD LA ROCHE SUR YON LUCON MONTAIGU</t>
  </si>
  <si>
    <t>830100517</t>
  </si>
  <si>
    <t>CH JEAN MARCEL DE BRIGNOLES</t>
  </si>
  <si>
    <t>920000643</t>
  </si>
  <si>
    <t>INSTITUT HOSPITALIER SITE KLEBER</t>
  </si>
  <si>
    <t>110780137</t>
  </si>
  <si>
    <t>CENTRE HOSPITALIER NARBONNE</t>
  </si>
  <si>
    <t>640781225</t>
  </si>
  <si>
    <t>CLINIQUE CARDIOLOGIQUE ARESSY</t>
  </si>
  <si>
    <t>460780083</t>
  </si>
  <si>
    <t>CENTRE HOSPITALIER FIGEAC</t>
  </si>
  <si>
    <t>060780954</t>
  </si>
  <si>
    <t>CH D'ANTIBES JUAN LES PINS</t>
  </si>
  <si>
    <t>230780041</t>
  </si>
  <si>
    <t>CENTRE HOSPITALIER DE GUERET</t>
  </si>
  <si>
    <t>2B0000020</t>
  </si>
  <si>
    <t>CENTRE HOSPITALIER DE BASTIA</t>
  </si>
  <si>
    <t>MAILIZ/LIFEN/GH DIACONESSES - CROIX ST SIMON</t>
  </si>
  <si>
    <t>750006728</t>
  </si>
  <si>
    <t>pro.mssante.fr/medecin.mssante.fr/lifen.mssante.fr/hopital-dcss.mssante.fr</t>
  </si>
  <si>
    <t>GRPE HOSP DIACONESSES-CROIX ST-SIMON</t>
  </si>
  <si>
    <t>190000059</t>
  </si>
  <si>
    <t>CENTRE HOSPITALIER COEUR DE CORREZE</t>
  </si>
  <si>
    <t>640018206</t>
  </si>
  <si>
    <t>CAPIO CLINIQUE BELHARRA</t>
  </si>
  <si>
    <t>LIFEN/MAILIZ/CHIC MARMANDE - TONNEINS/MIPIH</t>
  </si>
  <si>
    <t>090781816</t>
  </si>
  <si>
    <t>CENTRE HOSPITALIER ARIEGE COUSERANS</t>
  </si>
  <si>
    <t>860013382</t>
  </si>
  <si>
    <t>ghnv.mssante.fr</t>
  </si>
  <si>
    <t>GH NORD-VIENNE</t>
  </si>
  <si>
    <t>670780188</t>
  </si>
  <si>
    <t>CLINIQUE SAINTE-BARBE</t>
  </si>
  <si>
    <t>440001113</t>
  </si>
  <si>
    <t>ICO - SITE GAUDUCHEAU</t>
  </si>
  <si>
    <t>560005746</t>
  </si>
  <si>
    <t>CENTRE HOSPITALIER BRETAGNE SUD - CHBS</t>
  </si>
  <si>
    <t>130789274</t>
  </si>
  <si>
    <t>CENTRE HOSPITALIER JOSEPH IMBERT ARLES</t>
  </si>
  <si>
    <t>400011177</t>
  </si>
  <si>
    <t>030780100</t>
  </si>
  <si>
    <t>CENTRE HOSPITALIER DE MONTLUCON</t>
  </si>
  <si>
    <t>340000207</t>
  </si>
  <si>
    <t>CRLC PAUL LAMARQUE VAL D'AURELLE</t>
  </si>
  <si>
    <t>330027509</t>
  </si>
  <si>
    <t>180000028</t>
  </si>
  <si>
    <t>CH JACQUES COEUR  DE BOURGES</t>
  </si>
  <si>
    <t>780001236</t>
  </si>
  <si>
    <t>CHI POISSY ST-GERMAIN</t>
  </si>
  <si>
    <t>280000134</t>
  </si>
  <si>
    <t>CH CHARTRES</t>
  </si>
  <si>
    <t>060780947</t>
  </si>
  <si>
    <t>HOPITAL LENVAL POUR ENFANTS</t>
  </si>
  <si>
    <t>190000042</t>
  </si>
  <si>
    <t>CENTRE HOSPITALIER DUBOIS BRIVE</t>
  </si>
  <si>
    <t>440000057</t>
  </si>
  <si>
    <t>CENTRE HOSPITALIER DE SAINT- NAZAIRE</t>
  </si>
  <si>
    <t>630000479</t>
  </si>
  <si>
    <t>CENTRE LUTTE CONTRE LE CANCER J.PERRIN</t>
  </si>
  <si>
    <t>030780118</t>
  </si>
  <si>
    <t>CENTRE HOSPITALIER DE VICHY</t>
  </si>
  <si>
    <t>810000380</t>
  </si>
  <si>
    <t>CHIC CASTRES MAZAMET</t>
  </si>
  <si>
    <t>470016171</t>
  </si>
  <si>
    <t>CENTRE HOSPITALIER AGEN-NERAC</t>
  </si>
  <si>
    <t>750000549</t>
  </si>
  <si>
    <t>FONDATION OPHTALMOLOGIQUE ROTHSCHILD</t>
  </si>
  <si>
    <t>560023210</t>
  </si>
  <si>
    <t>CENTRE HOSPITALIER BRETAGNE ATLANTIQUE</t>
  </si>
  <si>
    <t>090781774</t>
  </si>
  <si>
    <t>CTRE HOSP INTERCOM DU VAL D'ARIEGE</t>
  </si>
  <si>
    <t>640780417</t>
  </si>
  <si>
    <t>310781406</t>
  </si>
  <si>
    <t>CHU DE TOULOUSE</t>
  </si>
  <si>
    <t>760780239</t>
  </si>
  <si>
    <t>CHU ROUEN</t>
  </si>
  <si>
    <t>640781290</t>
  </si>
  <si>
    <t>350005179</t>
  </si>
  <si>
    <t>130001647</t>
  </si>
  <si>
    <t>870000015</t>
  </si>
  <si>
    <t>340780477</t>
  </si>
  <si>
    <t>630780989</t>
  </si>
  <si>
    <t>Statut Déploiement</t>
  </si>
  <si>
    <t>FINESS EG</t>
  </si>
  <si>
    <t>FINESS EJ</t>
  </si>
  <si>
    <t>Domaines</t>
  </si>
  <si>
    <t>Régions</t>
  </si>
  <si>
    <t>GHT</t>
  </si>
  <si>
    <t>Etablissement</t>
  </si>
  <si>
    <t>Détail de l'activité des ES</t>
  </si>
  <si>
    <t>LBM VERMEULEN SITE VERMEULEN/LBM VERMEULEN SITE GUERY CLEMENT/LBM VERMEULEN SITE DUNANT</t>
  </si>
  <si>
    <t>LBM SELAS LABORATOIRES BERNABEU SITE L/LBM SELAS  LABORATOIRES BERNABEU SITE</t>
  </si>
  <si>
    <t>LBM ALPHABIO SITE SAUSSET LES PINS/LBM ALPHABIO SITE SAINT TROPEZ/LBM ALPHABIO SITE MIRAMAS/LBM ALPHABIO SITE MARSEILLE/SCALICI/LBM ALPHABIO SITE MARSEILLE/SAINTE MAR/LBM ALPHABIO SITE MARSEILLE/SAINT BRUN/LBM ALPHABIO SITE MARSEILLE/SAINT ANDR/LBM ALPHABIO SITE MARSEILLE/PC-BIO(PT)/LBM ALPHABIO SITE MARSEILLE/NORBIO/LBM ALPHABIO SITE MARSEILLE/NATIONAL/LBM ALPHABIO SITE MARSEILLE/MICHELET S/LBM ALPHABIO SITE MARSEILLE/LEI ROURE/LBM ALPHABIO SITE MARSEILLE/LA REPUBLI/LBM ALPHABIO SITE MARSEILLE/IENA/LBM ALPHABIO SITE MARSEILLE/GUINOT/LBM ALPHABIO SITE MARSEILLE/GIORGETTI/LBM ALPHABIO SITE MARSEILLE/ENDOUME/LBM ALPHABIO SITE MARSEILLE/CONDORCET/LBM ALPHABIO SITE MARSEILLE/CANEBIERE/LBM ALPHABIO SITE MARSEILLE/BOURRELY/LBM ALPHABIO SITE MARSEILLE/BOUCHARD/LBM ALPHABIO SITE MARSEILLE/BIOSUD/LBM ALPHABIO SITE MARSEILLE/BIOPARADIS/LBM ALPHABIO SITE MARSEILLE/BIOMEDITER/LBM ALPHABIO SITE MARSEILLE/BEAUREGARD/LBM ALPHABIO SITE LA PENNE /HUVEAUNE</t>
  </si>
  <si>
    <t>LBM SITE DE L'HOTEL DE VILLE/LBM CERBALLIANCE PROVENCE SITE VIEUX P/LBM CERBALLIANCE PROVENCE SITE VALMANT/LBM CERBALLIANCE PROVENCE SITE ST ANTO/LBM CERBALLIANCE PROVENCE SITE SORMIOU/LBM CERBALLIANCE PROVENCE SITE SEVIGNE/LBM CERBALLIANCE PROVENCE SITE SAINT T/LBM CERBALLIANCE PROVENCE SITE SAINT J/LBM CERBALLIANCE PROVENCE SITE SAINT H/LBM CERBALLIANCE PROVENCE SITE SAINT B/LBM CERBALLIANCE PROVENCE SITE ROUSSET/LBM CERBALLIANCE PROVENCE SITE PORT DE/LBM CERBALLIANCE PROVENCE SITE NOTRE D/LBM CERBALLIANCE PROVENCE SITE NATIONA/LBM CERBALLIANCE PROVENCE SITE MONTOLI/LBM CERBALLIANCE PROVENCE SITE MONTAIG/LBM CERBALLIANCE PROVENCE SITE LA VALE/LBM CERBALLIANCE PROVENCE SITE LA ROUV/LBM CERBALLIANCE PROVENCE SITE LA POMM/LBM CERBALLIANCE PROVENCE SITE LA GAVO/LBM CERBALLIANCE PROVENCE SITE JOSEPH/LBM CERBALLIANCE PROVENCE SITE ISTRES//LBM CERBALLIANCE PROVENCE SITE HEMOBIO/LBM CERBALLIANCE PROVENCE SITE HAIFA/LBM CERBALLIANCE PROVENCE SITE FORBIN/LBM CERBALLIANCE PROVENCE SITE FELIX P/LBM CERBALLIANCE PROVENCE SITE DU LOGI/LBM CERBALLIANCE PROVENCE SITE DU CANE/LBM CERBALLIANCE PROVENCE SITE DROMEL/LBM CERBALLIANCE PROVENCE SITE DE ST M/LBM CERBALLIANCE PROVENCE SITE DES OLI/LBM CERBALLIANCE PROVENCE SITE DES MIL/LBM CERBALLIANCE PROVENCE SITE DES CHA/LBM CERBALLIANCE PROVENCE SITE DE ROQU/LBM CERBALLIANCE PROVENCE SITE D'ENDOU/LBM CERBALLIANCE PROVENCE SITE DE LUYN/LBM CERBALLIANCE PROVENCE SITE DELPHES/LBM CERBALLIANCE PROVENCE SITE DE CARP/LBM CERBALLIANCE PROVENCESITE CLAIRVAL/LBM CERBALLIANCE PROVENCE SITE CLAIRVA/LBM CERBALLIANCE PROVENCE SITE CHUTES/LBM CERBALLIANCE PROVENCE SITE CHAVE/LBM CERBALLIANCE PROVENCE SITE CHATEAU/LBM CERBALLIANCE PROVENCE SITE CHANTEC/LBM CERBALLIANCE PROVENCE SITE CENTRAL/LBM CERBALLIANCE PROVENCE SITE CASSIS/LBM CERBALLIANCE PROVENCE SITE CARPENT/LBM CERBALLIANCE PROVENCE SITE CARNOUX/LBM CERBALLIANCE PROVENCE SITE CAMOINS/LBM CERBALLIANCE PROVENCE SITE BONS EN/LBM CERBALLIANCE PROVENCE SITE BARRAL/LBM CERBALLIANCE PROVENCE SITE AVENUE/LBM CERBALLIANCE PROVENCE SITE AURIOL/LBM CERBALLIANCE PROVENCE SITE ALLAUCH/LBM BIOTOP DEVELOPP. SITE BAILLE</t>
  </si>
  <si>
    <t>SELARL BIOMED 05 VEYNES/SELARL BIOMED 05 EMBRUN</t>
  </si>
  <si>
    <t>LBM ACTIV'BIOLAB ST GILLES CROIX DE VI/LBM ACTIV'BIOLAB CHALLANS/LBM ACTIV'BIOLAB BRETIGNOLLES/LBM ACTIV'BIOLAB AIZENAY</t>
  </si>
  <si>
    <t>SITE DE MAYENNE/SITE DE LA FERTE MACE/SITE DE DOMFRONT/LBM VERDUN DE LORE/LBM NORMABIO - VILLAINES LA JUHEL</t>
  </si>
  <si>
    <t>LMB XLABS - ST MACAIRE/LBM XLABS - NIORT/LBM XLABS - MAULEON/LBM XLABS - LES SABLES CHOLET/LBM XLABS - LES SABLES/LBM XLABS - LES ESSARTS/LBM XLABS - LA CRECHE/LBM XLABS - GAMBETTA CHOLET/LBM XLABS - FONTENAY LE COMTE/LBM XLABS - BRESSUIRE/LBM XLABS - BEAUPREAU</t>
  </si>
  <si>
    <t>LMB C+ BIO MAMERS/LBM C+ BIO NOGENT LE ROTROU/LBM C+ BIO MORTAGNE/LBM C+ BIO LA LOUPE/LBM C+ BIO LA FERTE B</t>
  </si>
  <si>
    <t>LBM SELARL PAGES ST MATHIEU TREVIERS/LBM SELARL PAGES ST HIPPOLYTE DU FORT/LBM SELARL PAGES LE VIGAN/LBM SELARL PAGES GANGES</t>
  </si>
  <si>
    <t>LBM BIOLAB AVENIR VERNET/LBM BIOLAB AVENIR TOURNEFEUILLE/LBM BIOLAB AVENIR STRASBOURG/LBM BIOLAB AVENIR ST-GEORGES/LBM BIOLAB AVENIR PASTEUR/LBM BIOLAB AVENIR LES MINIMES/LBM BIOLAB AVENIR LA TERRASSE/LBM BIOLAB AVENIR LA HALLE/LBM BIOLAB AVENIR JOSEPH DUCUING/LBM BIOLAB AVENIR GRANDE BRETAGNE/LBM BIOLAB AVENIR GIRONIS/LBM BIOLAB AVENIR CROIX DAURADE/LBM BIOLAB AVENIR CAPITOLE/LBM BIOLAB AVENIR BORDEROUGE/LBM BIOLAB AVENIR BONNEFOY/LBM BIOLAB AVENIR AUTERIVE</t>
  </si>
  <si>
    <t>LBM LABOUDIE ET ASSOCIES TOULOUSE SILV/LBM LABOUDIE ET ASSOCIES TOULOUSE HENR/LBM LABOUDIE ET ASSOCIES TOULOUSE ATLA/LBM LABOUDIE ET ASSOCIES MAUVEZIN/LBM LABOUDIE ET ASSOCIES CORNEBARRIEU/LBM LABOUDIE ET ASSOCIES COLOMIERS</t>
  </si>
  <si>
    <t>LBM AIRBIO VAL D'ARAN/LBM AIRBIO PLEIN CENTRE/LBM AIRBIO BLAGNAC/LBM AIRBIO BEAUZELLE/LBM AIRBIO ANCELY</t>
  </si>
  <si>
    <t>LBM LABORATOIRE LABCEL TOULOUSE/LBM LABORATOIRE LABCEL L'ISLE-JOURDAIN/LBM LABORATOIRE LABCEL CUGNAUX</t>
  </si>
  <si>
    <t>LABORATOIRE MEDILAB GROUP (8)/LABORATOIRE MEDILAB GROUP (7)/LABORATOIRE MEDILAB GROUP (6)/LABORATOIRE MEDILAB GROUP (5)/LABORATOIRE MEDILAB GROUP (4)/LABORATOIRE MEDILAB GROUP (3)/LABORATOIRE MEDILAB GROUP (2)/LABORATOIRE MEDILAB GROUP (1)/LABORATOIRE MEDILAB GROUP</t>
  </si>
  <si>
    <t>LBM SYNLAB - ARRATS/LBM SYNLAB ADOUR - LOURTIES/LBM SYNLAB ADOUR - ARRATS</t>
  </si>
  <si>
    <t>LBM BIO LAB 33 - LAGRUE/LBM BIO LAB 33 - GRAVETTE/LBM BIO LAB 33</t>
  </si>
  <si>
    <t>LBM BIODIAGNOSTIC PLATEAU TECHNIQUE HA/LBM BIODIAGNOSTIC PAUL SOUDAY/LBM BIODIAGNOSTIC LA HETRAIE/LBM BIODIAGNOSTIC HARFLEUR/LBM BIODIAGNOSTIC CAUCRIAUVILLE</t>
  </si>
  <si>
    <t>LBM DU VAL D'ORNE - SEES/LBM DU VAL D'ORNE - ARGENTAN</t>
  </si>
  <si>
    <t>LBM MEDICABIO ST GERMAIN DU CORBEIS/LBM MEDICABIO ALENCON</t>
  </si>
  <si>
    <t>SITE EVREUX V. HUGO/SITE EVREUX ST PIERRE/SITE EVREUX ST ANDRE/SITE CONCHES-EN-OUCHE/SITE BERNAY</t>
  </si>
  <si>
    <t>SELARL MAYO BIO SITE CANANGA/SELARL MAYO BIO</t>
  </si>
  <si>
    <t>LABO MAYOTTE SITE CANANGA/LABM DE MAYOTTE</t>
  </si>
  <si>
    <t>LBM BIOSANTE SALOMON/LBM BIOSANTE ROUSSEAU/LBM BIOSANTE RIGOLLET/LBM BIOSANTE  NABETI/LBM BIOSANTE JACOB/LBM BIOSANTE  GLAUDON/LBM BIOSANTE GHISALBERTI/LBM BIOSANTE ELANA/LBM BIOSANTE DUHIN/LBM BIOSANTE DOS SANTOS/LBM BIOSANTE DELPUECH/LBM BIOSANTE CHERCHEL/LBM BIOSANTE CHABRIER-TAILLANT/LBM BIOSANTE BIEBER/LBM BIOSANTE AYOUCHE/LBM BIOSANTE AYADI HASSEN/LBM BIOSANTE AYADI/LBM BIOSANTE AUDENAY</t>
  </si>
  <si>
    <t>Ile-de-france</t>
  </si>
  <si>
    <t>LBM SELARL TEBOUL SITE VALENTON/LBM SELARL TEBOUL SITE SUCY/LBM SELARL TEBOUL SITE CHEVILLY LARUE</t>
  </si>
  <si>
    <t>LBM SELARL ANA L SITE SARCELLES ROCHON/LBM SELARL ANA L SITE SARCELLES AUGUST/LBM SELARL ANA L SITE MONTMAGNY/LBM SELARL ANA L SITE MONTIGNY LES COR/LBM SELARL ANA L SITE GARGES LES GONES/LBM SELARL ANA L SITE FONTENAY S/B/LBM SELARL ANA L SITE DRANCY HENRY BAR/LBM SELARL ANA L SITE DRANCY 108 MARCE/LBM SELARL ANA L SITE BONDY</t>
  </si>
  <si>
    <t>LBM SELARL BIO SANTE SITE VILLEJUIF/LBM SELARL BIO SANTE SITE GENTILLY/LBM SELARL BIO SANTE SITE FRESNES</t>
  </si>
  <si>
    <t>LBM ZTP SITE FLOREAL/LBM ZTP SITE CRETEIL/LBM ZTP SITE BAGNOLET</t>
  </si>
  <si>
    <t>LBM"NG BIO" SITE VOLTAIRE/LBM"NG BIO" SITE RESISTANCE</t>
  </si>
  <si>
    <t>LBM"LABORATOIRE CLEMENT" SITE REPUBLIQ/LBM"LABORATOIRE CLEMENT" SITE PRINCIPA/LBM"LABORATOIRE CLEMENT" SITE PARIS/LBM"LABORATOIRE CLEMENT" SITE HOPITAL</t>
  </si>
  <si>
    <t>LBM BALIAN SITE VANVES/LBM BALIAN SITE RENAN/LBM BALIAN SITE PRINCIPAL/LBM BALIAN SITE DIDEROT/LBM BALIAN CLINIQUE DE MEUDON -LA FORE</t>
  </si>
  <si>
    <t>LBM SELARL BIOSMOSE IDF/LBM BIOSMOSE SITE VERSAILLES SYMPHORIE/LBM BIOSMOSE SITE VELIZY/LBM BIOSMOSE SITE SANNOIS/LBM BIOSMOSE SITE PRINCIPAL/LBM BIOSMOSE SITE PLESSIS BOUCHARD/LBM BIOSMOSE SITE PLATANES/LBM BIOSMOSE SITE MANTES LA VILLE/LBM BIOSMOSE SITE LE MAIL/LBM BIOSMOSE SITE HERVET/LBM BIOSMOSE SITE FRANCONVILLE/LBM BIOSMOSE SITE EAUBONNE/LBM BIOSMOSE SITE CLEMENCEAU/LBM BIOSMOSE SITE CARILLON/LBM BIOSMOSE SITE BOUGIVAL/LBM BIOSMOSE IDF SITE MAGNANVILLE</t>
  </si>
  <si>
    <t>LBM CENTRAL 92 SITE ST DENIS/LBM CENTRAL 92 SITE LEVALLOIS-PERRET/LBM CENTRAL 92 SITE FELIX FAURE/LBM CENTRAL 92 SITE COURBEVOIE/LBM CENTRAL 92 SITE BOIS-COLOMBES</t>
  </si>
  <si>
    <t>LBM"UNIBIO 92" SITE MALAKOFF/LBM"UNIBIO 92" SITE CHAVILLE/LBM"UNIBIO 92" SITE CHATILLON</t>
  </si>
  <si>
    <t>LBM GENERAL LECLERC SITE LECLERC/LBM GENERAL LECLERC SITE BOULOGNE</t>
  </si>
  <si>
    <t>LBM SELAS BIO CLINIC VILLIERS/LBM SELAS BIO CLINIC SITE VOLTAIRE/LBM SELAS BIO CLINIC SITE VAILLANT/LBM SELAS BIO CLINIC SITE ST OUEN/LBM SELAS BIO CLINIC SITE SARCELLES/LBM SELAS BIOCLINIC SITE SAINT GRATIEN/LBM SELAS BIO CLINIC SITE MONTIGNY/LBM SELAS BIO CLINIC SITE MONTESSON/LBM SELAS BIO CLINIC SITE LOUVRES/LBM SELAS BIO CLINIC  SITE GRANDEL/LBM SELAS BIO CLINIC SITE GONESSE/LBM SELAS BIO CLINIC SITE GENNEVILLIER/LBM SELAS BIO CLINIC SITE GALLIENI/LBM SELAS BIO CLINIC SITE FOSSES/LBM SELAS BIO CLINIC SITE ERAGNY/LBM SELAS BIO CLINIC SITE EAUBONNE/LBM SELAS BIO CLINIC SITE COLOMBES/LBM SELAS BIO CLINIC SITE CLICHY/LBM SELAS BIO CLINIC SITE BOULOGNE/LBM SELAS BIO CLINIC  SITE BOKANOWSKI/LBM SELASBIO CLINIC SITE BEZONS/LBM SELAS BIO CLINIC SITE BARBUSSE/LBM SELAS BIO CLINIC SITE ASNIERES/LBM SELAS BIO CLINIC  SITE ASNIERES</t>
  </si>
  <si>
    <t>LBM XL-BIO SITE ZOLA/LBM XL BIO SITE THOREZ/LBM XL-BIO SITE POLE MEDICAL/LBM XL-BIO SITE FOCH</t>
  </si>
  <si>
    <t>LBM GR BIO ETHERNALYS SITE MALAKOFF/LBM BIO ETHERNALYS SITE MONTROUGE/LBM BIO ETHERNALYS SITE LA PLAINE/LBM BIO ETHERNALYS SITE FONTENAY AUX R/LBM BIO ETHERNALYS SITE DU PLESSIS/LBM BIO ETHERNALYS SITE COEUR DE VILLE/LBM BIO ETHERNALYS SITE CHATILLON/LBM BIO ETHERNALYS SITE CHATENAY</t>
  </si>
  <si>
    <t>LBM SELARL SIGMABIO SITE PONTAULT COMB/LBM SELARL SIGMABIO SITE CORBEIL/910021849 LBM SIGMABIO/910021831 LA FERTE ALAIS</t>
  </si>
  <si>
    <t>LBM SELAS MEDI+ SITE SAINTE GENEVIEVE/LBM SELAS MEDI+ SITE MILLY LA FORET/LBM SELAS MEDI+ SITE EVRY MOUSSEAU/LBM SELAS MEDI+ SITE EVRY 19 MARS 1962/LBM SELAS MEDI+ SITE CORBEIL ESSONNES</t>
  </si>
  <si>
    <t>LBM SELAS SOMMEVILLE SITE YERRES/LBM SELAS SOMMEVILLE SITE MONTGERON/LBM SELAS SOMMEVILLE SITE MOISSY CRAMA/LBM SELAS SOMMEVILLE SITE COMMUNES QUI/LBM SELAS SOMMEVILLE SITE COMBS LA VIL/LBM SELAS SOMMEVILLE SITE BRUNOY QUINC/LBM SELAS SOMMEVILLE SITE BRUNOY</t>
  </si>
  <si>
    <t>LBM SELARL BIO2000 SITE TREMBLAY/LBM SELARL BIO2000 SITE SENLIS/LBM SELARL BIO2000 SITE SAINT DENIS/LBM SELARL BIO2000 SITE LIVRY GARGAN/LBM SELARL BIO2000 SITE LE PLESSIS-BEL/LBM SELARL BIO2000 SITE DAMMARTIN EN G</t>
  </si>
  <si>
    <t>LBM SELARL"BIOAL" DE CHELLES SITE GAGN/LBM SELARL"BIOAL" DE CHELLES SITE CHEL</t>
  </si>
  <si>
    <t>LBM SELAS D'ARMAINVILLIERS SITE TREMBL/LBM SELAS D'ARMAINVILLIERS SITE TOURNA/LBM SELAS D'ARMAINVILLIERS SITE SERRIS/LBM SELAS D'ARMAINVILLIERS SITE NOGENT/LBM SELAS D'ARMAINVILLIERS SITE MONTFE/LBM SELAS D'ARMAINVILLIERS SITE MONTEV/LBM SELAS D'ARMAINVILLIERS SITE LOGNES/LBM SELAS D'ARMAINVILLIERS SITE LA FER/LBM SELAS D'ARMAINVILLIERS SITE GUIGNE/LBM SELAS D'ARMAINVILLIERS SITE DAMMAR/LBM SELAS D'ARMAINVILLIERS SITE COULOM/LBM SELAS D'ARMAINVILLIERS SITE CH MEA/LBM SELAS D'ARMAINVILLIERS SITE CHELLE/LBM SELAS D'ARMAINVILLIERS SITE BAILLY/LBM SELAS ARMAINVILLIERS SITE TREMBLAY</t>
  </si>
  <si>
    <t>LBM DROUOT SITE PPAL/LBM DROUOT SITE LASSON (BLUETS)/LBM DROUOT SITE DELAFONTAINE/LBM DROUOT SITE BAUCHAT (DIACO)</t>
  </si>
  <si>
    <t>GCS GH DIACONESSES ST SIMON/GCS CMS PIERRE ROUQUES 611 TEMP/GCS CMS MAURICE TENINE 611 TEMP/GCS CMS IVRY SUR SEINE 611 TEMP</t>
  </si>
  <si>
    <t>LBM BIO-OPTIMA SITE SEBASTOPOL/LBM BIO-OPTIMA SITE PYRAMIDES/LBM BIO OPTIMA SITE LE BOURGET/LBM BIO OPTIMA SITE LA COURNEUVE/LBM BIO OPTIMA SITE FBG ST MARTIN/LBM BIO-OPTIMA SITE BOULOGNE</t>
  </si>
  <si>
    <t>LBM KUATE SITE RIQUET/LBM KUATE SITE DELTA</t>
  </si>
  <si>
    <t>LBM SELARL LABO XV SITE VAUGIRARD/LBM SELARL LABO XV SITE THIAIS/LBM SELARL LABO XV SITE MOZART</t>
  </si>
  <si>
    <t>LBM SELARL ASTRABIO SITE STALINGRAD/LBM SELARL ASTRABIO SITE BATIGNOLLES/LBM SELARL ASTRABIO LBM SITE CRIMEE</t>
  </si>
  <si>
    <t>LBM BIO SITES SITE VILLIERS REMOIVILLE/LBM BIO SITES SITE VILLECRESNES/LBM BIO SITES SITE ROBERT SCHUMAN/LBM BIO SITES SITE REPUBLIC 2000/LBM BIO SITES SITE PICPUS/LBM BIO SITES SITE DU BOIS L'ABBE/LBM BIO SITES SITE DOCTEUR NETTER/LBM BIO SITES SITE BOISY ST LEGER</t>
  </si>
  <si>
    <t>LBM SELARL SITE JEANNE D'ARC/LBM SELARL JA SITE DIDEROT</t>
  </si>
  <si>
    <t>LBM SYNLAB PARIS SITE STANISLAS/LBM SYNLAB PARIS SITE SAINT SULPICE/LBM SYNLAB PARIS SITE RASPAIL/LBM SYNLAB PARIS SITE PORT ROYAL/LBM SYNLAB PARIS SITE MONGE/LBM SYNLAB PARIS SITE MAGENTA/LBM SYNLAB PARIS SITE LABORDE/LBM SYNLAB PARIS SITE CLAUDE BERNARD</t>
  </si>
  <si>
    <t>LBM SELARL BIO 4 L SITE  PYRENEES/LBM SELARL BIO 4 L SITE CLICHY/LBM SELARL BIO 4 L SITE BELLEVILLE/LBM SELARL BIO 4 L SITE BAGNOLET</t>
  </si>
  <si>
    <t>LBM BIOAMIENS SAINT ACHEUL/LBM BIOAMIENS MONTIERES/LBM BIOAMIENS AMIENS DUMAS/LBM BIOAMIENS AMIENS ALBERT 1ER</t>
  </si>
  <si>
    <t>LABORATOIRE SECONDAIRE OPALEBIO MARCON/LABORATOIRE SECONDAIRE OPALEBIO ECUIRE/LABORATOIRE SECONDAIRE OPALEBIO BERCK/LABORATOIRE OPALEBIO ETAPLES</t>
  </si>
  <si>
    <t>LABORATOIRE SECONDAIRE CERBALLIANCE AR/LABORATOIRE PRINCIPAL CERBALLIANCE ART</t>
  </si>
  <si>
    <t>LABORATOIRE SECONDAIRE AUDOLYS LUMBRES/LABORATOIRE SECONDAIRE AUDOLYS AIRE SU/LABORATOIRE PRINCIPAL AUDOLYS LONGUENE</t>
  </si>
  <si>
    <t>LABORATOIRE SECONDAIRE LIEVIN CARMI NP/LABORATOIRE SECONDAIRE ESCAUDAIN CARMI/LABORATOIRE SECONDAIRE DIVION CARMI NP/LABORATOIRE PRINCIPAL HENIN BEAUMONT C</t>
  </si>
  <si>
    <t>LABORATOIRE SECONDAIRE LABORATOIRE MIN/LABORATOIRE PRINCIPAL LABORATOIRE MINE</t>
  </si>
  <si>
    <t>LABORATOIRE SECONDAIRE DIAGNOVIE WORMH/LABORATOIRE SECONDAIRE DIAGNOVIE WAVRI/LABORATOIRE SECONDAIRE DIAGNOVIE WATTR/LABORATOIRE SECONDAIRE DIAGNOVIE WATTI/LABORATOIRE SECONDAIRE DIAGNOVIE TEMPL/LABORATOIRE SECONDAIRE DIAGNOVIE SEYCH/LABORATOIRE SECONDAIRE DIAGNOVIE SECLI/LABORATOIRE SECONDAIRE DIAGNOVIE SADI/LABORATOIRE SECONDAIRE DIAGNOVIE R. HO/LABORATOIRE SECONDAIRE DIAGNOVIE LYS L/LABORATOIRE SECONDAIRE DIAGNOVIE LOOS/LABORATOIRE SECONDAIRE DIAGNOVIE LOMME/LABORATOIRE SECONDAIRE DIAGNOVIE LILLE/LABORATOIRE SECONDAIRE DIAGNOVIE LAMBE/LABORATOIRE SECONDAIRE DIAGNOVIE J GUE/LABORATOIRE SECONDAIRE DIAGNOVIE HEM/LABORATOIRE SECONDAIRE DIAGNOVIE HAUBO/LABORATOIRE SECONDAIRE DIAGNOVIE HALLE/LABORATOIRE SECONDAIRE DIAGNOVIE FBG P/LABORATOIRE SECONDAIRE DIAGNOVIE CYSOI/LABORATOIRE SECONDAIRE DIAGNOVIE BERGU/LABORATOIRE SECONDAIRE DIAGNOVIE BD BI/LABORATOIRE SECONDAIRE DIAGNOVIE BAILL/LABORATOIRE SECONDAIRE DIAGNOVIE AV. P/LABORATOIRE SECONDAIRE DIAGNOVIE AV. J/LABORATOIRE SECONDAIRE DIAGNOVIE ARMEN/LABORATOIRE SECONDAIRE DIAGNOVIE ANNOE/LABORATOIRE PRINCIPAL DIAGNOVIE RONCHI</t>
  </si>
  <si>
    <t>LABORATOIRE SECONDAIRE BIOTOP STEENVOO/LABORATOIRE SECONDAIRE BIOTOP SIN LE N/LABORATOIRE SECONDAIRE BIOTOP RUE WARE/LABORATOIRE SECONDAIRE BIOTOP ROEULX/LABORATOIRE SECONDAIRE BIOTOP PECQUENC/LABORATOIRE SECONDAIRE BIOTOP LA MADEL/LABORATOIRE SECONDAIRE BIOTOP DOUAI/LABORATOIRE SECONDAIRE BIOTOP DENAIN/LABORATOIRE PRINCIPAL BIOTOP HZBK</t>
  </si>
  <si>
    <t>LABORATOIRE SECONDAIRE CERBALLIANCE HA/LABORATOIRE PRINCIPAL CERBALLIANCE HAU</t>
  </si>
  <si>
    <t>LABORATOIRE SECONDAIRE SYNLAB BIOPAJ Q/LABORATOIRE SECONDAIRE SYNLAB BIOPAJ L/LABORATOIRE SECONDAIRE SYNLAB BIOPAJ C/LABORATOIRE SECONDAIRE SYNLAB BIOPAJ B/LABORATOIRE SECONDAIRE SYNLAB BIOPAJ A/LABORATOIRE SECONDAIRE  SYNLAB BIOPAJ/LABORATOIRE PRINCIPAL  SYNLAB BIOPAJ A</t>
  </si>
  <si>
    <t>LABORATOIRE SECONDAIRE SYNLAB BIOFRANC/LABORATOIRE PRINCIPAL SYNLAB BIOFRANCE</t>
  </si>
  <si>
    <t>LABORATOIRE SECONDAIRE SYNLAB OXABIO S/LABORATOIRE SECONDAIRE SYNLAB OXABIO D/LABORATOIRE SECONDAIRE SYNLAB OXABIO C/LABORATOIRE SECONDAIRE SYNLAB OXABIO/LABORATOIRE PRINCIPAL SYNLAB OXABIO CA</t>
  </si>
  <si>
    <t>LBM SYNLAB NORD DE FRANCE TERGNIER/LBM SYNLAB NORD DE FRANCE SOISSONS/LBM SYNLAB NORD DE FRANCE SAINT-QUENTI/LBM SYNLAB NORD DE FRANCE MONCORNET/LBM SYNLAB NORD DE FRANCE GUISE/LBM SYNLAB NORD DE FRANCE CHAUNY/LBM SYNLAB NORD DE FRANCE BROSSOLETTE/LBM SYNLAB NORD DE FRANCE/LBM NOVABIO PERONNE</t>
  </si>
  <si>
    <t>LBM BIO SOLEIL SITE MANA/LBM BIOSOLEIL SITE MACOURIA/LBM BIO SOLEIL SITE KOUROU/LBM BIO SOLEIL SITE FLAMBOYANTS/LBM BIO SOLEIL SITE</t>
  </si>
  <si>
    <t>LBM CTRE BIOLOG MEDICALE GRANDE-TERRE/LABORATOIRE GOMBAULD-ARADE</t>
  </si>
  <si>
    <t>LBM ANALYSIS VICARINI GIRETTI REMIREMO/LBM ANALYSIS THAON/LBM ANALYSIS LEFAURE PETIT EPINAL BELL/LBM ANALYSIS GOLBEY/LBM ANALYSIS CHARMES/LBM ANALYSIS 4 NATIONS EPINAL</t>
  </si>
  <si>
    <t>LBM BIOCHALONS - SITE RUE DE TERLINE/LBM BIOCHALONS - SITE PLACE GODARD/LBM BIOCHALONS - SITE AV DE GAULLE</t>
  </si>
  <si>
    <t>LBM EVORIAL SULLY/LBM EVORIAL SANCOINS/LBM EVORIAL NEVERS/LBM EVORIAL DECIZE/LBM EVORIAL COSNE/LBM EVORIAL BRIARE</t>
  </si>
  <si>
    <t>LBM BIOSYNTHESE ORLEANS/LBM BIOSYNTHESE FLEURY LES AUBRAIS/LBM BIOSYNTHESE AUBIGNY SUR NERE</t>
  </si>
  <si>
    <t>LBM CERBALLIANCE CENTRE VAL DE LOIRE T/LBM CERBALLIANCE CENTRE VAL DE LOIRE S/LBM CERBALLIANCE CENTRE VAL DE LOIRE M/LBM CERBALLIANCE CENTRE VAL DE LOIRE L/LBM CERBALLIANCE CENTRE VAL DE LOIRE J/LBM CERBALLIANCE CENTRE VAL DE LOIRE B/LBM CERBALLIANCE CENTRE VAL DE LOIRE A/LBM CERBALLIANCE CENTRE VAL DE LOIRE</t>
  </si>
  <si>
    <t>LBM ANDRE LESCAROUX CHATEA/LBM ANDRE LESCAROUX ARGENTON SUR CREUS</t>
  </si>
  <si>
    <t>LBM TONNELLERIE VALLEE DE L'EURE NOGEN/LBM TONNELLERIE VALLEE DE L'EURE MAINT/LBM TONNELLERIE VALLEE DE L'EURE LUISA/LBM TONNELLERIE VALLEE DE L'EURE LUCE/LBM TONNELLERIE VALLEE DE L'EURE EPERN/LBM TONNELLERIE VALLEE DE L'EURE CHART/LBM TONNELLERIE VALLEE DE L'EURE AUNEA</t>
  </si>
  <si>
    <t>LBM BIOLOR SITE RIANTEC/LBM BIOLOR SITE QUIMPERLE/LBM BIOLOR SITE QUEVEN/LBM BIOLOR SITE PLOUAY/LBM BIOLOR SITE PLOEMEUR/LBM BIOLOR SITE LANESTER/LBM BIOLOR SITE GUIGUEN LORIENT/LBM BIOLOR SITE GUIDEL/LBM BIOLOR SITE ESPEREY LORIENT/LBM BIOLOR SITE BAUD</t>
  </si>
  <si>
    <t>LBM ALLIANCE ANABIO THORIGNE-FOUILLARD/LBM ALLIANCE ANABIO SITE VANEAU RENNES/LBM ALLIANCE ANABIO SITE JOUAUST RENNE/LBM ALLIANCE ANABIO SITE ALBERT 1ER RE/LBM ALLIANCE ANABIO PACE/LBM ALLIANCE ANABIO NOYAL-SUR-VILAINE/LBM ALLIANCE ANABIO MELESSE/LBM ALLIANCE ANABIO CHATEAUBOURG/LBM ALLIANCE ANABIO CESSON-SEVIGNE/LBM ALLIANCE ANABIO BRUZ/LBM ALLIANCE ANABIO BETTON/LBM ALLIANCE ANABIO ANTRAIN</t>
  </si>
  <si>
    <t>LBM BIO 29 SITE SAINT-RENAN/LBM BIO 29 SITE ROUSSE BREST/LBM BIO 29 SITE PLOUZANE/LBM BIO 29 SITE PIERRE LOTI BREST/LBM BIO 29 SITE MORLAIX/LBM BIO 29 SITE LESNEVEN/LBM BIO 29 SITE DAVID BREST</t>
  </si>
  <si>
    <t>BIO+ SENS THENARD/BIO+ SENS GARIBALDI/BIO+ MONTEREAU ORMEAUX/BIO+ MONTEREAU FAIENCERIE/BIO+ JOIGNY/BIO+ CORBIGNY/BIO+ CLAMECY/BIO+ AVALLON/BIO+ AUXERRE HÔTEL DE VILLE/BIO+ AUXERRE FONTAINE STE MARGUERITE/BIO+ AUXERRE CLAIRIONS</t>
  </si>
  <si>
    <t>LBM MED-LAB VILLENEUVE/LBM MED-LAB TONNERRE/LBM MED-LAB ST FLORENTIN/LBM MED-LAB MONTBARD/LBM MED-LAB MIGENNES/LBM MED-LAB HERRIOT/LBM MED-LAB DE FAUP-ROCHETON</t>
  </si>
  <si>
    <t>LBM CARRON SITE DE MONTCHANIN/LBM CARRON SITE DE MONTCEAU-LES-MINES/LBM CARRON SITE DE LE CREUSOT</t>
  </si>
  <si>
    <t>CERBALLIANCE SEURRE/CERBALLIANCE SENNECEY-LE-GRAND/CERBALLIANCE SAINT-REMY/CERBALLIANCE DIJON VALMY/CERBALLIANCE DIJON R DE CHENOVE/CERBALLIANCE DIJON AUDRA</t>
  </si>
  <si>
    <t>SANTE LABO - SITE VALDAHON/SANTE LABO - SITE PONTARLIER/SANTE LABO - SITE MORTEAU/SANTE LABO - SITE L'ISLE/ DOUBS/SANTE LABO - SITE LECLERC - VESOUL/SANTE LABO - SITE CHANTELAT - VESOUL</t>
  </si>
  <si>
    <t>LBM BIO-CITY LUXEUIL-LES-BAINS/LBM BIO-CITY LURE/LBM BIO-CITY HERICOURT</t>
  </si>
  <si>
    <t>BIOALLAN - SITE VALENTIGNEY/BIOALLAN - SITE VALDOIE/BIOALLAN - SITE TREVENANS/BIOALLAN  - SITE PONT-DE-ROIDE/BIOALLAN - SITE GAY VAUBAN - BELFORT/BIOALLAN - SITE DU PRES LA ROSE/BIOALLAN - SITE DU FAUBOURG - BELFORT/BIOALLAN - SITE DU CHATEAU - MONTBELIA/BIOALLAN - SITE DES VOSGES - BELFORT/BIOALLAN - SITE DELLE/BIOALLAN - SITE DE LA PETITE HOLLANDE/BIOALLAN - SITE BROGNARD/BIOALLAN - SITE AUDINCOURT</t>
  </si>
  <si>
    <t>LMB BIONYVAL SITE DIEULEFIT/LBM BIONYVAL SITE VALREAS/LBM BIONYVAL SITE VAISON LA ROMAINE/LBM BIONYVAL SITE ORANGE/LBM BIONYVAL SITE NYONS</t>
  </si>
  <si>
    <t>LBM MS LABOSCHAMBERY LA MOTTE SERVOLEX/LBM MS LABOSCHAMBERY CHAMBERY GRAND VE/LBM MS LABOSCHAMBERY CHAMBERY FAVRE (T/LBM MS LABOSCHAMBERY CHALLES LES EAUX/LBM MS LABOSCHAMBERY BASSENS</t>
  </si>
  <si>
    <t>LBM GLBM TOURNON/LBM GLBM THIZY/LBM GLBM ROANNE TANNERIES/LBM GLBM ROANNE DESROCHES/LBM GLBM LE COTEAU/LBM GLBM DAVEZIEUX/LBM GLBM CHAUFAILLES/LBM GLBM CHARLIEU/LBM GLBM ANNONAY/LBM GLBM AMPLEPUIS</t>
  </si>
  <si>
    <t>LABORATOIRE SECONDAIRE SYNLAB HAUTS DE/LABORATOIRE PRINCIPAL SYNLAB HAUTS DE</t>
  </si>
  <si>
    <t>LBM SELCO BIO SELLES SUR CHER/LBM SELCO BIO CONTRES</t>
  </si>
  <si>
    <t>LBM BIOPOLE CASTELNAU LE LEZ PROVENCE/LBM BIOPOLE CASTELNAU LE LEZ E. COMBES/LBM BIOPOLE CASTELNAU LE LEZ BRIAND</t>
  </si>
  <si>
    <t>LBM 2A-2B / SITE PV LES QUATRE PORTES/LBM 2A-2B / SITE DE PV ST ANTOINE/LBM 2A-2B / SITE DE PROPRIANO/LBM 2A-2B / SITE DE MORIANI/LBM 2A-2B / SITE DE GHISONACCIA/LBM 2A-2B / SITE DE FOLELLI/LBM 2A-2B / SITE DE CORTE</t>
  </si>
  <si>
    <t>LBM SYNLAB GASCOGNE VALENCE D'AGEN/LBM SYNLAB GASCOGNE SAMATAN/LBM SYNLAB GASCOGNE MOISSAC/LBM SYNLAB GASCOGNE GIMONT/LBM SYNLAB GASCOGNE CASTELSARRASIN/LBM SYNLAB GASCOGNE AUCH CARNOT/LBM SYNLAB GASCOGNE AUCH ALSACE</t>
  </si>
  <si>
    <t>LBM TETRABIO SITE COTDELOUP/LBM TETRABIO GAUTHERON/LBM TETRABIO</t>
  </si>
  <si>
    <t>LBM BIOXA PORTE DE PARIS/LBM BIOXA POMMERY/LBM BIOXA PAUL CHANDON/LBM BIOXA LAPSIEN/LBM BIOXA LA MUIRE/LBM BIOXA LA HALLE/LBM BIOXA GILLARD/LBM BIOXA CLAIRMARAIS/LBM BIOXA CHATILLONS/LBM BIOXA CHAMP DE MARS/LBM BIOXA BEZANNES</t>
  </si>
  <si>
    <t>LBM DYNALAB/LBM  DYNALAB</t>
  </si>
  <si>
    <t>LBM EUROFINS BIOFFICE - TOURNY/LBM EUROFINS BIOFFICE - MARYSE BASTIE/LBM EUROFINS BIOFFICE - GUILLEMIN/LBM EUROFINS BIOFFICE - CHARAZAC/LBM EUROFINS BIOFFICE</t>
  </si>
  <si>
    <t>LBM CERBALLIANCE SOMME LONGUEAU/LBM CERBALLIANCE SOMME CORBIE/LBM CERBALLIANCE SOMME AMIENS SOUVENIR/LBM CERBALLIANCE SOMME AMIENS LECLERC/LBM CERBALLIANCE SOMME AMIENS DUMAS/LBM CERBALLIANCE SOMME AMIENS CORMONT/LBM CERBALLIANCE SOMME AMIENS 8 MAI/LBM CERBALLIANCE SOMME ALBERT</t>
  </si>
  <si>
    <t>LBM CERBALLIANCE DROME-ARDECHE VALENCE/LBM CERBALLIANCE DROME-ARDECHE PORTES/LBM CERBALLIANCE DROME-ARDECHE LIVRON/LBM CERBALLIANCE DROME-ARDECHE LE CHEY/LBM CERBALLIANCE DROME-ARDECHE LA VOUL/LBM CERBALLIANCE DROME-ARDECHE GUILHER</t>
  </si>
  <si>
    <t>LBM BIORIV OUISTREHAM/LBM BIORIV IFS/LBM BIORIV DOUVRES LA DELIVRANDE/LBM BIORIV COURSEULLES SUR MER</t>
  </si>
  <si>
    <t>LBM"BIOCONCORDE" WALTER SAINTE MARIE A/LBM"BIOCONCORDE" PELGRIMS HETTANGE GRA/LBM"BIOCONCORDE" FOHLEN FAMECK/LBM"BIOCONCORDE" DU GRAND CHENE HOMECO</t>
  </si>
  <si>
    <t>LABM VIALATTE SITE SIX FOURS LES PLAGE/LABM VIALATTE SITE LA SEYNE SUR MER</t>
  </si>
  <si>
    <t>LBM ARIEGE BIOLOGIE MEDICALE ST-GIRONS/LBM ARIEGE BIOLOGIE MEDICALE PAMIERS</t>
  </si>
  <si>
    <t>LBM BIO-VAL VALLEIRY/LBM BIO-VAL THONON LES BAINS VALLEE/LBM BIO-VAL THONON LES BAINS ARTS/LBM BIO-VAL TANINGES/LBM BIO-VAL RUMILLY GANTIN/LBM BIO-VAL RUMILLY CH DEPLANTE/LBM BIO-VAL POISY/LBM BIO-VAL MARIGNIER/LBM BIO-VAL CRUSEILLES/LBM BIO-VAL CHAMBERY/LBM BIO-VAL ANNECY/LBM BIO-VAL AIX-LES-BAINS</t>
  </si>
  <si>
    <t>SYNLAB BOURGOGNE - SITE DES CHARMES/SYNLAB BOURGOGNE - SAINT-GENGOUX-LE-NA/SYNLAB BOURGOGNE - PONT-DE-VAUX/SYNLAB BOURGOGNE - MACON SAUGERAIES/SYNLAB BOURGOGNE - MACON RUE DE LYON/SYNLAB BOURGOGNE - GUEUGNON/SYNLAB BOURGOGNE - DOMPIERRE/SYNLAB BOURGOGNE - DIGOIN/SYNLAB BOURGOGNE - CRECHES/SAONE/SYNLAB BOURGOGNE - CLUNY/SYNLAB BOURGOGNE - CHAROLLES</t>
  </si>
  <si>
    <t>LBM BIOMEDIVAL SITE MONTELLIMAR/LBM BIOMEDIVAL SITE BOLLENE</t>
  </si>
  <si>
    <t>LBM SELAS ANABIO CENTRE ST GERVAIS/LBM SELAS ANABIO CENTRE SARAN/LBM SELAS ANABIO CENTRE SANDILLON/LBM SELAS ANABIO CENTRE ORMES/LBM SELAS ANABIO CENTRE ORLEANS MARTRO</t>
  </si>
  <si>
    <t>SITE DE SAINTE ROSE/SITE DE SAINT BENOIT/SITE DE BRAS FUSIL ( SAINT BENOIT )</t>
  </si>
  <si>
    <t>LBM PROLAB - ST PAUL TROIS CHATEAUX/LBM PROLAB SITE SUPPARO/LBM PROLAB SITE ORANGE/LBM PROLAB ROQUEMAURE/LBM PROLAB PONT SAINT ESPRIT/LBM PROLAB - PIERRELATTE/LBM PROLAB JONQUIERES/LBM PROLAB COURTHEZON/LBM PROLAB - BOURG ST ANDEOL/LBM PROLAB BEDARRIDES</t>
  </si>
  <si>
    <t>LABORATOIRE SYNLAB CHARENTES- SITE D'A/LABORATOIRE SYNLAB CHARENTES-LA ROCHEL/LABORATOIRE SYNLAB CHARENTES (8)/LABORATOIRE SYNLAB CHARENTES (6)/LABORATOIRE SYNLAB CHARENTES (5)/LABORATOIRE SYNLAB CHARENTES (4)/LABORATOIRE SYNLAB CHARENTES (3)/LABORATOIRE SYNLAB CHARENTES (2)/LABORATOIRE SYNLAB CHARENTES (1)/LABORATOIRE SYNLAB CHARENTES</t>
  </si>
  <si>
    <t>LBM ORN.BIOMEDI.CAL FLERS/LBM ORN.BIOMEDI.CAL CONDE SUR NOIREAU</t>
  </si>
  <si>
    <t>LBM CTRE CARDIO DU NORD - GEMEAUX - PL/LBM  CTRE CARDIO DU NORD - CHAUMETTES/LBM CTRE CARDIO DU NORD - A. FRANCE</t>
  </si>
  <si>
    <t>LBM EUROFINS BIOMNIS VILLEURBANNE MEDI/LBM EUROFINS BIOMNIS PARIS BOULARD/LBM EUROFINS BIOMNIS LYON 7/LBM EUROFINS BIOMNIS IVRY/LBM EUROFINS BIOMNIS ECULLY CLINIQUE V</t>
  </si>
  <si>
    <t>LBM LABIO SITE ST MARCEL/LBM LABIO SITE SAINT MITRE/LBM LABIO SITE LA BLANCARDE/LBM LABIO SITE DE ST REMY DE PROVENCE/LBM LABIO SITE DES POILUS/LBM LABIO SITE DES DEUX ORMES/LBM LABIO SITE DE SAINT JULIEN/LBM LABIO SITE DE SAINT JEROME/LBM LABIO SITE DE PUYRICARD/LBM LABIO SITE DE PLAN DE CUQUES/LBM LABIO SITE D EGUILLES/LBM LABIO SITE CH DU PAYS D AIX/LBM LABIO</t>
  </si>
  <si>
    <t>LBM SELAS LABORATOIRE BIOCENTRE/LABORATOIRE SECONDAIRE BIOCENTRE RONCQ/LABORATOIRE SECONDAIRE BIOCENTRE R DES/LABORATOIRE SECONDAIRE BIOCENTRE BONDU/LABORATOIRE PRINCIPAL BIOCENTRE GAL LE</t>
  </si>
  <si>
    <t>LBM OLIVOT-MARIOTTI-RESISTANCE/LBM OLIVOT-MARIOTTI-DELMAS/LBM OLIVOT-MARIOTTI</t>
  </si>
  <si>
    <t>LBM BIO-SANTIS SITE SORGUES/LBM BIO-SANTIS SITE SARRIANS/LBM BIO-SANTIS SITE PERNES/LBM BIO-SANTIS SITE MORIERES/LBM BIO-SANTIS SITE MONTFAVET/LBM BIO-SANTIS SITE LE THOR/LBM BIO-SANTIS SITE LES ANGLES/LBM BIO-SANTIS SITE LE PONTET/LBM BIO-SANTIS SITE JONQUERETTES/LBM BIO-SANTIS SITE ENTRAIGUES/LBM BIO-SANTIS SITE CAVAILLON PONT/LBM BIO-SANTIS SITE CAVAILLON COMTAT/LBM BIO-SANTIS SITE BOLLENE/LBM BIO-SANTIS SITE AVIGNON/CENTRE MED/LBM BIO-SANTIS SITE AVIGNON/LBM BIO-SANTIS AVIGNON SEMARD</t>
  </si>
  <si>
    <t>LBM EUROFINS CEF SITE PARIS PELLEPORT/LBM EUROFINS CEF SITE FONTENAY/LBM EUROFINS CEF SITE CRETEIL/LBM EUROFINS CEF SITE ALFORTVILLE/LBM EUROFINS CEF BONNEUIL SUR MARNE/LBM CEF SITE VITRY/LBM CEF SITE RUE DE CAUCHY/LBM CEF SITE NOISY/LBM CEF SITE DESAIX/LBM CEF SITE BOULARD</t>
  </si>
  <si>
    <t>LBM ACCOLAB SUD-OUEST - GRAND PARC/LBM ACCOLAB SUD-OUEST GALLIENI/LBM ACCOLAB SUD-OUEST - DORMOY/LBM ACCOLAB SUD-OUEST - CRS VICTOR HUG/LBM ACCOLAB SUD-OUEST - AV VICTOR HUGO/LBM ACCOLAB SUD-OUEST/LBM ACCOLAB SUD OUEST</t>
  </si>
  <si>
    <t>LBM DYNABIO - VALOGNES/LBM DYNABIO - TOURLAVILLE/LBM DYNABIO - EQUEURDREVILLE/LBM DYNABIO - CHERBOURG</t>
  </si>
  <si>
    <t>LBM BIOPOLE SITE PONTIVY/LBM BIOPOLE SITE MOREAC/LBM BIOPOLE SITE LOUDEAC</t>
  </si>
  <si>
    <t>LBM BARRAND-ALSACE/LBM BARRAND</t>
  </si>
  <si>
    <t>LABORATOIRE BIOSEVRES (3)/LABORATOIRE BIOSEVRES (2)/LABORATOIRE BIOSEVRES (1)</t>
  </si>
  <si>
    <t>LBM SELAS BIO-VSM LAB SITE VAIRES SUR/LBM SELAS BIO-VSM LAB SITE TORCY REYNA/LBM SELAS BIO-VSM LAB SITE TORCY MENDE/LBM SELAS BIO-VSM LAB SITE ST GERMAIN/LBM SELAS BIO-VSM LAB SITE SAVIGNY LE/LBM SELAS BIO-VSM LAB SITE NOISY/LBM SELAS BIO-VSM LAB SITE NOISIEL/LBM SELAS BIO-VSM LAB SITE NEUILLY SAV/LBM SELAS BIO-VSM LAB SITE NEUILLY LEC/LBM SELAS BIO-VSM LAB SITE NEUILLY GAL/LBM SELAS BIO-VSM LAB SITE LIEUSAINT/LBM SELAS BIO-VSM LAB SITE CHELLES GAM/LBM SELAS BIO-VSM LAB SITE CHELLES FOC/LBM SELAS BIO-VSM LAB SITE BUSSY SAINT/LBM SELAS BIO-VSM LAB SITE BRIE-COMTE-</t>
  </si>
  <si>
    <t>LBM WISSEMBOURG/LBM  SOULTZ SOUS FORETS/LBM NIEDERMODERN/LBM HOFFMANN/LBM HERRLISHEIM/LBM DE WOERTH/LBM DE SELTZ/LBM DE LA REDOUTE/LBM DE LA GARE/LBM DE HOERDT/LBM CENTRAL</t>
  </si>
  <si>
    <t>LABORATOIRE SECONDAIRE BELILAB LILLERS/LABORATOIRE SECONDAIRE BELILAB BD BASL/LABORATOIRE SECONDAIRE BELILAB AUCHEL/LABORATOIRE PRINCIPAL BELILAB R. GASTO</t>
  </si>
  <si>
    <t>LBM BPMR/LBM BMPR</t>
  </si>
  <si>
    <t>LBM MAZARIN SITE SAINT ZACHARIE/SAINTE/LBM BARLA SITE VALLAURIS/DE LA FONTAIN/LBM BARLA SITE ST LAURENT DU VAR/CAP 3/LBM BARLA SITE SITE NICE/D'ARSON/LBM BARLA SITE SAINT ANDRE DE LA ROCHE/LBM BARLA SITE NICE/SANTA MARIA PLATEA/LBM BARLA SITE NICE/SAINT ROCH/LBM BARLA SITE NICE/LEPANTE/LBM BARLA SITE NICE/LAMSI/LBM BARLA SITE NICE/BARLA/LBM BARLA SITE MENTON/DE LA GARE/LBM BARLA SITE MANDELIEU LA NAPOULE/LBM BARLA SITE GRASSE/CARNOT/LBM BARLA SITE CANNES/LA GARE/LBM BARLA SITE CANNES LA BOCCA/FRANCIS/LBM BARLA SITE CAGNES SUR MER/L'EGLISE/LBM BARLA SITE BEAULIEU SUR MER/BERLUG/LBM BARLA SITE ANTIBES/CAP D'ANTIBES</t>
  </si>
  <si>
    <t>LBM LBR SITE VOLNEY RENNES/LBM LBR SITE ST-MALO RENNES/LBM LBR SITE SAINT LAURENT RENNES/LBM LBR SITE SAINT GEORGES RENNES/LBM LBR SITE MICHEL GERARD RENNES/LBM LBR SITE LIFFRE/LBM LBR SITE LA SAGESSE RENNES/LBM LBR SITE GUICHEN/LBM LBR SITE DE LA LIBERTE RENNES/LBM LBR SITE CLAUDE BERNARD RENNES/LBM LBR SITE CESSON SEVIGNE/LBM LBR SITE BOUTIERE ST GREGOIRE/LBM LBR SITE AUBRAC RENNES</t>
  </si>
  <si>
    <t>LBM ACM BIO UNILABS MONTCEAU/LBM ACM BIO UNILABS LE CREUSOT/LBM ACM BIO UNILABS CHATEAU CHINON/LBM ACM BIO UNILABS AUTUN/ACM BIO UNILABS HOTEL DIEU DU CREUSOT</t>
  </si>
  <si>
    <t>LBM ROUALET/LBM LISS DIDIER/LBM GIVET/LBM FARRA/LBM CREQUY-MACHET/LBM BIO ARD'AISNE/LBM  BIO ARD'AISNE</t>
  </si>
  <si>
    <t>LBM BIOEXCEL ST FLORENT SUR CHER/LBM BIOEXCEL ST DOUCHARD/LBM BIOEXCEL MEHUN SUR YEVRE/LBM BIOEXCEL BOURGES RAMEAU/LBM BIOEXCEL BOURGES HALLE/LBM BIOEXCEL BOURGES BOISDE</t>
  </si>
  <si>
    <t>LBM EUROFINS LABAZUR ILAB SITE PEYMEIN/LBM EUROFINS LABAZUR ILAB SITE NAPOLEO/LBM EUROFINS LABAZUR ILAB SITE MONTAUR/LBM EUROFINS LABAZUR ILAB SITE FREJUS/LBM EUROFINS LABAZUR ILAB SITE FAYENCE/LBM EUROFINS LABAZUR ILAB SITE COLLET/LBM EUROFINS LABAZUR ILAB SITE CANNES/LBM EUROFINS LABAZUR ILAB</t>
  </si>
  <si>
    <t>LABORATOIRE SECONDAIRE CTR BIOLOGIQUE/LABORATOIRE SECONDAIRE CENTRE BIOLOGIQ/LABORATOIRE PRINCIPAL CENTRE BIOLOGIQU</t>
  </si>
  <si>
    <t>LBM SYNERGIE SIX FOURS/LBM SYNERGIE SITE RIMBAUD MARTIN/LBM SYNERGIE SITE MATTEI ESCOFFIER NAR/LBM SYNERGIE SITE MARX/LBM SYNERGIE SITE DES MOULINS/LBM SYNERGIE SITE BOYER GEOFFROY/LBM SYNERGIE SITE BASSIGNANA/LABORATOIRE SELAS SYNERGIE LA CRAU</t>
  </si>
  <si>
    <t>LBM BIOPTEAM VONNAS/LBM BIOPTEAM BOURG EN B LALANDE/LBM BIOPTEAM BOURG EN B BRETIN</t>
  </si>
  <si>
    <t>LBM ALTILABO MONISTROL SUR LOIRE/LBM ALTILABO LE PUY-EN-VELAY MICHELET/LBM ALTILABO LE PUY-EN-VELAY ESTELLES/LBM ALTILABO BRIVES-CHARENSAC</t>
  </si>
  <si>
    <t>LBM SAINT PONS DE THOMIERES/LBM BIOMED 34 VILLENEUVE LES MAGUELONE/LBM BIOMED 34 SETE MAS COULET/LBM BIOMED 34 SETE LEOPOLD SUQUET/LBM BIOMED 34 SERIGNAN/LBM BIOMED 34 SAINT-THIBERY/LBM BIOMED 34 PIGNAN/LBM BIOMED 34 PEZENAS JEAN JAURES/LBM BIOMED 34 PEZENAS 14 JUILLET/LBM BIOMED 34 PALAVAS LES FLOTS/LBM BIOMED 34 MIREVAL/LBM BIOMED 34 MARSEILLAN/LBM BIOMED 34 LIDO SETE C. BLANC/LBM BIOMED 34 LIBERTE PIGNAN/LBM BIOMED 34 LAMALOU LES BAINS/LBM BIOMED 34 FRONTIGNAN/LBM BIOMED 34 FABREGUES/LBM BIOMED 34 COURNONTERRAL/LBM BIOMED 34 CASTRES/LBM BIOMED 34 BEDARIEUX/LBM BIOMED 34 BALARUC LES BAINS/LBM BIOMED 34 AGDE ROME/LBM BIOMED 34 AGDE 11 NOVEMBRE 1918</t>
  </si>
  <si>
    <t>BIOLAB-UNILABS SAINT-MARCEL/BIOLAB-UNILABS LAC/BIOLAB-UNILABS DOLE/BIOLAB-UNILABS DAMPARIS/BIOLAB-UNILABS CHALON MEDIC CENTER/BIOLAB-UNILABS CHALON GLORIETTE/BIOLAB-UNILABS CHALON BOUCICAUT/BIOLAB-UNILABS CHAGNY/BIOLAB-UNILABS BEAUNE</t>
  </si>
  <si>
    <t>LBM BIOSITES - TIERCE/LBM BIOSITES - RIOBE ANGERS/LBM BIOSITES - MONTREUIL JUIGNE/LBM BIOSITES - LE LION D'ANGERS/LBM BIOSITES - DUMESNIL ANGERS/LBM BIOSITES - DOLBEAU ANGERS/LBM BIOSITES - CHALOUERE ANGERS/LBM BIOSITES - CAMBELL ANGERS/LBM BIOSITES - BEAUPREAU/LBM BIOSITES - AVRILLE</t>
  </si>
  <si>
    <t>LBM EUROFINS LABAZUR ALPES SUD VAR/SIT/LBM EUROFINS LABAZUR ALPES SUD VAR SIT/LBM EUROFINS LABAZUR ALPES SUD VAR LAR</t>
  </si>
  <si>
    <t>LBM LPA - VESOUL - SITE CURIE/LBM LPA - VESOUL - SITE BELIN/LBM LPA SAINT  VIT/LBM LPA SAINT LOUP SUR SEMOUSE/LBM LPA PONTARLIER/LBM LPA ORNANS/LBM LPA MAICHE/LBM LPA HAUTS DU CHAZAL - BESANCON/LBM LPA GRAY THIERS/LBM LPA GRAY MAVIA/LBM LPA BAUME LES DAMES/LBM LPA AUXONNE</t>
  </si>
  <si>
    <t>LBM BRUNY MEYNARD MATTON PERRAUD SITE/LBM BRUNY MEYNARD MATTON PERRAUD  SITE/LBM BRUNY MEYNARD MATTON PERRAUD   SIT/LBM BIO-SANTIS SITE SALON</t>
  </si>
  <si>
    <t>LBM BIOLIANCE/LABORATOIRE BIOLANCE CLINIQUE BRETECHE</t>
  </si>
  <si>
    <t>LBM EUROFINS LABAZUR PROVENCE SITE SIM/LBM EUROFINS LABAZUR PROVENCE SITE SEP/LBM EUROFINS  LABAZUR PROVENCE SITE PU/LBM EUROFINS LABAZUR PROVENCE SITE PLA/LBM EUROFINS LABAZUR PROVENCE SITE PER/LBM EUROFINS LABAZUR PROVENCE SITE MER/LBM EUROFINS LABAZUR PROVENCE SITE MAR/LBM EUROFINS  LABAZUR PROVENCE SITE MA/LBM EUROFINS LABAZUR PROVENCE SITE LAM/LBM EUROFINS LABAZUR PROVENCE SITE LA/LBM EUROFINS LABAZUR  PROVENCE SITE IS/LBM EUROFINS LABAZUR PROVENCE SITE GRA/LBM EUROFINS LABAZUR PROVENCE SITE GAR/LBM EUROFINS LABAZUR PROVENCE SITE FUV/LBM EUROFINS  LABAZUR PROVENCE SITE CH/LBM EUROFINS LABAZUR PROVENCE SITE BOU/LBM EUROFINS LABAZUR PROVENCE SITE BER/LBM EUROFINS LABAZUR PROVENCE SITE AIX/EUROFINS LABAZUR PROVENCE GARDANNE</t>
  </si>
  <si>
    <t>LBM BIO MEDI QUAL CENTRE VIERZON/LBM BIO MEDI QUAL CENTRE SALBRIS/LBM BIO MEDI QUAL CENTRE SAINT AIGNAN/LBM BIO MEDI QUAL CENTRE ROMORANTIN/LBM BIO MEDI QUAL CENTRE LA CHATRE/LBM BIO MEDI QUAL CENTRE ISSOUDUN/LBM BIO MEDI QUAL CENTRE DEOLS/LBM BIO MEDI QUAL CENTRE CHATEAUROUX/LBM BIO MEDI QUAL CENTRE BUZANCAIS/LBM BIO MEDI QUAL CENTRE BOURGES</t>
  </si>
  <si>
    <t>LBM BIOLAM - POLYCLINIQUE ST NAZAIRE/LBM BIOLAM - LAJARRIGE LA BAULE/LBM BIOLAM - IBIS LA BAULE/LBM BIOLAM</t>
  </si>
  <si>
    <t>LBM LES BIOLOGISTES ASSOCIES VIC-FEZEN/LBM LES BIOLOGISTES ASSOCIES TONNEINS/LBM LES BIOLOGISTES ASSOCIES NERAC/LBM LES BIOLOGISTES ASSOCIES MIRANDE/LBM LES BIOLOGISTES ASSOCIES MIRAMONT/LBM LES BIOLOGISTES ASSOCIES MAUBOURGU/LBM LES BIOLOGISTES ASSOCIES MARMANDE/LBM LES BIOLOGISTES ASSOCIES LE PASSAG/LBM LES BIOLOGISTES ASSOCIES LECTOURE/LBM LES BIOLOGISTES ASSOCIES EAUZE/LBM LES BIOLOGISTES ASSOCIES CONDOM/LBM LES BIOLOGISTES ASSOCIES CASTELJAL/LBM LES BIOLOGISTES ASSOCIES AIGUILLON/LBM LES BIOLOGISTES ASSOCIES AGEN STRA/LBM LES BIOLOGISTES ASSOCIES AGEN LACO</t>
  </si>
  <si>
    <t>LBM VIALLE - SITE TOGA/LBM VIALLE - SITE SAINT FRANCOIS/LBM VIALLE - SITE DU NEBBIO/LBM VIALLE - SITE DU CAP/LBM VIALLE -  SITE DU BASTIO II/LBM VIALLE - SITE DE LUPINO/LBM VIALLE - SITE DE CASAMOZZA/LBM VIALLE - SITE DE BORGO/LBM VIALLE - SITE ANNONCIADE</t>
  </si>
  <si>
    <t>LABO SECONDAIRE BIOPATH/LABORATOIRE SECONDAIRE BIOPATH HAUTS D/LABORATOIRE SECONDAIRE BIOPATH/LABORATOIRE PRINCIPAL BIOPATH HAUTS DE/BIOPATH HAUTS DE FRANCE NORD COUDEKERQ</t>
  </si>
  <si>
    <t>LBM NOVABIO-VESONE/LBM NOVABIO-TALLEYRAND/LBM NOVABIO-SEMARD/LBM NOVABIO-ROCHE/LBM NOVABIO-RIVET/LBM NOVABIO RIVET/LBM NOVABIO - REYNATS/LBM NOVABIO-NARFONDS/LBM NOVABIO-GUYNEMER/LBM NOVABIO-GAMBETTA/LBM NOVABIO-FUMEL/LBM NOVABIO</t>
  </si>
  <si>
    <t>LBM CCF-SITE RIVE SUD/LBM CCF - SITE LA GRAVONA SARROLA CARC/LBM CCF - SITE ILE ROUSSE/LBM CCF - SITE DE PONTE-LECCIA/LBM CCF - SITE DE PONTE LECCIA/LBM CCF - SITE DE CALVI/LBM CCF-SITE COLONNA DE CINARCA/LBM CCF-SITE CANDIA MADONUCCIA/LBM CCF-SITE CANARELLI FERNANDEZ</t>
  </si>
  <si>
    <t>LBM CERBALLIANCE OCCITANIE TOULOUSE RA/LBM CERBALLIANCE OCCITANIE TOULOUSE PR/LBM CERBALLIANCE OCCITANIE TOULOUSE PL/LBM CERBALLIANCE OCCITANIE TOULOUSE GR/LBM CERBALLIANCE OCCITANIE TOULOUSE DE/LBM CERBALLIANCE OCCITANIE TOULOUSE BU/LBM CERBALLIANCE OCCITANIE TOULOUSE BE/LBM CERBALLIANCE OCCITANIE TOULOUSE AV/LBM CERBALLIANCE OCCITANIE ST ORENS/LBM CERBALLIANCE OCCITANIE ST-JEAN VHU/LBM CERBALLIANCE OCCITANIE ST-ALBAN/LBM CERBALLIANCE OCCITANIE MONTAUBAN/LBM CERBALLIANCE OCCITANIE MONDONVILLE/LBM CERBALLIANCE OCCITANIE MAZAMET/LBM CERBALLIANCE OCCITANIE L'UNION NYM/LBM CERBALLIANCE OCCITANIE CLINIQUE DE/LBM CERBALLIANCE OCCITANIE CASTRES ST-/LBM CERBALLIANCE OCCITANIE CASTRES RAY/LBM CERBALLIANCE OCCITANIE CASTRES ARI/LBM CERBALLIANCE OCCITANIE CASTRES ALB/LBM CERBALLIANCE OCCITANIE CASTANET-TO/LBM CERBALLIANCE OCCITANIE AUCAMVILLE/LABM CERBALLIANCE OCCITANIE MAZAMET</t>
  </si>
  <si>
    <t>LBM BIOLALLIANCE CHECY/LBM BIOALLIANCE TAVERS/LBM BIOALLIANCE ST PRYVE ST MESMIN/LBM BIOALLIANCE ST JEAN RUELLE/LBM BIOALLIANCE ST JEAN LE BLANC/LBM BIOALLIANCE ST JEAN DE BRAYE/LBM BIOALLIANCE PITHIVIERS/LBM BIOALLIANCE ORLEANS DROITS HOMME/LBM BIOALLIANCE OLIVET/LBM BIOALLIANCE MEUNG SUR LOIRE/LBM BIOALLIANCE MAINVILLIERS/LBM BIOALLIANCE LUISANT/LBM BIOALLIANCE LE COUDRAY/LBM BIOALLIANCE LAMOTTE BEUVRON-ORLEAN/LBM BIOALLIANCE LAMOTTE BEUVRON-BOUCHE/LBM BIOALLIANCE LA FERTE ST AUBIN/LBM BIOALLIANCE GIEN/LBM BIOALLIANCE DREUX-VIEUX PRE/LBM BIOALLIANCE DREUX-LIEVRE D'OR/LBM BIOALLIANCE DREUX/LBM BIOALLIANCE DOUCHY/LBM BIOALLIANCE CHATEAUNEUF SUR LOIRE/LBM BIOALLIANCE CHARTRES-GRAPPE/LBM BIOALLIANCE CHARTRES/LBM BIOALLIANCE CHAPELLE ST MESMIN/LBM BIOALLIANCE CHALETTE SUR LOING/LBM BIOALLIANCE BELLEGARDE/LBM BIOALLIANCE AMILLY</t>
  </si>
  <si>
    <t>LABORATOIRE GARIBALDI/ASTRALAB-ST LEONARD/ASTRALAB-PLACE D AINE LIMOGES/ASTRALAB-OBJAT/ASTRALAB -MAR DE TASSIGNY LIMOGES/ASTRALAB-MALEMORT/ASTRALAB-LIMOGES-BEAUBREUIL/ASTRALAB-LBM FOURNIER-CHAPUT/ASTRALAB-LABORATOIRE EGLETONS/ASTRALAB LABORATOIRE DE LA GARE/ASTRALAB-LABORATOIRE CHAGNAUD/ASTRALAB-COUZEIX/ASTRALAB-CONFOLENS/ASTRALAB -BRIVE/ASTRALAB-AUBUSSON/ASTRALAB-AIXE/VIENNE/ASTALBAB USSEL</t>
  </si>
  <si>
    <t>LABORATOIRE BIO 86-GENCAY/LABORATOIRE BIO 86 (9)/LABORATOIRE BIO 86 (8)/LABORATOIRE BIO 86 (6)/LABORATOIRE BIO 86 (5)/LABORATOIRE BIO 86 (4)/LABORATOIRE BIO 86 (3)/LABORATOIRE BIO 86 (2)/LABORATOIRE BIO 86 (14)/LABORATOIRE BIO 86 (12)/LABORATOIRE BIO 86 (11)/LABORATOIRE BIO 86 (10)/LABORATOIRE BIO 86 (1)/BIO 86</t>
  </si>
  <si>
    <t>Noms des sites</t>
  </si>
  <si>
    <t>Destinataires</t>
  </si>
  <si>
    <t>Nombre</t>
  </si>
  <si>
    <t>Détail de l'activité des Laboratoires de Biologie Médicale de ville</t>
  </si>
  <si>
    <t>GCS e-santé GUYASIS</t>
  </si>
  <si>
    <t>GIP GRADES BFC</t>
  </si>
  <si>
    <t>GCS E-Santé BRETAGNE</t>
  </si>
  <si>
    <t>ARS Centre-Val de Loire</t>
  </si>
  <si>
    <t>GIP Corse e-santé</t>
  </si>
  <si>
    <t>GCS PULSY</t>
  </si>
  <si>
    <t>GIP Sant&amp; Numérique Hauts-de-France</t>
  </si>
  <si>
    <t>GCS SESAN</t>
  </si>
  <si>
    <t>GCS TESIS (La Réunion)</t>
  </si>
  <si>
    <t>GCS TESIS (Mayotte)</t>
  </si>
  <si>
    <t>GCS Normand'e-santé</t>
  </si>
  <si>
    <t>GRADES ESEA Nouvelle-Aquitaine</t>
  </si>
  <si>
    <t>GIP e-santé Occitanie</t>
  </si>
  <si>
    <t>GIP ieSS</t>
  </si>
  <si>
    <t>col_valeur</t>
  </si>
  <si>
    <t>col_region</t>
  </si>
  <si>
    <t>col_dept</t>
  </si>
  <si>
    <t>Meilleur émetteur ES</t>
  </si>
  <si>
    <t>Meilleur émetteurs PSL</t>
  </si>
  <si>
    <t>Janvier 2025</t>
  </si>
  <si>
    <t>Février 2025</t>
  </si>
  <si>
    <t>Mars 2025</t>
  </si>
  <si>
    <t>Avril 2025</t>
  </si>
  <si>
    <t>Mai 2025</t>
  </si>
  <si>
    <t>Juin 2025</t>
  </si>
  <si>
    <t>Juillet 2025</t>
  </si>
  <si>
    <t>Août 2025</t>
  </si>
  <si>
    <t>Septembre 2025</t>
  </si>
  <si>
    <t>Octobre 2025</t>
  </si>
  <si>
    <t>Novembre 2025</t>
  </si>
  <si>
    <t>Décembre 2025</t>
  </si>
  <si>
    <t>Janvier 2026</t>
  </si>
  <si>
    <t>Février 2026</t>
  </si>
  <si>
    <t>Mars 2026</t>
  </si>
  <si>
    <t>Avril 2026</t>
  </si>
  <si>
    <t>Mai 2026</t>
  </si>
  <si>
    <t>Juin 2026</t>
  </si>
  <si>
    <t>Juillet 2026</t>
  </si>
  <si>
    <t>Août 2026</t>
  </si>
  <si>
    <t>Septembre 2026</t>
  </si>
  <si>
    <t>Octobre 2026</t>
  </si>
  <si>
    <t>Novembre 2026</t>
  </si>
  <si>
    <t>Décembre 2026</t>
  </si>
  <si>
    <t>Janvier 2027</t>
  </si>
  <si>
    <t>Février 2027</t>
  </si>
  <si>
    <t>Mars 2027</t>
  </si>
  <si>
    <t>Avril 2027</t>
  </si>
  <si>
    <t>Mai 2027</t>
  </si>
  <si>
    <t>Juin 2027</t>
  </si>
  <si>
    <t>Juillet 2027</t>
  </si>
  <si>
    <t>Août 2027</t>
  </si>
  <si>
    <t>Septembre 2027</t>
  </si>
  <si>
    <t>Octobre 2027</t>
  </si>
  <si>
    <t>Novembre 2027</t>
  </si>
  <si>
    <t>Décembre 2027</t>
  </si>
  <si>
    <t>Janvier 2028</t>
  </si>
  <si>
    <t>Février 2028</t>
  </si>
  <si>
    <t>Mars 2028</t>
  </si>
  <si>
    <t>Avril 2028</t>
  </si>
  <si>
    <t>Mai 2028</t>
  </si>
  <si>
    <t>Juin 2028</t>
  </si>
  <si>
    <t>Juillet 2028</t>
  </si>
  <si>
    <t>asei.asso.mssante.fr</t>
  </si>
  <si>
    <t>clinique-beaupuy.mssante.fr</t>
  </si>
  <si>
    <t>had-du-gers.mssante.fr</t>
  </si>
  <si>
    <t>oc.mssante.fr</t>
  </si>
  <si>
    <t>esms.mssante.fr</t>
  </si>
  <si>
    <t>hopitaux-vesubie.mssante.fr</t>
  </si>
  <si>
    <t>280000852</t>
  </si>
  <si>
    <t>370001067</t>
  </si>
  <si>
    <t>060798865</t>
  </si>
  <si>
    <t>pharmacien.mssante.fr/pc.mssante.fr/medecin.mssante.fr/aquitaine.mssante.fr</t>
  </si>
  <si>
    <t>CHU DE La Réunion</t>
  </si>
  <si>
    <t>pro.mssante.fr/medecin.mssante.fr/lifen.mssante.fr/korian.mssante.fr/chu-rouen.mssante.fr</t>
  </si>
  <si>
    <t>MAILIZ/LIFEN/MIPIH/CHU DE ROUEN</t>
  </si>
  <si>
    <t>centre-clinical.mssante.fr</t>
  </si>
  <si>
    <t>160001632</t>
  </si>
  <si>
    <t>240000612</t>
  </si>
  <si>
    <t>esp-crehange-faulquemont.mssante.fr</t>
  </si>
  <si>
    <t>570001115</t>
  </si>
  <si>
    <t>750720575</t>
  </si>
  <si>
    <t>310021399</t>
  </si>
  <si>
    <t>310021233</t>
  </si>
  <si>
    <t>970210423</t>
  </si>
  <si>
    <t>GCS SIS MARTINIQUE/MAILIZ</t>
  </si>
  <si>
    <t>clinique-miotte.mssante.fr</t>
  </si>
  <si>
    <t>900003880</t>
  </si>
  <si>
    <t>medecin.mssante.fr/lifen.mssante.fr/interop-mssante.apicrypt.org/cem.mssante.fr/bretagne.mssante.fr</t>
  </si>
  <si>
    <t>MAILIZ/LIFEN/APICEM/CRLCC EUGENE MARQUIS/GCS ESANTE BRETAGNE</t>
  </si>
  <si>
    <t>450015409</t>
  </si>
  <si>
    <t>710000092</t>
  </si>
  <si>
    <t>910000447</t>
  </si>
  <si>
    <t>920001005</t>
  </si>
  <si>
    <t>LBM EUROFINS LABAZUR RA YENNE/LBM EUROFINS LABAZUR RA VILLARD DE LAN/LBM EUROFINS LABAZUR  RA VILLARD BONNO/LBM EUROFINS LABAZUR RA ST JEAN DE MAU/LBM EUROFINS LABAZUR RA RUMILLY/LBM EUROFINS LABAZUR RA PONTCHARRA/LBM EUROFINS LABAZUR RA MONTMELIAN/LBM EUROFINS LABAZUR RA MEYLAN/LBM EUROFINS LABAZUR RA LES MARCHES/LBM EUROFINS LABAZUR RA GRENOBLE STALI/LBM EUROFINS LABAZUR RA GRENOBLE RHIN/LBM EUROFINS LABAZUR RA GRENOBLE LIBER/LBM EUROFINS LABAZUR RA GIERES/LBM EUROFINS LABAZUR RA ECHIROLLES/LBM EUROFINS LABAZUR RA CROLLES/LBM EUROFINS LABAZUR RA CHAMBERY/LBM EUROFINS LABAZUR RA BELLEY/LBM EUROFINS LABAZUR RA AIX-LES-BAINS</t>
  </si>
  <si>
    <t>LBM BIOLIB GALLIENI/LBM BIOLIB BOULIN/LBM BIOLIB</t>
  </si>
  <si>
    <t>Grand-Est/Ile-de-france</t>
  </si>
  <si>
    <t>Nom Groupe</t>
  </si>
  <si>
    <t>Déploiement</t>
  </si>
  <si>
    <t>sites</t>
  </si>
  <si>
    <t>Mapping Carto ES</t>
  </si>
  <si>
    <t>Mapping Carto LBM</t>
  </si>
  <si>
    <t>Mapping CartoPSL</t>
  </si>
  <si>
    <t>chgeront-gpe.mssante.fr</t>
  </si>
  <si>
    <t>choisy-cliniques.mssante.fr</t>
  </si>
  <si>
    <t>ch-neris.aura.mssante.fr</t>
  </si>
  <si>
    <t>chnc972.mssante.fr</t>
  </si>
  <si>
    <t>u</t>
  </si>
  <si>
    <t>Toutes Régions</t>
  </si>
  <si>
    <t>Nombre de BAL d'exercice non libéral</t>
  </si>
  <si>
    <t>Ville-Hôpital</t>
  </si>
  <si>
    <r>
      <t xml:space="preserve">Les meilleures progressions d'usages </t>
    </r>
    <r>
      <rPr>
        <b/>
        <sz val="8"/>
        <color theme="1"/>
        <rFont val="Arial"/>
        <family val="2"/>
      </rPr>
      <t>(à plus de 100 messages)</t>
    </r>
  </si>
  <si>
    <t>Les opérateurs référencés dans ce tableau correspondent aux opérateurs industriels, aux GCS, aux GIP et aux GRADeS, ainsi que l'opérateur Mailiz.</t>
  </si>
  <si>
    <t>Psychothérapeute (R95)</t>
  </si>
  <si>
    <t>pro.oc.mssante.fr/nephrocare.mssante.fr/medecin.mssante.fr/lifen.mssante.fr/infirmier.mssante.fr/chu-montpellier.mssante.fr/ch-beziers.mssante.fr/aura.mssante.fr/aider.asso.mssante.fr</t>
  </si>
  <si>
    <t>orsac-ssr38.aura.mssante.fr/medecin.mssante.fr/aura.mssante.fr</t>
  </si>
  <si>
    <t>pro.mssante.fr/lifen.mssante.fr/chu-besancon.mssante.fr/ch-labasseterre.mssante.fr/aural.mssante.fr</t>
  </si>
  <si>
    <t>MAILIZ/LIFEN/CHU BESANCON/GCS E-SANTE ARCHIPEL 971/AURAL</t>
  </si>
  <si>
    <t>pro.mssante.fr/masseur-kinesitherapeute.mssante.fr/lifen.mssante.fr/dieulefitsante.aura.mssante.fr/ch-vienne.mssante.fr/aura.mssante.fr</t>
  </si>
  <si>
    <t>MAILIZ/LIFEN/CH DE VIENNE/GCS SARA</t>
  </si>
  <si>
    <t>pro.mssante.fr/medecin.mssante.fr/masseur-kinesitherapeute.mssante.fr/f-d-r.mssante.fr</t>
  </si>
  <si>
    <t>pro.mssante.fr/masseur-kinesitherapeute.mssante.fr/grand-est.mssante.fr/ghso.mssante.fr/aura.mssante.fr/arfp.asso.mssante.fr</t>
  </si>
  <si>
    <t>lifen.mssante.fr/ch-cornouaille.mssante.fr/bretagne.mssante.fr</t>
  </si>
  <si>
    <t>LIFEN/INOVELAN/GCS ESANTE BRETAGNE</t>
  </si>
  <si>
    <t>ch-crest.mssante.fr/cgm.mssante.fr/aura.mssante.fr</t>
  </si>
  <si>
    <t>CH DE CREST/COMPUGROUP MEDICAL France/GCS SARA</t>
  </si>
  <si>
    <t>GRADES ESEA NOUVELLE-AQUITAINE/MAILIZ/GIP SILPC/INOVELAN</t>
  </si>
  <si>
    <t>GRADES ESEA NOUVELLE-AQUITAINE/LIFEN/APICEM/MAILIZ/CHU DE LIMOGES/CH SAINT JUNIEN/MIPIH/CH DE CHOLET/CH BRETAGNE ATLANTIQUE</t>
  </si>
  <si>
    <t>social.oc.mssante.fr/pro.oc.mssante.fr/medecin.oc.mssante.fr/ch-lezignan.mssante.fr</t>
  </si>
  <si>
    <t>pro.mssante.fr/pharmacien.oc.mssante.fr/medecin.oc.mssante.fr/medecin.mp.mssante.fr/masseur-kinesitherapeute.oc.mssante.fr/chu-montpellier.mssante.fr/ch-sainte-marie.mssante.fr/aura.mssante.fr/ahsm.mssante.fr</t>
  </si>
  <si>
    <t>lifen.mssante.fr/idf.vyv3.mssante.fr/cos.mssante.fr/#</t>
  </si>
  <si>
    <t>LIFEN/ENOVACOM/INOVELAN/@</t>
  </si>
  <si>
    <t>pro.oc.mssante.fr/medecin.oc.mssante.fr/medecin.mssante.fr/medecin.mp.mssante.fr</t>
  </si>
  <si>
    <t>lifen.mssante.fr/ladapt.mssante.fr</t>
  </si>
  <si>
    <t>msa.mssante.fr/esantepdl.mssante.fr</t>
  </si>
  <si>
    <t>MIPIH/GCS E-SANTE PAYS DE LA LOIRE</t>
  </si>
  <si>
    <t>medecin.mssante.fr/ch-avesnes.mssante.fr</t>
  </si>
  <si>
    <t>ugecamaq.mssante.fr/orthophoniste.mssante.fr/medecin.mssante.fr/chu-montpellier.mssante.fr/chu-limoges.mssante.fr/ch-libourne.mssante.fr/ch-cadillac.mssante.fr/bretagne.mssante.fr/aquitaine.mssante.fr</t>
  </si>
  <si>
    <t>MAILIZ/MIPIH/CHU DE LIMOGES/CH DE LIBOURNE/CH DE CADILLAC/GCS ESANTE BRETAGNE/GRADES ESEA NOUVELLE-AQUITAINE</t>
  </si>
  <si>
    <t>vbr-sudeure.mssante.fr/pro.mssante.fr/ch-laloupe.mssante.fr</t>
  </si>
  <si>
    <t>CHI EURE SEINE/MAILIZ/CH EDMOND MORCHOISNE</t>
  </si>
  <si>
    <t>MAILIZ/LIFEN/CH DE VIENNE/INTERNATIONAL CROSS TALK/GCS SARA</t>
  </si>
  <si>
    <t>pro.mssante.fr/interop-mssante.apicrypt.org/ghtnievre.mssante.fr/aura.mssante.fr</t>
  </si>
  <si>
    <t>MAILIZ/APICEM/GCS E-SANTE BOURGOGNE/GCS SARA</t>
  </si>
  <si>
    <t>pc.mssante.fr/lifen.mssante.fr/gh70.mssante.fr/ch-sud-charente.mssante.fr/ch-angouleme.mssante.fr/ardevie.mssante.fr/aquitaine.mssante.fr</t>
  </si>
  <si>
    <t>LIFEN/GCS EMOSIST - FRANCHE COMTE/GIP SILPC/CH D'ANGOULEME/GRADES ESEA NOUVELLE-AQUITAINE</t>
  </si>
  <si>
    <t>lifen.mssante.fr/ch-sens.mssante.fr/aura.mssante.fr</t>
  </si>
  <si>
    <t>LIFEN/CH SENS/GCS SARA</t>
  </si>
  <si>
    <t>unisante.mssante.fr/pharmacien.mssante.fr/medecin.mssante.fr/grand-est.mssante.fr/ch-ouestvosgien.mssante.fr</t>
  </si>
  <si>
    <t>CH VALLEE DE LA MAURIENNE</t>
  </si>
  <si>
    <t>COMPAGNIE GENERALE DE SANTE/MAILIZ/LIFEN/INOVELAN</t>
  </si>
  <si>
    <t>sage-femme.mssante.fr/pro.mssante.fr/oi.mssante.fr/medecin.mssante.fr/lifen.mssante.fr</t>
  </si>
  <si>
    <t>GCS TESIS/MAILIZ/LIFEN</t>
  </si>
  <si>
    <t>pro.mssante.fr/pharmacien.mssante.fr/medecin.mssante.fr/masseur-kinesitherapeute.mssante.fr/lifen.mssante.fr/chirurgien-dentiste.mssante.fr</t>
  </si>
  <si>
    <t>pro.oc.mssante.fr/orpea.mssante.fr/medecin.oc.mssante.fr/medecin.mssante.fr/masseur-kinesitherapeute.mssante.fr</t>
  </si>
  <si>
    <t>paca.mssante.fr/orpea.mssante.fr</t>
  </si>
  <si>
    <t>psychologue.oc.mssante.fr/pro.mssante.fr/orpea.mssante.fr/medecin.oc.mssante.fr/medecin.mssante.fr/medecin.mp.mssante.fr/infirmier.oc.mssante.fr/ch-marchant.mssante.fr</t>
  </si>
  <si>
    <t>pro.mssante.fr/medecin.mssante.fr/lifen.mssante.fr/aquitaine.mssante.fr</t>
  </si>
  <si>
    <t>pro.oc.mssante.fr/enovacom.mssante.fr</t>
  </si>
  <si>
    <t>MIPIH/ENOVACOM</t>
  </si>
  <si>
    <t>lifen.mssante.fr/chr-metz-thionville.mssante.fr</t>
  </si>
  <si>
    <t>LIFEN/CHR METZ-THIONVILLE</t>
  </si>
  <si>
    <t>ramsaygds.mssante.fr/medecin.mssante.fr/interop-mssante.apicrypt.org/clinique-saint-andre.mssante.fr</t>
  </si>
  <si>
    <t>COMPAGNIE GENERALE DE SANTE/MAILIZ/APICEM/GRADES PULSY</t>
  </si>
  <si>
    <t>medecin.mssante.fr/lifen.mssante.fr/chu-nice.mssante.fr</t>
  </si>
  <si>
    <t>MAILIZ/LIFEN/CHU DE NICE</t>
  </si>
  <si>
    <t>saintaugustin-bdx.elsan.mssante.fr/pro.mssante.fr/na.mssante.fr/medecin.mssante.fr/lifen.mssante.fr/aquitaine.mssante.fr</t>
  </si>
  <si>
    <t>LIFEN/MIPIH/APHM</t>
  </si>
  <si>
    <t>masseur-kinesitherapeute.mssante.fr/lifen.mssante.fr/clinique-velpeau.mssante.fr</t>
  </si>
  <si>
    <t>pro.oc.mssante.fr/masseur-kinesitherapeute.oc.mssante.fr</t>
  </si>
  <si>
    <t>pasori.mssante.fr/lifen.mssante.fr</t>
  </si>
  <si>
    <t>ENOVACOM/LIFEN</t>
  </si>
  <si>
    <t>medecin.mssante.fr/lifen.mssante.fr/infirmier.mssante.fr/hospiville.mssante.fr/ghbs.mssante.fr/chu-rennes.mssante.fr/ch-stbrieuc.mssante.fr/cem.mssante.fr/bretagne.mssante.fr/aura.mssante.fr</t>
  </si>
  <si>
    <t>LIFEN/MAILIZ/SAS MAPUI LABS/GHBS/CHRU DE RENNES/INOVELAN/CRLCC EUGENE MARQUIS/GCS ESANTE BRETAGNE/GCS SARA</t>
  </si>
  <si>
    <t>pro.mssante.fr/medecin.mssante.fr/lifen.mssante.fr/interop-mssante.apicrypt.org/infirmier.mssante.fr/ico.unicancer.mssante.fr/ghsa.mssante.fr/esantepdl.mssante.fr/ch-saumur.mssante.fr/chicas-gap.mssante.fr/ch-hautanjou.mssante.fr/ch-cholet.mssante.fr/chba.mssante.fr/aura.mssante.fr/aphp.mssante.fr</t>
  </si>
  <si>
    <t>GRADES ESEA NOUVELLE-AQUITAINE/MAILIZ/ENOVACOM/CHU DE LIMOGES/GCS SARA</t>
  </si>
  <si>
    <t>pro.mssante.fr/orpea.mssante.fr/korian.mssante.fr</t>
  </si>
  <si>
    <t>medecin.mssante.fr/had-aurasante.mssante.fr/aura.mssante.fr</t>
  </si>
  <si>
    <t>MAILIZ/AURA AUVERGNE/GCS SARA</t>
  </si>
  <si>
    <t>ramsaygds.mssante.fr/pro.mssante.fr/pc.mssante.fr/na.mssante.fr/medecin.mssante.fr/lifen.mssante.fr/interop-mssante.apicrypt.org/ghbs.mssante.fr/clinique-mail.mssante.fr/clinique-atlantique.mssante.fr/chu-poitiers.mssante.fr/ch-larochelle.mssante.fr</t>
  </si>
  <si>
    <t>ugecam-centre.cnamts.mssante.fr/pro.mssante.fr/paca.mssante.fr/lifen.mssante.fr/chu-tours.mssante.fr</t>
  </si>
  <si>
    <t>ildys.mssante.fr/bretagne.mssante.fr</t>
  </si>
  <si>
    <t>FONDATION ILDYS SITE DE PERHARIDY/GCS ESANTE BRETAGNE</t>
  </si>
  <si>
    <t>infirmier.mssante.fr/ghsa.mssante.fr</t>
  </si>
  <si>
    <t>polycliniquepoitiers.mssante.fr</t>
  </si>
  <si>
    <t>silpc.mssante.fr/na.mssante.fr/medecin.mssante.fr/limousin.mssante.fr/interop-mssante.apicrypt.org/infirmier.mssante.fr/chimb.mssante.fr</t>
  </si>
  <si>
    <t>GRADES ESEA NOUVELLE-AQUITAINE/APICEM/MAILIZ/GIP SILPC</t>
  </si>
  <si>
    <t>pepcbfc.mssante.fr</t>
  </si>
  <si>
    <t>pro.mssante.fr/medecin.mssante.fr/masseur-kinesitherapeute.mssante.fr/croix-rouge.mssante.fr/chu-rouen.mssante.fr</t>
  </si>
  <si>
    <t>medecin.mssante.fr/interop-mssante.apicrypt.org/hl-beaurepaire.aura.mssante.fr/aura.mssante.fr</t>
  </si>
  <si>
    <t>medecin.mssante.fr/hds.aura.mssante.fr/aura.mssante.fr</t>
  </si>
  <si>
    <t>pro.mssante.fr/pharmacien.mssante.fr/lorraine.mssante.fr/grand-est.mssante.fr</t>
  </si>
  <si>
    <t>lifen.mssante.fr/impr.mssante.fr</t>
  </si>
  <si>
    <t>ramsaygds.mssante.fr/korian.mssante.fr/ch-vienne.mssante.fr/aura.mssante.fr</t>
  </si>
  <si>
    <t>COMPAGNIE GENERALE DE SANTE/MIPIH/CH DE VIENNE/GCS SARA</t>
  </si>
  <si>
    <t>paca.mssante.fr/orthophoniste.mssante.fr/medecin.mssante.fr/korian.mssante.fr</t>
  </si>
  <si>
    <t>paca.mssante.fr/medecin.mssante.fr/lifen.mssante.fr/clinique-lemediterranee.mssante.fr</t>
  </si>
  <si>
    <t>chu-nantes.mssante.fr</t>
  </si>
  <si>
    <t>ugecam-alpc.cnamts.mssante.fr/medecin.mssante.fr</t>
  </si>
  <si>
    <t>COMPAGNIE GENERALE DE SANTE/MAILIZ/APICEM/INOVELAN</t>
  </si>
  <si>
    <t>santelys.mssante.fr</t>
  </si>
  <si>
    <t>cardiologie-urgences.mssante.fr</t>
  </si>
  <si>
    <t>ramsaygds.mssante.fr/infirmier.mssante.fr</t>
  </si>
  <si>
    <t>unitededietetique.mssante.fr/paca.mssante.fr</t>
  </si>
  <si>
    <t>Centre-Val-de-Loire/Nouvelle-Aquitaine</t>
  </si>
  <si>
    <t>Occitanie/Provence-Alpes-Côte d'Azur</t>
  </si>
  <si>
    <t>Bretagne/Pays de la Loire</t>
  </si>
  <si>
    <t>Auvergne-Rhône-Alpes/Occitanie</t>
  </si>
  <si>
    <t>Auvergne-Rhône-Alpes/Bourgogne-Franche-Comté</t>
  </si>
  <si>
    <t>Centre-Val-de-Loire/Ile-de-france</t>
  </si>
  <si>
    <t>Auvergne-Rhône-Alpes/Nouvelle-Aquitaine/Occitanie</t>
  </si>
  <si>
    <t>Bourgogne-Franche-Comté/Grand-Est</t>
  </si>
  <si>
    <t>LBM BIOMEDIQUAL ROYE/LBM BIOMEDIQUAL NOYON ZAC/LBM BIOMEDIQUAL NOYON CHARMOLUE/LBM BIOMEDIQUAL MONTDIDIER/LBM BIOMEDIQUAL CHAUNY/LBM BIOMEDIQUAL BEAUTOR</t>
  </si>
  <si>
    <t>SITE LES MOUCAYAS/SITE DU LARIVOT/SITE DE SAINT LAURENT DU MARONI/SITE DE REMIRE-MONTJOLY/SITE DE BRASSE</t>
  </si>
  <si>
    <t>Bretagne/Normandie</t>
  </si>
  <si>
    <t>Hauts-de-France/Normandie</t>
  </si>
  <si>
    <t>Auvergne-Rhône-Alpes/Ile-de-france</t>
  </si>
  <si>
    <t>Auvergne-Rhône-Alpes/Occitanie/Provence-Alpes-Côte d'Azur</t>
  </si>
  <si>
    <t>Grand-Est/Hauts-de-France</t>
  </si>
  <si>
    <t>Auvergne-Rhône-Alpes/Provence-Alpes-Côte d'Azur</t>
  </si>
  <si>
    <t>Centre-Val-de-Loire/Normandie</t>
  </si>
  <si>
    <t>Ile-de-france/Normandie</t>
  </si>
  <si>
    <t>Centre-Val-de-Loire/Normandie/Pays de la Loire</t>
  </si>
  <si>
    <t>Nouvelle-Aquitaine/Pays de la Loire</t>
  </si>
  <si>
    <t>Bourgogne-Franche-Comté/Centre-Val-de-Loire</t>
  </si>
  <si>
    <t>Hauts-de-France/Ile-de-france</t>
  </si>
  <si>
    <t>Normandie/Pays de la Loire</t>
  </si>
  <si>
    <t>Bourgogne-Franche-Comté/Ile-de-france</t>
  </si>
  <si>
    <t>airbp.mssante.fr</t>
  </si>
  <si>
    <t>pharmacrypt.mssante.fr/ch-saintdie.mssante.fr/aura.mssante.fr/altir.mssante.fr</t>
  </si>
  <si>
    <t>GCS SARA/GRADES PULSY</t>
  </si>
  <si>
    <t>msa.mssante.fr/lifen.mssante.fr</t>
  </si>
  <si>
    <t>interop-mssante.apicrypt.org/fpv.mssante.fr/ch-cholet.mssante.fr/bretagne.mssante.fr/aub.mssante.fr</t>
  </si>
  <si>
    <t>APICEM/ENOVACOM/CH DE CHOLET/GCS ESANTE BRETAGNE/AUB SANTE</t>
  </si>
  <si>
    <t>ramsaygds.mssante.fr/btprms.mssante.fr/aura.mssante.fr</t>
  </si>
  <si>
    <t>COMPAGNIE GENERALE DE SANTE/AZNETWORK/GCS SARA</t>
  </si>
  <si>
    <t>tzanck.mssante.fr/pro.mssante.fr/paca.mssante.fr/medecin.mssante.fr/lifen.mssante.fr/interop-mssante.apicrypt.org/chu-nice.mssante.fr/ch-cannes.mssante.fr/cal.mssante.fr/aura.mssante.fr</t>
  </si>
  <si>
    <t>medecin.mssante.fr/lifen.mssante.fr/aura.mssante.fr/aural.mssante.fr</t>
  </si>
  <si>
    <t>MAILIZ/LIFEN/GCS SARA/AURAL</t>
  </si>
  <si>
    <t>tzanck.mssante.fr/aura.mssante.fr</t>
  </si>
  <si>
    <t>ramsaygds.mssante.fr/pro.mssante.fr/pharmacien.mssante.fr/pc.mssante.fr/medecin.mssante.fr/masseur-kinesitherapeute.mssante.fr/lifen.mssante.fr/aura.mssante.fr</t>
  </si>
  <si>
    <t>COMPAGNIE GENERALE DE SANTE/GRADES ESEA NOUVELLE-AQUITAINE/MAILIZ/LIFEN/GCS SARA</t>
  </si>
  <si>
    <t>pharmacien.mssante.fr/esantepdl.mssante.fr/echo-sante.mssante.fr/chu-nimes.mssante.fr/ch-cholet.mssante.fr</t>
  </si>
  <si>
    <t>MAILIZ/GCS E-SANTE PAYS DE LA LOIRE/ASSOCIATION ECHO/INOVELAN/CH DE CHOLET</t>
  </si>
  <si>
    <t>orpea.mssante.fr/chu-montpellier.mssante.fr</t>
  </si>
  <si>
    <t>medecin.oc.mssante.fr/infirmier.oc.mssante.fr/clinique-minimes.mssante.fr/clinique-castelviel.mssante.fr</t>
  </si>
  <si>
    <t>ugecam-pacac.mssante.fr/paca.mssante.fr/interop-mssante.apicrypt.org/aura.mssante.fr</t>
  </si>
  <si>
    <t>MIPIH/APICEM/GCS SARA</t>
  </si>
  <si>
    <t>echo-sante.mssante.fr/ch-cholet.mssante.fr</t>
  </si>
  <si>
    <t>ASSOCIATION ECHO/CH DE CHOLET</t>
  </si>
  <si>
    <t>social.oc.mssante.fr/sage-femme.oc.mssante.fr/pro.oc.mssante.fr/pro.mssante.fr/medecin.oc.mssante.fr/medecin.mp.mssante.fr/lifen.mssante.fr/infirmier.oc.mssante.fr/ch-marchant.mssante.fr/ch-lannemezan.mssante.fr/chirurgien-dentiste.mssante.fr/chicmt.mssante.fr/ch-ariege-couserans.mssante.fr/accords09.mssante.fr</t>
  </si>
  <si>
    <t>pro.mssante.fr/pharmacien.mssante.fr/org.oc.mssante.fr/medecin.oc.mssante.fr/medecin.mssante.fr/lifen.mssante.fr/interop-mssante.apicrypt.org/infirmier.oc.mssante.fr/infirmier.mssante.fr/chu-tours.mssante.fr/chu-montpellier.mssante.fr/chu-dijon.mssante.fr/ch-cholet.mssante.fr/ch-beziers.mssante.fr</t>
  </si>
  <si>
    <t>LIFEN/APICEM/MAILIZ/CHRU DE TOURS/MIPIH/INOVELAN/CH DE CHOLET/CH DE BEZIERS</t>
  </si>
  <si>
    <t>pro.mssante.fr/pc.mssante.fr/na.mssante.fr/medecin.mssante.fr/lifen.mssante.fr/interop-mssante.apicrypt.org/chu-poitiers.mssante.fr/ch-cognac.mssante.fr/ch-claudel.mssante.fr/ch-angouleme.mssante.fr/aura.mssante.fr</t>
  </si>
  <si>
    <t>GRADES ESEA NOUVELLE-AQUITAINE/MAILIZ/LIFEN/APICEM/CHU DE POITIERS/CHI DU PAYS DE COGNAC/CH CAMILLE CLAUDEL/CH D'ANGOULEME/GCS SARA</t>
  </si>
  <si>
    <t>sage-femme.oc.mssante.fr/sage-femme.mssante.fr/psychologue.oc.mssante.fr/pro.oc.mssante.fr/polyclinique-ormeau.mssante.fr/medecin.oc.mssante.fr/medecin.mssante.fr/medecin.mp.mssante.fr/masseur-kinesitherapeute.oc.mssante.fr/masseur-kinesitherapeute.mssante.fr/lifen.mssante.fr/interop-mssante.apicrypt.org/infirmier.oc.mssante.fr/ch-tarbes-vic.mssante.fr/ch-lourdes.mssante.fr/ch-lannemezan.mssante.fr/ch-dax.mssante.fr/aura.mssante.fr</t>
  </si>
  <si>
    <t>MAILIZ/LIFEN/APICEM/MIPIH/CH DAX/GCS SARA</t>
  </si>
  <si>
    <t>medecin.mssante.fr/ch-calvi-balagne.mssante.fr/aura.mssante.fr</t>
  </si>
  <si>
    <t>medecin.mssante.fr/lifen.mssante.fr/interop-mssante.apicrypt.org/grand-est.mssante.fr/chu-martinique.mssante.fr/chr-metz-thionville.mssante.fr/aura.mssante.fr</t>
  </si>
  <si>
    <t>MAILIZ/LIFEN/APICEM/GRADES PULSY/GCS SIS MARTINIQUE/CHR METZ-THIONVILLE/GCS SARA</t>
  </si>
  <si>
    <t>sage-femme.mssante.fr/pharmacien.mssante.fr/medecin.mssante.fr/lifen.mssante.fr/interop-mssante.apicrypt.org/infirmier.mssante.fr/ihfb.mssante.fr/chu-besancon.mssante.fr/ch-sens.mssante.fr/chirurgien-dentiste.mssante.fr/ch-compiegnenoyon.mssante.fr/bioserveur.hdf.mssante.fr/aura.mssante.fr</t>
  </si>
  <si>
    <t>medecin.oc.mssante.fr/medecin.mp.mssante.fr/ch-gaillac.mssante.fr</t>
  </si>
  <si>
    <t>sage-femme.mssante.fr/ramsaygds.mssante.fr/pro.mssante.fr/pharmacien.mssante.fr/pedicure-podologue.mssante.fr/orthophoniste.mssante.fr/orpea.mssante.fr/medecin.mssante.fr/lifen.mssante.fr/interop-mssante.apicrypt.org/for.mssante.fr/eps-rogerprevot.mssante.fr/chorus.mssante.fr/ch-laon.mssante.fr/chicas-gap.mssante.fr/ch-gonesse.mssante.fr/ch-compiegnenoyon.mssante.fr/ch-centre-bretagne.mssante.fr/bioserveur.mssante.fr/aura.mssante.fr/aphp.mssante.fr</t>
  </si>
  <si>
    <t>MAILIZ/LIFEN/MIPIH/GRADES PULSY/CHI DE LA LAUTER/INOVELAN/CH DE HAGUENAU/CH DE BEZIERS/CH BASSIN DE THAU/GCS SARA</t>
  </si>
  <si>
    <t>LIFEN/APICEM/MIPIH/GCS SARA</t>
  </si>
  <si>
    <t>MAILIZ/CH DE SAINT AMAND-MONTROND/GCS SARA</t>
  </si>
  <si>
    <t>pro.mssante.fr/interop-mssante.apicrypt.org</t>
  </si>
  <si>
    <t>GRADES PULSY/INOVELAN/MAILIZ/CHI DE COMPIEGNE-NOYON/CH DE BEZIERS</t>
  </si>
  <si>
    <t>sage-femme.mssante.fr/psychologue.oc.mssante.fr/medecin.oc.mssante.fr/medecin.mp.mssante.fr/masseur-kinesitherapeute.oc.mssante.fr/masseur-kinesitherapeute.mssante.fr/ch-saintaffrique.mssante.fr/ch-millau.mssante.fr/chicas-gap.mssante.fr/bioserveur.mp.mssante.fr</t>
  </si>
  <si>
    <t>medecin.mssante.fr/masseur-kinesitherapeute.mssante.fr/ch-claudel.mssante.fr/aquitaine.mssante.fr</t>
  </si>
  <si>
    <t>MAILIZ/CH CAMILLE CLAUDEL/GRADES ESEA NOUVELLE-AQUITAINE</t>
  </si>
  <si>
    <t>psv47.mssante.fr/pro.mssante.fr/poledesanteduvilleneuvois.mssante.fr/na.mssante.fr/medecin.mssante.fr/lifen.mssante.fr/ghbs.mssante.fr/doc.mssante.fr/chorus.mssante.fr/ch-cognac.mssante.fr/ch-agen-nerac.mssante.fr/aura.mssante.fr/aquitaine.mssante.fr</t>
  </si>
  <si>
    <t>CH DE VILLENEUVE/MAILIZ/LIFEN/GHBS/DOC.FR SAS/INTERNATIONAL CROSS TALK/CHI DU PAYS DE COGNAC/CH D'AGEN/GCS SARA/GRADES ESEA NOUVELLE-AQUITAINE</t>
  </si>
  <si>
    <t>sage-femme.mssante.fr/pro.mssante.fr/ch-flers.mssante.fr/ch-cholet.mssante.fr</t>
  </si>
  <si>
    <t>MAILIZ/CH JACQUES MONOD - FLERS/CH DE CHOLET</t>
  </si>
  <si>
    <t>ssa.mssante.fr/sage-femme.mssante.fr/na.mssante.fr/medecin.mssante.fr/masseur-kinesitherapeute.mssante.fr/easycrypt.mssante.fr/ch-oloron.mssante.fr/aquitaine.mssante.fr</t>
  </si>
  <si>
    <t>medecin.mssante.fr/interop-mssante.apicrypt.org/ch-douarnenez.mssante.fr/ch-cornouaille.mssante.fr/ch-centre-bretagne.mssante.fr/chba.mssante.fr/bretagne.mssante.fr</t>
  </si>
  <si>
    <t>MAILIZ/APICEM/INOVELAN/CH CENTRE BRETAGNE/CH BRETAGNE ATLANTIQUE/GCS ESANTE BRETAGNE</t>
  </si>
  <si>
    <t>MAILIZ/GCS E-SANTE ARCHIPEL 971/GHBS/CHRU DE RENNES/CHU DE POITIERS/CH DAX/CH CENTRE BRETAGNE/CH DE BRETAGNE SUD/CH BRETAGNE ATLANTIQUE/GCS ESANTE BRETAGNE/AUB SANTE/INOVELAN</t>
  </si>
  <si>
    <t>social.oc.mssante.fr/medecin.oc.mssante.fr/infirmier.oc.mssante.fr/infirmier.mssante.fr/chu-martinique.mssante.fr/ch-gers.mssante.fr/aura.mssante.fr</t>
  </si>
  <si>
    <t>MAILIZ/GCS SIS MARTINIQUE/MIPIH/GCS SARA</t>
  </si>
  <si>
    <t>sage-femme.mssante.fr/ramsaygds.mssante.fr/pro.mssante.fr/na.mssante.fr/medecin.mssante.fr/masseur-kinesitherapeute.mssante.fr/lifen.mssante.fr/interop-mssante.apicrypt.org/cos.mssante.fr/ch-lepuy.aura.mssante.fr/chirurgien-dentiste.mssante.fr/ch-arles.mssante.fr/aura.mssante.fr/ahsm.mssante.fr</t>
  </si>
  <si>
    <t>COMPAGNIE GENERALE DE SANTE/GRADES ESEA NOUVELLE-AQUITAINE/LIFEN/APICEM/INOVELAN/MAILIZ/MIPIH/GCS SARA/ASSOCIATION HOSPITALIERE SAINTE MARIE</t>
  </si>
  <si>
    <t>MAILIZ/LIFEN/CHU DE NANTES/CH DE CHOLET/CH ANCENIS/GCS SARA</t>
  </si>
  <si>
    <t>sage-femme.oc.mssante.fr/medecin.oc.mssante.fr/medecin.mp.mssante.fr/ch-stcere.mssante.fr</t>
  </si>
  <si>
    <t>limousin.mssante.fr/infirmier.mssante.fr/ch-st-vaury.mssante.fr</t>
  </si>
  <si>
    <t>medecin.mssante.fr/infirmier.mssante.fr/ch-larochelle.mssante.fr/bretagne.mssante.fr/aura.mssante.fr</t>
  </si>
  <si>
    <t>pro.mssante.fr/medecin.mssante.fr/lifen.mssante.fr/aura.mssante.fr</t>
  </si>
  <si>
    <t>pro.mssante.fr/lifen.mssante.fr/aura.mssante.fr/ahs-sarthe.mssante.fr</t>
  </si>
  <si>
    <t>MAILIZ/LIFEN/GCS SARA/CENTRE MEDICAL F.GALLOUEDEC - AHS SARTHE</t>
  </si>
  <si>
    <t>paca.mssante.fr/medecin.mssante.fr</t>
  </si>
  <si>
    <t>sage-femme.oc.mssante.fr/pro.oc.mssante.fr/medecin.oc.mssante.fr/chu-montpellier.mssante.fr</t>
  </si>
  <si>
    <t>centre-maguelone.mssante.fr</t>
  </si>
  <si>
    <t>medecin.mssante.fr/croix-rouge.mssante.fr/ch-cholet.mssante.fr/ch-autun.mssante.fr/aura.mssante.fr</t>
  </si>
  <si>
    <t>MAILIZ/MIPIH/CH DE CHOLET/GCS E-SANTE BOURGOGNE/GCS SARA</t>
  </si>
  <si>
    <t>ramsaygds.mssante.fr/lifen.mssante.fr/aura.mssante.fr</t>
  </si>
  <si>
    <t>sage-femme.mssante.fr/pro.mssante.fr/medecin.mssante.fr/lifen.mssante.fr/aura.mssante.fr/ahnac.mssante.fr</t>
  </si>
  <si>
    <t>MAILIZ/LIFEN/GCS SARA/INOVELAN</t>
  </si>
  <si>
    <t>cvl.mssante.fr/aura.mssante.fr</t>
  </si>
  <si>
    <t>WRAPTOR LABORATORIES/GCS SARA</t>
  </si>
  <si>
    <t>sage-femme.mssante.fr/pro.mssante.fr/medecin.mssante.fr/lifen.mssante.fr/infirmier.mssante.fr/ch-gien.mssante.fr/aura.mssante.fr</t>
  </si>
  <si>
    <t>LIFEN/MAILIZ/CH DEZARNAULDS/GCS SARA</t>
  </si>
  <si>
    <t>pc.mssante.fr/na.mssante.fr/medecin.mssante.fr/lifen.mssante.fr/infirmier.mssante.fr/ch-millau.mssante.fr/ch-libourne.mssante.fr/ch-claudel.mssante.fr/chblaye.mssante.fr/aura.mssante.fr/aquitaine.mssante.fr</t>
  </si>
  <si>
    <t>LIFEN/MAILIZ/MIPIH/CH DE LIBOURNE/CH CAMILLE CLAUDEL/CH SAINT-NICOLAS DE BLAYE/GCS SARA/GRADES ESEA NOUVELLE-AQUITAINE</t>
  </si>
  <si>
    <t>sage-femme.mssante.fr/ramsaygds.mssante.fr/pro.mssante.fr/pedicure-podologue.mssante.fr/medecin.mssante.fr/lifen.mssante.fr/chu-montpellier.mssante.fr/chu-besancon.mssante.fr/ch-romorantin.mssante.fr/ch-dunkerque.mssante.fr/aura.mssante.fr/ahnac.mssante.fr</t>
  </si>
  <si>
    <t>COMPAGNIE GENERALE DE SANTE/MAILIZ/LIFEN/CHU BESANCON/CH DE ROMORANTIN-LANTHENAY/MIPIH/GCS SARA/INOVELAN</t>
  </si>
  <si>
    <t>medecin.mp.mssante.fr/masseur-kinesitherapeute.mssante.fr/dieteticien.oc.mssante.fr/chorus.mssante.fr/ch-deux-rives.mssante.fr</t>
  </si>
  <si>
    <t>sage-femme.mssante.fr/interop-mssante.apicrypt.org</t>
  </si>
  <si>
    <t>MAILIZ/LIFEN/ENOVACOM/INOVELAN</t>
  </si>
  <si>
    <t>HOPITAUX PEDIATRIQUES DE NICE CHU LENVAL/LIFEN/CH DE VIENNE/CHU DE NICE/INOVELAN/MAILIZ/MIPIH/CH DE LA DRACENIE/CH DE CHARTRES/GCS SARA</t>
  </si>
  <si>
    <t>sage-femme.mssante.fr/pharmacien.mssante.fr/medecin.mssante.fr/lifen.mssante.fr/infirmier.mssante.fr/cvl.mssante.fr/chu-tours.mssante.fr/chu-montpellier.mssante.fr/ch-saumur.mssante.fr/chicacr.mssante.fr/ch-cholet.mssante.fr/aura.mssante.fr</t>
  </si>
  <si>
    <t>LIFEN/MAILIZ/WRAPTOR LABORATORIES/CHRU DE TOURS/MIPIH/CH DE SAUMUR/CHIC AMBOISE CHÂTEAU-RENAULT/CH DE CHOLET/GCS SARA</t>
  </si>
  <si>
    <t>pro.mssante.fr/chu-besancon.mssante.fr/aura.mssante.fr</t>
  </si>
  <si>
    <t>MAILIZ/CHU BESANCON/GCS SARA</t>
  </si>
  <si>
    <t>COMPAGNIE GENERALE DE SANTE/LIFEN/APICEM/CHRU DE RENNES/MAILIZ/CH BRETAGNE ATLANTIQUE/GCS ESANTE BRETAGNE</t>
  </si>
  <si>
    <t>medecin.oc.mssante.fr/medecin.mp.mssante.fr/clinique-pontdechaume.mssante.fr/ch-moissac.mssante.fr/aura.mssante.fr</t>
  </si>
  <si>
    <t>ch-valreas.mssante.fr/chu-nimes.mssante.fr/aura.mssante.fr</t>
  </si>
  <si>
    <t>CH JULES NIEL DE VALREAS/INOVELAN/GCS SARA</t>
  </si>
  <si>
    <t>pharmacien.mssante.fr/medimail.mssante.fr/medecin.oc.mssante.fr/manipulateur-erm.oc.mssante.fr/lifen.mssante.fr/hopital-lamalou.mssante.fr/chnc972.mssante.fr</t>
  </si>
  <si>
    <t>pro.mssante.fr/medecin.mssante.fr/chu-besancon.mssante.fr/chsjura.mssante.fr</t>
  </si>
  <si>
    <t>nhn.mssante.fr/medecin.mssante.fr/lifen.mssante.fr/interop-mssante.apicrypt.org/chu-rouen.mssante.fr/ch-lerouvray.mssante.fr/aura.mssante.fr</t>
  </si>
  <si>
    <t>CHI EURE SEINE/MAILIZ/LIFEN/APICEM/CHU DE ROUEN/CHS DU ROUVRAY SOTTEVILLE-LES-ROUEN/GCS SARA</t>
  </si>
  <si>
    <t>nhn.mssante.fr/medecin.mssante.fr/lifen.mssante.fr/chu-rouen.mssante.fr</t>
  </si>
  <si>
    <t>CHI EURE SEINE/MAILIZ/LIFEN/CHU DE ROUEN</t>
  </si>
  <si>
    <t>nouvelleforge.mssante.fr/msa.mssante.fr/medecin.mssante.fr/ch-pinel.mssante.fr</t>
  </si>
  <si>
    <t>ramsaygds.mssante.fr/medecin.mssante.fr/lifen.mssante.fr/aura.mssante.fr</t>
  </si>
  <si>
    <t>sage-femme.oc.mssante.fr/ramsaygds.mssante.fr/pro.oc.mssante.fr/polyclinique-parc.mssante.fr/medecin.oc.mssante.fr/medecin.mssante.fr/medecin.mp.mssante.fr/lifen.mssante.fr/hopital-joseph-ducuing.mssante.fr/clinique-saint-jean-languedoc.mssante.fr/clinique-monie.mssante.fr/ch-lannemezan.mssante.fr</t>
  </si>
  <si>
    <t>ramsaygds.mssante.fr/medecin.mssante.fr/lifen.mssante.fr/chu-dijon.mssante.fr/aura.mssante.fr/ahnac.mssante.fr</t>
  </si>
  <si>
    <t>COMPAGNIE GENERALE DE SANTE/MAILIZ/LIFEN/GCS SARA/INOVELAN</t>
  </si>
  <si>
    <t>ramsaygds.mssante.fr/pro.mssante.fr/medecin.mssante.fr/lifen.mssante.fr/interop-mssante.apicrypt.org/curie.mssante.fr/ch-dax.mssante.fr/ch-compiegnenoyon.mssante.fr/aura.mssante.fr/aphp.mssante.fr</t>
  </si>
  <si>
    <t>COMPAGNIE GENERALE DE SANTE/MAILIZ/LIFEN/APICEM/FONDATION CURIE/CH DAX/CHI DE COMPIEGNE-NOYON/GCS SARA/INOVELAN</t>
  </si>
  <si>
    <t>COMPAGNIE GENERALE DE SANTE/LIFEN/APICEM/MAILIZ/MIPIH/GCS ESANTE BRETAGNE/ASSOCIATION HOSPITALIERE SAINTE MARIE</t>
  </si>
  <si>
    <t>paca.mssante.fr/orpea.mssante.fr/medecin.mp.mssante.fr</t>
  </si>
  <si>
    <t>paca.mssante.fr/medecin.mssante.fr/lifen.mssante.fr/hopital-saint-joseph.mssante.fr/ch-manosque.mssante.fr/ch-aix.mssante.fr/aphm.mssante.fr/almaviva-sante.mssante.fr</t>
  </si>
  <si>
    <t>medecin.oc.mssante.fr/medecin.mssante.fr/medecin.mp.mssante.fr/lifen.mssante.fr/chu-nimes.mssante.fr/aquitaine.mssante.fr</t>
  </si>
  <si>
    <t>MAILIZ/MIPIH/LIFEN/INOVELAN/GRADES ESEA NOUVELLE-AQUITAINE</t>
  </si>
  <si>
    <t>CHI EURE SEINE/MAILIZ/LIFEN/APICEM/CLINQIUE CHIRURGICALE PASTEUR</t>
  </si>
  <si>
    <t>ramsaygds.mssante.fr/pro.mssante.fr/masseur-kinesitherapeute.mssante.fr/aura.mssante.fr</t>
  </si>
  <si>
    <t>ramsaygds.mssante.fr/pro.mssante.fr/medecin.mssante.fr/lifen.mssante.fr/clinique-mitterie.mssante.fr/aura.mssante.fr</t>
  </si>
  <si>
    <t>COMPAGNIE GENERALE DE SANTE/MAILIZ/LIFEN/INOVELAN/GCS SARA</t>
  </si>
  <si>
    <t>clinique-de-la-tour.mssante.fr/ch3ilets.mssante.fr</t>
  </si>
  <si>
    <t>sage-femme.oc.mssante.fr/sage-femme.mssante.fr/ramsaygds.mssante.fr/pro.oc.mssante.fr/medecin.oc.mssante.fr/medecin.mssante.fr/medecin.mp.mssante.fr/lifen.mssante.fr/infirmier.oc.mssante.fr/clinique-union.mssante.fr/ch-libourne.mssante.fr</t>
  </si>
  <si>
    <t>medecin.mssante.fr/clin2caps.mssante.fr</t>
  </si>
  <si>
    <t>pro.mssante.fr/na.mssante.fr/medecin.mssante.fr/masseur-kinesitherapeute.mssante.fr/lifen.mssante.fr/clinique-relais.mssante.fr/aquitaine.mssante.fr</t>
  </si>
  <si>
    <t>psychologue.oc.mssante.fr/orthophoniste.oc.mssante.fr/medecin.oc.mssante.fr/medecin.mssante.fr/lifen.mssante.fr/korian.mssante.fr/clinique-montvert.mssante.fr/cd12.mp.mssante.fr/aura.mssante.fr</t>
  </si>
  <si>
    <t>lifen.mssante.fr/inicea.mssante.fr/aura.mssante.fr</t>
  </si>
  <si>
    <t>LIFEN/INICEA/GCS SARA</t>
  </si>
  <si>
    <t>sage-femme.oc.mssante.fr/sage-femme.mssante.fr/pro.oc.mssante.fr/polyclinique-parc.mssante.fr/pharmacien.oc.mssante.fr/medecin.oc.mssante.fr/medecin.mp.mssante.fr/lifen.mssante.fr/infirmier.oc.mssante.fr/clinique-occitanie.mssante.fr</t>
  </si>
  <si>
    <t>pharmacien.oc.mssante.fr/orpea.mssante.fr/medecin.oc.mssante.fr/medecin.mp.mssante.fr/masseur-kinesitherapeute.mssante.fr/lifen.mssante.fr/ch-draguignan.mssante.fr/aura.mssante.fr</t>
  </si>
  <si>
    <t>MIPIH/MAILIZ/LIFEN/CH DE LA DRACENIE/GCS SARA</t>
  </si>
  <si>
    <t>pharmacien.oc.mssante.fr/medecin.oc.mssante.fr/medecin.mssante.fr/medecin.mp.mssante.fr/clinique-seysses.mssante.fr/aura.mssante.fr</t>
  </si>
  <si>
    <t>sage-femme.mssante.fr/pc.mssante.fr/na.mssante.fr/medecin.mssante.fr/lifen.mssante.fr/chu-poitiers.mssante.fr</t>
  </si>
  <si>
    <t>GRADES ESEA NOUVELLE-AQUITAINE/MAILIZ/LIFEN/CHU DE POITIERS</t>
  </si>
  <si>
    <t>ramsaygds.mssante.fr/medecin.mssante.fr/lifen.mssante.fr/clinique-mail.mssante.fr</t>
  </si>
  <si>
    <t>medecin.mp.mssante.fr/lifen.mssante.fr/clinique-quercy.mssante.fr/aura.mssante.fr</t>
  </si>
  <si>
    <t>pro.mssante.fr/medecin.oc.mssante.fr/medecin.mssante.fr/masseur-kinesitherapeute.oc.mssante.fr/korian.mssante.fr/chu-montpellier.mssante.fr/aura.mssante.fr</t>
  </si>
  <si>
    <t>medecin.mssante.fr/inicea.mssante.fr/bretagne.mssante.fr</t>
  </si>
  <si>
    <t>MAILIZ/INICEA/GCS ESANTE BRETAGNE</t>
  </si>
  <si>
    <t>ramsaygds.mssante.fr/medecin.mssante.fr/cl-fontfroide.mssante.fr</t>
  </si>
  <si>
    <t>paca.mssante.fr/medecin.mssante.fr/lifen.mssante.fr/esms.mssante.fr/almaviva-sante.mssante.fr</t>
  </si>
  <si>
    <t>paca.mssante.fr/orpea.mssante.fr/clinique-cabirol.mssante.fr</t>
  </si>
  <si>
    <t>ramsaygds.mssante.fr/pro.mssante.fr/medecin.mssante.fr/lifen.mssante.fr/ahparis.mssante.fr</t>
  </si>
  <si>
    <t>COMPAGNIE GENERALE DE SANTE/MAILIZ/LIFEN/HOPITAL AMERICAIN</t>
  </si>
  <si>
    <t>sage-femme.mssante.fr/pro.mssante.fr/oi.mssante.fr/medecin.mssante.fr/infirmier.mssante.fr/hpsj.mssante.fr/bretagne.mssante.fr/aura.mssante.fr</t>
  </si>
  <si>
    <t>MAILIZ/LIFEN/APICEM/GCS E-SANTE PAYS DE LA LOIRE/ENOVACOM/CHU DE ROUEN/CHU DE NANTES/CH DEPARTEMENTAL VENDEE/CH DE CHOLET/GCS SARA</t>
  </si>
  <si>
    <t>lifen.mssante.fr/korian.mssante.fr/ch-valreas.mssante.fr/cal.mssante.fr</t>
  </si>
  <si>
    <t>clinique-angelus.mssante.fr/aura.mssante.fr</t>
  </si>
  <si>
    <t>pro.oc.mssante.fr/medecin.oc.mssante.fr</t>
  </si>
  <si>
    <t>ramsaygds.mssante.fr/cgm.mssante.fr</t>
  </si>
  <si>
    <t>COMPAGNIE GENERALE DE SANTE/COMPUGROUP MEDICAL France</t>
  </si>
  <si>
    <t>pro.mssante.fr/paca.mssante.fr/medecin.mssante.fr/lifen.mssante.fr/hpgs.mssante.fr/chu-nice.mssante.fr</t>
  </si>
  <si>
    <t>MIPIH/MAILIZ/LIFEN/HOPITAL PRIVE GERIATRIQUE LES SOURCES/CHU DE NICE</t>
  </si>
  <si>
    <t>medecin.mssante.fr/lifen.mssante.fr/hospigrandouest.mssante.fr/esantepdl.mssante.fr/cliniquemutualisteestuaire.mssante.fr/chu-nantes.mssante.fr/ch-saintnazaire.mssante.fr/chd-vendee.mssante.fr/aura.mssante.fr</t>
  </si>
  <si>
    <t>MAILIZ/LIFEN/GCS E-SANTE PAYS DE LA LOIRE/ENOVACOM/CHU DE NANTES/CH DE SAINT NAZAIRE/CH DEPARTEMENTAL VENDEE/GCS SARA</t>
  </si>
  <si>
    <t>medecin.mssante.fr/medecin.mp.mssante.fr/lifen.mssante.fr/aura.mssante.fr</t>
  </si>
  <si>
    <t>MAILIZ/MIPIH/LIFEN/GCS SARA</t>
  </si>
  <si>
    <t>rhonedurance.elsan.mssante.fr/ramsaygds.mssante.fr/pro.mssante.fr/medecin.mssante.fr/lifen.mssante.fr/interop-mssante.apicrypt.org/chu-martinique.mssante.fr/ch-cannes.mssante.fr/aura.mssante.fr</t>
  </si>
  <si>
    <t>ELSAN SAS/COMPAGNIE GENERALE DE SANTE/MAILIZ/LIFEN/APICEM/GCS SIS MARTINIQUE/CH DE CANNES/GCS SARA</t>
  </si>
  <si>
    <t>medecin.mssante.fr/clinique-saintantoine.mssante.fr</t>
  </si>
  <si>
    <t>pro.mssante.fr/na.mssante.fr/medecin.oc.mssante.fr/medecin.mssante.fr/medecin.mp.mssante.fr/lifen.mssante.fr/csa33.mssante.fr/aquitaine.mssante.fr</t>
  </si>
  <si>
    <t>MAILIZ/MIPIH/LIFEN/CLINIQUE SAINTE-ANNE/GRADES ESEA NOUVELLE-AQUITAINE</t>
  </si>
  <si>
    <t>sante-martinique.mssante.fr/sage-femme.mssante.fr/pro.mssante.fr/medecin.mssante.fr/masseur-kinesitherapeute.mssante.fr/lifen.mssante.fr/interop-mssante.apicrypt.org/cliniquesaintpaul.mssante.fr/clinique-de-la-tour.mssante.fr/ch-cholet.mssante.fr/aphp.mssante.fr/alcindor-ide.mssante.fr</t>
  </si>
  <si>
    <t>MAILIZ/LIFEN/APICEM/CH DE CHOLET/INOVELAN/GCS SIS MARTINIQUE</t>
  </si>
  <si>
    <t>bretagne.mssante.fr/aura.mssante.fr</t>
  </si>
  <si>
    <t>GCS ESANTE BRETAGNE/GCS SARA</t>
  </si>
  <si>
    <t>pro.mssante.fr/masseur-kinesitherapeute.mssante.fr/lifen.mssante.fr/interop-mssante.apicrypt.org</t>
  </si>
  <si>
    <t>cl-les-oliviers.mssante.fr/chu-nimes.mssante.fr/ch-bassindethau.mssante.fr</t>
  </si>
  <si>
    <t>MIPIH/INOVELAN/CH BASSIN DE THAU</t>
  </si>
  <si>
    <t>oi.mssante.fr/medecin.mssante.fr/medecin.mp.mssante.fr/infirmier.oc.mssante.fr/clinique-saint-exupery.mssante.fr</t>
  </si>
  <si>
    <t>COMPAGNIE GENERALE DE SANTE/MAILIZ/LIFEN/MIPIH/CH REGIONAL D'ORLEANS</t>
  </si>
  <si>
    <t>pro.oc.mssante.fr/medecin.oc.mssante.fr/medecin.mp.mssante.fr/masseur-kinesitherapeute.mssante.fr/infirmier.oc.mssante.fr/easycrypt.mssante.fr</t>
  </si>
  <si>
    <t>masseur-kinesitherapeute.mssante.fr/lifen.mssante.fr/interop-mssante.apicrypt.org</t>
  </si>
  <si>
    <t>COMPAGNIE GENERALE DE SANTE/MAILIZ/INOVELAN/GCS SARA</t>
  </si>
  <si>
    <t>pro.mssante.fr/medecin.mssante.fr/masseur-kinesitherapeute.mssante.fr/crrfstgobain.mssante.fr</t>
  </si>
  <si>
    <t>pro.mssante.fr/paca.mssante.fr/lifen.mssante.fr/bretagne.mssante.fr/aura.mssante.fr</t>
  </si>
  <si>
    <t>MAILIZ/MIPIH/LIFEN/GCS ESANTE BRETAGNE/GCS SARA</t>
  </si>
  <si>
    <t>pro.mssante.fr/orpea.mssante.fr/aura.mssante.fr</t>
  </si>
  <si>
    <t>orsac-montfleuri.mssante.fr/medimail.mssante.fr</t>
  </si>
  <si>
    <t>medecin.oc.mssante.fr/medecin.mp.mssante.fr/masseur-kinesitherapeute.mssante.fr/crf-st-blancard.mssante.fr/aura.mssante.fr</t>
  </si>
  <si>
    <t>medecin.mssante.fr/masseur-kinesitherapeute.mssante.fr/ch-beziers.mssante.fr/aura.mssante.fr</t>
  </si>
  <si>
    <t>MAILIZ/CH DE BEZIERS/GCS SARA</t>
  </si>
  <si>
    <t>medecin.mssante.fr/lifen.mssante.fr/esantepdl.mssante.fr/chu-nantes.mssante.fr/ch-cholet.mssante.fr/aura.mssante.fr</t>
  </si>
  <si>
    <t>MAILIZ/LIFEN/GCS E-SANTE PAYS DE LA LOIRE/CHU DE NANTES/CH DE CHOLET/GCS SARA</t>
  </si>
  <si>
    <t>ugecamaq.mssante.fr/aura.mssante.fr</t>
  </si>
  <si>
    <t>MIPIH/MAILIZ/LIFEN/CHU DE NICE</t>
  </si>
  <si>
    <t>echo-sante.mssante.fr/ch-lemans.mssante.fr</t>
  </si>
  <si>
    <t>ASSOCIATION ECHO/CH LE MANS</t>
  </si>
  <si>
    <t>sage-femme.mssante.fr/pro.mssante.fr/pc.mssante.fr/na.mssante.fr/medecin.mssante.fr/lifen.mssante.fr/institut-universitaire-cancer.mssante.fr/guadeloupe.mssante.fr/ght-saintonge.mssante.fr/ghbs.mssante.fr/epd-les2monts.mssante.fr/chu-poitiers.mssante.fr/chu-martinique.mssante.fr/ch-stbrieuc.mssante.fr/ch-saintonge.mssante.fr/ch-royan.mssante.fr/ch-pinel.mssante.fr/ch-niort.mssante.fr/ch-larochelle.mssante.fr/ch-jonzac.mssante.fr/chic-castres-mazamet.mssante.fr/ch-cognac.mssante.fr/ch-boscamnant.mssante.fr/chblaye.mssante.fr/ch-angouleme.mssante.fr/aphp.mssante.fr/ada17.mssante.fr</t>
  </si>
  <si>
    <t>pro.mssante.fr/chilbp.mssante.fr/aura.mssante.fr</t>
  </si>
  <si>
    <t>MAILIZ/GCS SIS MARTINIQUE/GCS SARA</t>
  </si>
  <si>
    <t>vbr-sudeure.mssante.fr/cpa01.mssante.fr/ch-st-cyr69.mssante.fr/aura.mssante.fr</t>
  </si>
  <si>
    <t>na.mssante.fr/medecin.mssante.fr/lesembruns.mssante.fr/aura.mssante.fr/aquitaine.mssante.fr</t>
  </si>
  <si>
    <t>MAILIZ/ENOVACOM/GCS SARA/GRADES ESEA NOUVELLE-AQUITAINE</t>
  </si>
  <si>
    <t>orpea.mssante.fr/lifen.mssante.fr/chu-rouen.mssante.fr/almaviva-sante.mssante.fr</t>
  </si>
  <si>
    <t>LIFEN/CHU DE ROUEN/MIPIH</t>
  </si>
  <si>
    <t>medecin.mssante.fr/chu-besancon.mssante.fr</t>
  </si>
  <si>
    <t>jeebop.mssante.fr</t>
  </si>
  <si>
    <t>630000164</t>
  </si>
  <si>
    <t>LIFEN/MAILIZ/INOVELAN</t>
  </si>
  <si>
    <t>pharmacien.mssante.fr/medecin.mssante.fr/lifen.mssante.fr/aura.mssante.fr</t>
  </si>
  <si>
    <t>medecin.mssante.fr/eps-rogerprevot.mssante.fr/ch-cholet.mssante.fr</t>
  </si>
  <si>
    <t>medecin.mssante.fr/lifen.mssante.fr/interop-mssante.apicrypt.org/esantepdl.mssante.fr/chu-nantes.mssante.fr</t>
  </si>
  <si>
    <t>MAILIZ/LIFEN/APICEM/GCS E-SANTE PAYS DE LA LOIRE/CHU DE NANTES</t>
  </si>
  <si>
    <t>pharmacien.mssante.fr/medecin.mssante.fr/lifen.mssante.fr/ch-compiegnenoyon.mssante.fr/aura.mssante.fr</t>
  </si>
  <si>
    <t>MAILIZ/LIFEN/CHI DE COMPIEGNE-NOYON/GCS SARA</t>
  </si>
  <si>
    <t>ramsaygds.mssante.fr/pro.mssante.fr/medecin.mssante.fr/interop-mssante.apicrypt.org/ch-laon.mssante.fr</t>
  </si>
  <si>
    <t>pro.mssante.fr/chu-nimes.mssante.fr</t>
  </si>
  <si>
    <t>interop-mssante.apicrypt.org/infirmier.mssante.fr/had-lorient.mssante.fr/ghbs.mssante.fr/chbs.mssante.fr/bretagne.mssante.fr/aura.mssante.fr</t>
  </si>
  <si>
    <t>APICEM/MAILIZ/HAD DE L'AVEN A ETEL/GHBS/CH DE BRETAGNE SUD/GCS ESANTE BRETAGNE/GCS SARA</t>
  </si>
  <si>
    <t>korian.mssante.fr/infirmier.oc.mssante.fr/infirmier.mssante.fr/had-pays-ovalie.mssante.fr</t>
  </si>
  <si>
    <t>pro.oc.mssante.fr/hadfrance.mssante.fr/aura.mssante.fr</t>
  </si>
  <si>
    <t>na.mssante.fr/infirmier.mssante.fr/aura.mssante.fr/aquitaine.mssante.fr</t>
  </si>
  <si>
    <t>medecin.mssante.fr/croix-rouge.mssante.fr/aura.mssante.fr</t>
  </si>
  <si>
    <t>psychologue.oc.mssante.fr/lifen.mssante.fr</t>
  </si>
  <si>
    <t>MAILIZ/LIFEN/CHR METZ-THIONVILLE/GCS SARA</t>
  </si>
  <si>
    <t>medecin.mssante.fr/lifen.mssante.fr/interop-mssante.apicrypt.org/hpsj.mssante.fr/hopital-dcss.mssante.fr/for.mssante.fr/ch-troyes.mssante.fr/aphp.mssante.fr/ahparis.mssante.fr</t>
  </si>
  <si>
    <t>medecin.mssante.fr/lifen.mssante.fr/hospiville.mssante.fr/esantepdl.mssante.fr/aura.mssante.fr</t>
  </si>
  <si>
    <t>MAILIZ/LIFEN/SAS MAPUI LABS/GCS E-SANTE PAYS DE LA LOIRE/GCS SARA</t>
  </si>
  <si>
    <t>MAILIZ/HOPITAL INTERCOMMUNAL SEVRE ET LOIRE/GCS E-SANTE PAYS DE LA LOIRE/CH DE CADILLAC/GCS SARA</t>
  </si>
  <si>
    <t>ussap.mssante.fr/sage-femme.oc.mssante.fr/sage-femme.mssante.fr/ramsaygds.mssante.fr/pro.oc.mssante.fr/medecin.oc.mssante.fr/medecin.mssante.fr/medecin.mp.mssante.fr/masseur-kinesitherapeute.mssante.fr/lifen.mssante.fr/infirmier.oc.mssante.fr/hopital-joseph-ducuing.mssante.fr/clinique-cedres.capio.mssante.fr/chu-toulouse.mssante.fr/ch-albi.mssante.fr/aura.mssante.fr</t>
  </si>
  <si>
    <t>vivalto-sante.mssante.fr/orpea.mssante.fr/medecin.mssante.fr/masseur-kinesitherapeute.mssante.fr/lifen.mssante.fr/hopitaux-plaisir.mssante.fr/hopitalporteverte.mssante.fr/aphp.mssante.fr</t>
  </si>
  <si>
    <t>GIE VIVALTO SANTE SERVICE PARTAGES/MIPIH/MAILIZ/LIFEN/CH DE PLAISIR/HOPITAL LA PORTE VERTE/INOVELAN</t>
  </si>
  <si>
    <t>pro.oc.mssante.fr/hopital-le-montaigu.mssante.fr/ch-villefranche-rouergue.mssante.fr</t>
  </si>
  <si>
    <t>medecin.mssante.fr/esantepdl.mssante.fr/chorus.mssante.fr/aura.mssante.fr</t>
  </si>
  <si>
    <t>MAILIZ/GCS E-SANTE PAYS DE LA LOIRE/INTERNATIONAL CROSS TALK/GCS SARA</t>
  </si>
  <si>
    <t>medecin.mssante.fr/hopitalpse.mssante.fr/chu-nimes.mssante.fr/aura.mssante.fr</t>
  </si>
  <si>
    <t>MAILIZ/CH PONT-SAINT-ESPRIT/INOVELAN/GCS SARA</t>
  </si>
  <si>
    <t>ramsaygds.mssante.fr/pro.mssante.fr/medecin.mssante.fr/lifen.mssante.fr/for.mssante.fr/chu-montpellier.mssante.fr/aura.mssante.fr</t>
  </si>
  <si>
    <t>COMPAGNIE GENERALE DE SANTE/MAILIZ/LIFEN/FONDATION OPHTALMOLOGIQUE A. DE ROTHSCHILD/MIPIH/GCS SARA</t>
  </si>
  <si>
    <t>pro.mssante.fr/aura.mssante.fr/asspo.mssante.fr/#</t>
  </si>
  <si>
    <t>MAILIZ/GCS SARA/HOPITAL ST MAURICE ASSPO/@</t>
  </si>
  <si>
    <t>silpc.mssante.fr/paca.mssante.fr/medecin.mssante.fr/lifen.mssante.fr/hdpdc.mssante.fr/chirurgien-dentiste.mssante.fr</t>
  </si>
  <si>
    <t>GIP SILPC/LIFEN/MIPIH/MAILIZ</t>
  </si>
  <si>
    <t>pc.mssante.fr/na.mssante.fr/medecin.mssante.fr/aura.mssante.fr</t>
  </si>
  <si>
    <t>GRADES ESEA NOUVELLE-AQUITAINE/MAILIZ/GCS SARA</t>
  </si>
  <si>
    <t>tzanck.mssante.fr/pro.mssante.fr/paca.mssante.fr/medecin.mssante.fr/lifen.mssante.fr/infirmier.mssante.fr/chi-fsr.mssante.fr/ch-cannes.mssante.fr/cal.mssante.fr/cac-mougins.mssante.fr</t>
  </si>
  <si>
    <t>pro.mssante.fr/orpea.mssante.fr/medecin.mssante.fr/lifen.mssante.fr/ghbs.mssante.fr/aura.mssante.fr/aphp.mssante.fr</t>
  </si>
  <si>
    <t>cos.mssante.fr/aura.mssante.fr/aphp.mssante.fr</t>
  </si>
  <si>
    <t>tzanck.mssante.fr/pro.mssante.fr/paca.mssante.fr/medecin.mssante.fr/lifen.mssante.fr/interop-mssante.apicrypt.org/chu-nice.mssante.fr/ch-cannes.mssante.fr/ch-briancon.mssante.fr/aphp.mssante.fr</t>
  </si>
  <si>
    <t>MIPIH/MAILIZ/LIFEN/APICEM/CHU DE NICE/CH DE CANNES/CH DES ESCARTONS DE BRIANCON/INOVELAN</t>
  </si>
  <si>
    <t>COMPAGNIE GENERALE DE SANTE/LIFEN/MAILIZ/CHRU DE TOURS/INOVELAN/MIPIH/GCS SARA</t>
  </si>
  <si>
    <t>ramsaygds.mssante.fr/pro.mssante.fr/paca.mssante.fr/lifen.mssante.fr/ipc-unicancer.mssante.fr/hpsj.mssante.fr/hospiville.mssante.fr/hopital-saint-joseph.mssante.fr/chu-nice.mssante.fr/chicas-gap.mssante.fr/ch-aix.mssante.fr/aura.mssante.fr/arspaca.mssante.fr/aphp.mssante.fr/aphm.mssante.fr</t>
  </si>
  <si>
    <t>reseau-oncooccitanie.mssante.fr/polyclinique-sidobre.mssante.fr/medecin.oc.mssante.fr/medecin.mp.mssante.fr/institut-universitaire-cancer.mssante.fr/#</t>
  </si>
  <si>
    <t>masseur-kinesitherapeute.mssante.fr/korian.mssante.fr/aura.mssante.fr</t>
  </si>
  <si>
    <t>medecin.oc.mssante.fr/medecin.mssante.fr/medecin.mp.mssante.fr/korian.mssante.fr/infirmier.oc.mssante.fr/clinique-chateau-cahuzac.mssante.fr</t>
  </si>
  <si>
    <t>masseur-kinesitherapeute.mssante.fr/esms.mssante.fr</t>
  </si>
  <si>
    <t>social.oc.mssante.fr/medecin.oc.mssante.fr/infirmier.mssante.fr/chu-poitiers.mssante.fr</t>
  </si>
  <si>
    <t>pc.mssante.fr/na.mssante.fr/medecin.mssante.fr/logisdesfrancs.mssante.fr/chicas-gap.mssante.fr/aura.mssante.fr</t>
  </si>
  <si>
    <t>pro.mssante.fr/plein-soleil.mssante.fr</t>
  </si>
  <si>
    <t>paca.mssante.fr/lenval.mssante.fr/infirmier.mssante.fr/esms.mssante.fr</t>
  </si>
  <si>
    <t>orpea.mssante.fr/medecin.oc.mssante.fr/medecin.mp.mssante.fr/infirmier.oc.mssante.fr</t>
  </si>
  <si>
    <t>sage-femme.mssante.fr/pro.mssante.fr/pg-s.mssante.fr/medecin.mssante.fr/medecin.mp.mssante.fr/interop-mssante.apicrypt.org/aphm.mssante.fr/ahnac.mssante.fr</t>
  </si>
  <si>
    <t>POLYCLINIQUE GRANDE SYNTHE/MAILIZ/MIPIH/APICEM/APHM/INOVELAN</t>
  </si>
  <si>
    <t>sage-femme.mssante.fr/pro.mssante.fr/medecin.mssante.fr/lifen.mssante.fr/interop-mssante.apicrypt.org/clinique-keraudren-grandlarge.elsan.mssante.fr/chu-brest.mssante.fr/chba.mssante.fr/bretagne.mssante.fr</t>
  </si>
  <si>
    <t>MAILIZ/LIFEN/APICEM/ELSAN SAS/CHU BREST/CH BRETAGNE ATLANTIQUE/GCS ESANTE BRETAGNE</t>
  </si>
  <si>
    <t>ugecamaq.mssante.fr/pro.mssante.fr/polyclinique-jeanvillar.elsan.mssante.fr/na.mssante.fr/medecin.mssante.fr/lifen.mssante.fr/ch-havre.mssante.fr</t>
  </si>
  <si>
    <t>MIPIH/ELSAN SAS/GRADES ESEA NOUVELLE-AQUITAINE/MAILIZ/LIFEN/INOVELAN</t>
  </si>
  <si>
    <t>pro.oc.mssante.fr/pro.mssante.fr/medecin.oc.mssante.fr/medecin.mssante.fr/lifen.mssante.fr/interop-mssante.apicrypt.org/chicas-gap.mssante.fr</t>
  </si>
  <si>
    <t>COMPAGNIE GENERALE DE SANTE/LIFEN/APICEM/MAILIZ/GCS SARA/INOVELAN</t>
  </si>
  <si>
    <t>pro.mssante.fr/medecin.oc.mssante.fr/medecin.mssante.fr/lifen.mssante.fr/interop-mssante.apicrypt.org/infirmier.mssante.fr/easycrypt.mssante.fr/chu-montpellier.mssante.fr/chu-dijon.mssante.fr/aura.mssante.fr</t>
  </si>
  <si>
    <t>LIFEN/APICEM/MAILIZ/ENOVACOM/MIPIH/INOVELAN/GCS SARA</t>
  </si>
  <si>
    <t>pro.oc.mssante.fr/medipole.elsan.mssante.fr/medecin.oc.mssante.fr/medecin.mssante.fr/masseur-kinesitherapeute.mssante.fr/lifen.mssante.fr/interop-mssante.apicrypt.org/infirmier.mssante.fr/aura.mssante.fr</t>
  </si>
  <si>
    <t>ELSAN SAS/MIPIH/LIFEN/APICEM/MAILIZ/GCS SARA</t>
  </si>
  <si>
    <t>na.mssante.fr/masseur-kinesitherapeute.mssante.fr/lifen.mssante.fr/coulomme.mssante.fr/btprms.mssante.fr/aura.mssante.fr/aquitaine.mssante.fr</t>
  </si>
  <si>
    <t>MAILIZ/LIFEN/AZNETWORK/GCS SARA/GRADES ESEA NOUVELLE-AQUITAINE</t>
  </si>
  <si>
    <t>medecin.mp.mssante.fr/clinique-union.mssante.fr</t>
  </si>
  <si>
    <t>310000112</t>
  </si>
  <si>
    <t>sage-femme.oc.mssante.fr/sage-femme.mssante.fr/ramsaygds.mssante.fr/medecin.oc.mssante.fr/medecin.mssante.fr/medecin.mp.mssante.fr/institut-universitaire-cancer.mssante.fr/clinique-saint-jean-languedoc.mssante.fr</t>
  </si>
  <si>
    <t>310000187</t>
  </si>
  <si>
    <t>medecin.oc.mssante.fr/medecin.mssante.fr/medecin.mp.mssante.fr/infirmier.oc.mssante.fr/hopital-joseph-ducuing.mssante.fr/had-srd.mssante.fr</t>
  </si>
  <si>
    <t>pro.mssante.fr/orthophoniste.mssante.fr/medecin.mssante.fr/lifen.mssante.fr/aura.mssante.fr</t>
  </si>
  <si>
    <t>medecin.oc.mssante.fr/medecin.mp.mssante.fr/lifen.mssante.fr/infirmier.oc.mssante.fr/hopital-joseph-ducuing.mssante.fr/cssr-la-cadene.mssante.fr/ch-montauban.mssante.fr</t>
  </si>
  <si>
    <t>#</t>
  </si>
  <si>
    <t>@</t>
  </si>
  <si>
    <t>medecin.mssante.fr/interop-mssante.apicrypt.org/aura.mssante.fr</t>
  </si>
  <si>
    <t>pro.mssante.fr/msa.mssante.fr/infirmier.oc.mssante.fr/ch-roseraie.mssante.fr/ch-moulins-yzeure.mssante.fr</t>
  </si>
  <si>
    <t>MAILIZ/MIPIH/CH MOULINS YZEURE</t>
  </si>
  <si>
    <t>lifen.mssante.fr/anider.mssante.fr</t>
  </si>
  <si>
    <t>LIFEN/ANIDER</t>
  </si>
  <si>
    <t>APPEntre 6 et 12 mois NO</t>
  </si>
  <si>
    <t>ORGEntre 6 et 12 mois NO</t>
  </si>
  <si>
    <t>lien</t>
  </si>
  <si>
    <t>pro.mssante.fr/orthophoniste.mssante.fr/medecin.mssante.fr/masseur-kinesitherapeute.mssante.fr/interop-mssante.apicrypt.org/infirmier.mssante.fr/bretagne.mssante.fr/aura.mssante.fr</t>
  </si>
  <si>
    <t>APICEM/MAILIZ/GCS ESANTE BRETAGNE/GCS SARA</t>
  </si>
  <si>
    <t>sage-femme.mssante.fr/ramsaygds.mssante.fr/pro.mssante.fr/pharmacien.mssante.fr/pc.mssante.fr/medecin.mssante.fr/lifen.mssante.fr/interop-mssante.apicrypt.org/ghnv.mssante.fr/chu-poitiers.mssante.fr/chu-limoges.mssante.fr/ch-lvo.mssante.fr/ch-issoudun.mssante.fr/chirurgien-dentiste.mssante.fr/chicas-gap.mssante.fr/ch-cognac.mssante.fr/ch-chateauroux.mssante.fr/chba.mssante.fr/aura.mssante.fr/aphp.mssante.fr</t>
  </si>
  <si>
    <t>medecin.mssante.fr/lifen.mssante.fr/cliniquedescedres.aura.mssante.fr/chu-montpellier.mssante.fr/aura.mssante.fr/aquitaine.mssante.fr</t>
  </si>
  <si>
    <t>MAILIZ/LIFEN/MIPIH/GCS SARA/GRADES ESEA NOUVELLE-AQUITAINE</t>
  </si>
  <si>
    <t>ch-spdb.aura.mssante.fr/aura.mssante.fr</t>
  </si>
  <si>
    <t>masseur-kinesitherapeute.mssante.fr/capsante.mssante.fr</t>
  </si>
  <si>
    <t>ramsaygds.mssante.fr/pssm.mssante.fr/polyclinique-bld.mssante.fr/masseur-kinesitherapeute.mssante.fr/lifen.mssante.fr</t>
  </si>
  <si>
    <t>COMPAGNIE GENERALE DE SANTE/CH DE BAR LE DUC/INOVELAN/MAILIZ/LIFEN</t>
  </si>
  <si>
    <t>Rapport des indicateurs de déploiement MSSanté</t>
  </si>
  <si>
    <t>Informations de lecture</t>
  </si>
  <si>
    <t>Description des onglets :</t>
  </si>
  <si>
    <t>Onglet "Définitions"</t>
  </si>
  <si>
    <t>Définition des termes et notions employés dans l'ensemble du rapport des indicateurs de déploiement MSSanté.</t>
  </si>
  <si>
    <t>Onglet "ES - Analyse"</t>
  </si>
  <si>
    <t>Onglet "PSL - Analyse"</t>
  </si>
  <si>
    <t>Onglet "LBM - Analyse"</t>
  </si>
  <si>
    <t>Onglet "Activité par opérateur"</t>
  </si>
  <si>
    <t>Tableau indiquant, pour chaque opérateur de la liste blanche hors structure de santé (correspondant donc aux industriels, GRADeS, GIP et GCS), le nombre de messages émis et le nombre de messages reçus pour les trois derniers mois (M, M-1 et M-2) ainsi que l'évolution entre M et M-1.</t>
  </si>
  <si>
    <t>Définitions des termes et notions employés</t>
  </si>
  <si>
    <t>APHP - Groupe</t>
  </si>
  <si>
    <t>HCL - Groupe</t>
  </si>
  <si>
    <t>AHNAC - Groupe</t>
  </si>
  <si>
    <t>CAPSANTE - Groupe 03</t>
  </si>
  <si>
    <t>SSA - Groupe</t>
  </si>
  <si>
    <t>Ramsay Santé - Groupe 13</t>
  </si>
  <si>
    <t>Ramsay Santé - Groupe 68</t>
  </si>
  <si>
    <t>Ramsay Santé - Groupe 12</t>
  </si>
  <si>
    <t>FONDATION MAISON DE SANTE PROTESTANTE - DE BORDEAUX BAGATELLE - Groupe</t>
  </si>
  <si>
    <t>ELSAN - Groupe 33</t>
  </si>
  <si>
    <t>ADAPT - Groupe</t>
  </si>
  <si>
    <t>AUB Santé - Groupe</t>
  </si>
  <si>
    <t>Association CEREP-PHYMENTIN - Groupe</t>
  </si>
  <si>
    <t>ELSAN - Groupe 59</t>
  </si>
  <si>
    <t>Ramsay Santé - Groupe 24</t>
  </si>
  <si>
    <t>HSTV - Groupe</t>
  </si>
  <si>
    <t>Arnault Tzanck - Groupe 02</t>
  </si>
  <si>
    <t>AURAR - Groupe</t>
  </si>
  <si>
    <t>Ramsay Santé - Groupe 43</t>
  </si>
  <si>
    <t>CROIX ROUGE FRANCAISE - Groupe</t>
  </si>
  <si>
    <t>VIVALTO Sante - Groupe 12</t>
  </si>
  <si>
    <t>AURA SANTE - Groupe</t>
  </si>
  <si>
    <t>APHM - Groupe</t>
  </si>
  <si>
    <t>MGEN - Groupe</t>
  </si>
  <si>
    <t>PRO-BTP - Groupe 01</t>
  </si>
  <si>
    <t>Arnault Tzanck - Groupe 01</t>
  </si>
  <si>
    <t>Groupe KORIAN - Groupe 50</t>
  </si>
  <si>
    <t>ANIDER - Groupe</t>
  </si>
  <si>
    <t>KAPA Santé - Groupe 08</t>
  </si>
  <si>
    <t>ORPEA-CLINEA - Groupe 17</t>
  </si>
  <si>
    <t>SA POLYCLINIQUE DE COURLANCY - Groupe</t>
  </si>
  <si>
    <t>AIRBP - Groupe</t>
  </si>
  <si>
    <t>ARAUCO - Groupe</t>
  </si>
  <si>
    <t>Arnault Tzanck - Groupe 03</t>
  </si>
  <si>
    <t>ATIR - Groupe</t>
  </si>
  <si>
    <t>CA3D - Groupe</t>
  </si>
  <si>
    <t>ECHO SANTE - Groupe</t>
  </si>
  <si>
    <t>ELSAN - Groupe 09</t>
  </si>
  <si>
    <t>ELSAN - Groupe 13</t>
  </si>
  <si>
    <t>ELSAN - Groupe 16</t>
  </si>
  <si>
    <t>ELSAN - Groupe 18</t>
  </si>
  <si>
    <t>ELSAN - Groupe 42</t>
  </si>
  <si>
    <t>ELSAN - Groupe 43</t>
  </si>
  <si>
    <t>ELSAN - Groupe 45</t>
  </si>
  <si>
    <t>ELSAN - Groupe 48</t>
  </si>
  <si>
    <t>ELSAN - Groupe 66</t>
  </si>
  <si>
    <t>Fondation Santé des Etudiants de France - Groupe</t>
  </si>
  <si>
    <t>FONDATION VINCENT DE PAUL - Groupe</t>
  </si>
  <si>
    <t>Groupe KORIAN - Groupe 07</t>
  </si>
  <si>
    <t>Groupe KORIAN - Groupe 37</t>
  </si>
  <si>
    <t>Groupe SOS Santé - Groupe</t>
  </si>
  <si>
    <t>INICEA - Groupe 04</t>
  </si>
  <si>
    <t>Mutualité du Doubs - Groupe 02</t>
  </si>
  <si>
    <t>OC Santé - Groupe 09</t>
  </si>
  <si>
    <t>Ramsay Santé - Groupe 14</t>
  </si>
  <si>
    <t>Ramsay Santé - Groupe 26</t>
  </si>
  <si>
    <t>Ramsay Santé - Groupe 44</t>
  </si>
  <si>
    <t>Ramsay Santé - Groupe 66</t>
  </si>
  <si>
    <t>Ramsay Santé - Groupe 74</t>
  </si>
  <si>
    <t>Ramsay Santé - Groupe 96</t>
  </si>
  <si>
    <t>SANTELYS Groupe - Groupe 02</t>
  </si>
  <si>
    <t>VIVALTO Sante - Groupe 07</t>
  </si>
  <si>
    <t>Taille moyen d'un message</t>
  </si>
  <si>
    <t>Taille des messages</t>
  </si>
  <si>
    <r>
      <t xml:space="preserve">"Suivi Général" est une synthèse générale de l'évolution de l'équipement et des usages de l'Espace de Confiance au cours du mois
</t>
    </r>
    <r>
      <rPr>
        <b/>
        <sz val="9"/>
        <color rgb="FF0070C0"/>
        <rFont val="Arial"/>
        <family val="2"/>
      </rPr>
      <t>- Les chiffres clés</t>
    </r>
    <r>
      <rPr>
        <sz val="9"/>
        <color rgb="FF0070C0"/>
        <rFont val="Arial"/>
        <family val="2"/>
      </rPr>
      <t xml:space="preserve"> :</t>
    </r>
    <r>
      <rPr>
        <sz val="9"/>
        <rFont val="Arial"/>
        <family val="2"/>
      </rPr>
      <t xml:space="preserve"> Indicateurs globaux de l'Espace de Confiance (équipement et usages)</t>
    </r>
    <r>
      <rPr>
        <sz val="9"/>
        <color rgb="FF0070C0"/>
        <rFont val="Arial"/>
        <family val="2"/>
      </rPr>
      <t xml:space="preserve"> </t>
    </r>
    <r>
      <rPr>
        <sz val="9"/>
        <rFont val="Arial"/>
        <family val="2"/>
      </rPr>
      <t>avec un détail pour les Etablissements de Santé (ES), les Professionnels de Santé Libéraux (PSL) et les Laboratoires de Biologie Médicale de ville (LBM).</t>
    </r>
    <r>
      <rPr>
        <sz val="9"/>
        <color rgb="FF0070C0"/>
        <rFont val="Arial"/>
        <family val="2"/>
      </rPr>
      <t xml:space="preserve"> </t>
    </r>
    <r>
      <rPr>
        <sz val="9"/>
        <rFont val="Arial"/>
        <family val="2"/>
      </rPr>
      <t xml:space="preserve">L'évolution est calculée à partir du mois précédent.
</t>
    </r>
    <r>
      <rPr>
        <b/>
        <sz val="9"/>
        <color rgb="FF0070C0"/>
        <rFont val="Arial"/>
        <family val="2"/>
      </rPr>
      <t>- Actualités</t>
    </r>
    <r>
      <rPr>
        <sz val="9"/>
        <rFont val="Arial"/>
        <family val="2"/>
      </rPr>
      <t xml:space="preserve"> : Evénements ou informations notables de l'Espace de Confiance MSSanté.</t>
    </r>
    <r>
      <rPr>
        <sz val="9"/>
        <color rgb="FF0070C0"/>
        <rFont val="Arial"/>
        <family val="2"/>
      </rPr>
      <t xml:space="preserve">
</t>
    </r>
    <r>
      <rPr>
        <b/>
        <sz val="9"/>
        <color rgb="FF0070C0"/>
        <rFont val="Arial"/>
        <family val="2"/>
      </rPr>
      <t>- Evolution du nombre de messages échangés</t>
    </r>
    <r>
      <rPr>
        <sz val="9"/>
        <color rgb="FF0070C0"/>
        <rFont val="Arial"/>
        <family val="2"/>
      </rPr>
      <t xml:space="preserve"> : </t>
    </r>
    <r>
      <rPr>
        <sz val="9"/>
        <rFont val="Arial"/>
        <family val="2"/>
      </rPr>
      <t>Evolution mensuelle, depuis janvier 2016, du nombre de messages émis au sein de l'Espace de Confiance, avec une répartition entre les ES, les PSL, les LBM et les autres catégories d'émetteurs.</t>
    </r>
    <r>
      <rPr>
        <sz val="9"/>
        <color rgb="FF0070C0"/>
        <rFont val="Arial"/>
        <family val="2"/>
      </rPr>
      <t xml:space="preserve">
</t>
    </r>
    <r>
      <rPr>
        <b/>
        <sz val="9"/>
        <color rgb="FF0070C0"/>
        <rFont val="Arial"/>
        <family val="2"/>
      </rPr>
      <t xml:space="preserve">- Les types d'échanges </t>
    </r>
    <r>
      <rPr>
        <sz val="9"/>
        <color rgb="FF0070C0"/>
        <rFont val="Arial"/>
        <family val="2"/>
      </rPr>
      <t xml:space="preserve">: </t>
    </r>
    <r>
      <rPr>
        <sz val="9"/>
        <rFont val="Arial"/>
        <family val="2"/>
      </rPr>
      <t xml:space="preserve">Répartition des échanges entre l'hôpital (ES) et la ville (PSL, LBM de ville et autres : centres d'échographie, centres de santé, ...).
</t>
    </r>
    <r>
      <rPr>
        <b/>
        <sz val="9"/>
        <color rgb="FF0070C0"/>
        <rFont val="Arial"/>
        <family val="2"/>
      </rPr>
      <t>- Taille des messages</t>
    </r>
    <r>
      <rPr>
        <sz val="9"/>
        <rFont val="Arial"/>
        <family val="2"/>
      </rPr>
      <t xml:space="preserve"> : Evolution mensuelle de la taille (en kilo-octets) des messages émis au sein de l'Espace de Confiance. Sont indiqués la taille moyenne des messages du mois en cours, ainsi que le détail du nombre de messages ayant dépassé les 15ko (équivalent à la présence d'un pdf) et les 100ko.
</t>
    </r>
    <r>
      <rPr>
        <b/>
        <sz val="9"/>
        <color rgb="FF0070C0"/>
        <rFont val="Arial"/>
        <family val="2"/>
      </rPr>
      <t>- Evolution du nombre de BAL MSSanté</t>
    </r>
    <r>
      <rPr>
        <sz val="9"/>
        <rFont val="Arial"/>
        <family val="2"/>
      </rPr>
      <t xml:space="preserve"> : Evolution mensuelle, depuis décembre 2016, du nombre de Boites Aux Lettres (BAL) ouvertes MSSanté avec une répartition entre les BAL associées à une activité libérale ou associées à une activité salariée. Un détail de la répartition est précisé entre les BAL personnelles, organisationnelles et applicatives.
</t>
    </r>
    <r>
      <rPr>
        <b/>
        <sz val="9"/>
        <color rgb="FF0070C0"/>
        <rFont val="Arial"/>
        <family val="2"/>
      </rPr>
      <t>- Les professionnels de l'Espace de Confiance</t>
    </r>
    <r>
      <rPr>
        <sz val="9"/>
        <rFont val="Arial"/>
        <family val="2"/>
      </rPr>
      <t xml:space="preserve"> : Répartition des professionnels équipés d'au moins une BAL MSSanté selon leur profession.
</t>
    </r>
    <r>
      <rPr>
        <b/>
        <sz val="9"/>
        <color rgb="FF0070C0"/>
        <rFont val="Arial"/>
        <family val="2"/>
      </rPr>
      <t xml:space="preserve">- Connexion aux boites aux lettres </t>
    </r>
    <r>
      <rPr>
        <sz val="9"/>
        <rFont val="Arial"/>
        <family val="2"/>
      </rPr>
      <t xml:space="preserve">: Evolution mensuelle du nombre de BAL MSSanté avec au moins une connexion au cours du mois. Le diagramme circulaire indique la répartion des BAL MSSanté selon leur date de dernière connexion (inférieure à 1 mois, comprise entre 1 et 6 mois, comprise entre 6 et 12 mois, supérieure à 12 mois ou n'ayant jamais eu de connexion). La mention 'n.c.' indique que l'information n'est pas remontée ou connue par l'opérateur.
</t>
    </r>
  </si>
  <si>
    <t>Analyse des Professionnels de Santé Libéraux (PSL)</t>
  </si>
  <si>
    <t>Equipement par profession à ordre</t>
  </si>
  <si>
    <t>Usages par profession à ordre</t>
  </si>
  <si>
    <r>
      <t xml:space="preserve">Le rapport indicateurs présente un bilan mensuel des données de suivi du déploiement des messageries sécurisées de santé conformes MSSanté. Ce bilan est effectué sur la base des informations déclaratives communiquées chaque mois par les opérateurs (établissements de santé, régions et industriels) à l'ANS. Cette transmission d'informations fait partie des exigences du </t>
    </r>
    <r>
      <rPr>
        <i/>
        <u/>
        <sz val="10"/>
        <color rgb="FF008080"/>
        <rFont val="Calibri"/>
        <family val="2"/>
        <scheme val="minor"/>
      </rPr>
      <t>référentiel Opérateurs</t>
    </r>
    <r>
      <rPr>
        <i/>
        <sz val="10"/>
        <rFont val="Calibri"/>
        <family val="2"/>
        <scheme val="minor"/>
      </rPr>
      <t>.</t>
    </r>
  </si>
  <si>
    <t>Onglet "Data"</t>
  </si>
  <si>
    <t xml:space="preserve">Cet onglet reprend l'historique, mois par mois, de toutes les données de ce rapport depuis qu'elles ont été mises à disposition et agrégées par l'ANS. Il s'agit d'une volonté de l'ANS de rendre accessible en mode 'open data' l'ensemble des données agrégées qui ont permis la production des rapports mensuels des indicateurs MSSanté.
</t>
  </si>
  <si>
    <r>
      <rPr>
        <sz val="9"/>
        <rFont val="Arial"/>
        <family val="2"/>
      </rPr>
      <t>"ES - Analyse" est une synthèse de l'équipement et de l'usage dans le contexte des Etablissements de Santé.</t>
    </r>
    <r>
      <rPr>
        <sz val="9"/>
        <color rgb="FF0070C0"/>
        <rFont val="Arial"/>
        <family val="2"/>
      </rPr>
      <t xml:space="preserve">
</t>
    </r>
    <r>
      <rPr>
        <b/>
        <sz val="9"/>
        <color rgb="FF0070C0"/>
        <rFont val="Arial"/>
        <family val="2"/>
      </rPr>
      <t>- Les chiffres clés</t>
    </r>
    <r>
      <rPr>
        <sz val="9"/>
        <color rgb="FF0070C0"/>
        <rFont val="Arial"/>
        <family val="2"/>
      </rPr>
      <t xml:space="preserve"> : </t>
    </r>
    <r>
      <rPr>
        <sz val="9"/>
        <rFont val="Arial"/>
        <family val="2"/>
      </rPr>
      <t>Indicateurs nationaux pour les Etablissements de Santé (ES)</t>
    </r>
    <r>
      <rPr>
        <sz val="9"/>
        <color rgb="FF0070C0"/>
        <rFont val="Arial"/>
        <family val="2"/>
      </rPr>
      <t>.</t>
    </r>
    <r>
      <rPr>
        <sz val="9"/>
        <rFont val="Arial"/>
        <family val="2"/>
      </rPr>
      <t xml:space="preserve"> L'évolution est calculée à partir du mois précédent. Sont également représentées l'évolution mensuelle des émissions des ES avec le nombre moyen de messages émis par ES émetteur ainsi que la répartition des échanges entre l'hôpital (reprend le périmètre des ES) et la ville (reprend le périmètre des PSL, des LBM et des autres catégories d'émetteurs "de ville" : centres d'échographie, centres de santé, ...).
</t>
    </r>
    <r>
      <rPr>
        <b/>
        <sz val="9"/>
        <color rgb="FF0070C0"/>
        <rFont val="Arial"/>
        <family val="2"/>
      </rPr>
      <t>- Le podium des ES</t>
    </r>
    <r>
      <rPr>
        <sz val="9"/>
        <rFont val="Arial"/>
        <family val="2"/>
      </rPr>
      <t xml:space="preserve"> : Les 5 ES ayant eu la plus forte progression de ses émissions MSSanté par rapport au mois précédent (sont pris en compte uniquement les ES dont les émissions sont supérieures à 100 messages le mois précédent). Sur la partie de droite sont indiqués les 5 ES ayant émis le plus de messages au cours du mois.
</t>
    </r>
    <r>
      <rPr>
        <b/>
        <sz val="9"/>
        <color rgb="FF0070C0"/>
        <rFont val="Arial"/>
        <family val="2"/>
      </rPr>
      <t>- En carte</t>
    </r>
    <r>
      <rPr>
        <sz val="9"/>
        <rFont val="Arial"/>
        <family val="2"/>
      </rPr>
      <t xml:space="preserve"> : Représentations cartographiques par département du niveau de déploiement (raccordé ou émetteur) des ES, ainsi que du nombre de messages émis et reçus par les ES au cours du mois, et du mois précédent.
</t>
    </r>
    <r>
      <rPr>
        <b/>
        <sz val="9"/>
        <color rgb="FF0070C0"/>
        <rFont val="Arial"/>
        <family val="2"/>
      </rPr>
      <t>- Les nouveaux ES raccordés du mois</t>
    </r>
    <r>
      <rPr>
        <sz val="9"/>
        <rFont val="Arial"/>
        <family val="2"/>
      </rPr>
      <t xml:space="preserve"> : Liste, par région, des nouveaux ES raccordés du mois.</t>
    </r>
    <r>
      <rPr>
        <sz val="9"/>
        <color rgb="FF0070C0"/>
        <rFont val="Arial"/>
        <family val="2"/>
      </rPr>
      <t xml:space="preserve">
</t>
    </r>
  </si>
  <si>
    <t>Onglet "Suivi Général"</t>
  </si>
  <si>
    <r>
      <rPr>
        <sz val="9"/>
        <rFont val="Arial"/>
        <family val="2"/>
      </rPr>
      <t xml:space="preserve">"PSL - Analyse" est une synthèse de l'équipement et de l'usage dans le contexte des Professionnels de Santé Libéraux. </t>
    </r>
    <r>
      <rPr>
        <sz val="9"/>
        <color rgb="FF0070C0"/>
        <rFont val="Arial"/>
        <family val="2"/>
      </rPr>
      <t xml:space="preserve">
-</t>
    </r>
    <r>
      <rPr>
        <b/>
        <sz val="9"/>
        <color rgb="FF0070C0"/>
        <rFont val="Arial"/>
        <family val="2"/>
      </rPr>
      <t xml:space="preserve"> Les chiffres clés</t>
    </r>
    <r>
      <rPr>
        <sz val="9"/>
        <color rgb="FF0070C0"/>
        <rFont val="Arial"/>
        <family val="2"/>
      </rPr>
      <t xml:space="preserve"> :</t>
    </r>
    <r>
      <rPr>
        <sz val="9"/>
        <rFont val="Arial"/>
        <family val="2"/>
      </rPr>
      <t xml:space="preserve"> Indicateurs nationaux pour les Professionnels de Santé Libéraux (PSL). L'évolution est calculée à partir du mois précédent. 
</t>
    </r>
    <r>
      <rPr>
        <sz val="9"/>
        <color rgb="FF0070C0"/>
        <rFont val="Arial"/>
        <family val="2"/>
      </rPr>
      <t xml:space="preserve">- </t>
    </r>
    <r>
      <rPr>
        <b/>
        <sz val="9"/>
        <color rgb="FF0070C0"/>
        <rFont val="Arial"/>
        <family val="2"/>
      </rPr>
      <t>Equipement par profession libérale</t>
    </r>
    <r>
      <rPr>
        <sz val="9"/>
        <color rgb="FF0070C0"/>
        <rFont val="Arial"/>
        <family val="2"/>
      </rPr>
      <t xml:space="preserve"> : </t>
    </r>
    <r>
      <rPr>
        <sz val="9"/>
        <rFont val="Arial"/>
        <family val="2"/>
      </rPr>
      <t>Equipement des PSL à ordre. Pour chacune de ces six professions sont indiqués le nombre de PSL équipés (un PSL est considéré comme équipé dès lors qu'il possède au moins une BAL MSSanté) ainsi que le taux d'équipement de la profession.</t>
    </r>
    <r>
      <rPr>
        <sz val="9"/>
        <color rgb="FF0070C0"/>
        <rFont val="Arial"/>
        <family val="2"/>
      </rPr>
      <t xml:space="preserve">
- </t>
    </r>
    <r>
      <rPr>
        <b/>
        <sz val="9"/>
        <color rgb="FF0070C0"/>
        <rFont val="Arial"/>
        <family val="2"/>
      </rPr>
      <t>Connexion aux boites MSSanté</t>
    </r>
    <r>
      <rPr>
        <sz val="9"/>
        <color rgb="FF0070C0"/>
        <rFont val="Arial"/>
        <family val="2"/>
      </rPr>
      <t xml:space="preserve"> : </t>
    </r>
    <r>
      <rPr>
        <sz val="9"/>
        <rFont val="Arial"/>
        <family val="2"/>
      </rPr>
      <t>Le diagramme circulaire et le tableau détaillent le nombre de BAL du secteur libéral selon leur date de dernière connexion. La proportion en pourcentage de ces BAL selon les tranches définies est également indiquée. Les BAL "n.c." correspondent aux BAL dont la date de dernière connexion n'est pas remontée ou connue de l'opérateur.</t>
    </r>
    <r>
      <rPr>
        <sz val="9"/>
        <color rgb="FF0070C0"/>
        <rFont val="Arial"/>
        <family val="2"/>
      </rPr>
      <t xml:space="preserve">
- </t>
    </r>
    <r>
      <rPr>
        <b/>
        <sz val="9"/>
        <color rgb="FF0070C0"/>
        <rFont val="Arial"/>
        <family val="2"/>
      </rPr>
      <t>Usages par profession libérale</t>
    </r>
    <r>
      <rPr>
        <sz val="9"/>
        <color rgb="FF0070C0"/>
        <rFont val="Arial"/>
        <family val="2"/>
      </rPr>
      <t xml:space="preserve"> : </t>
    </r>
    <r>
      <rPr>
        <sz val="9"/>
        <rFont val="Arial"/>
        <family val="2"/>
      </rPr>
      <t xml:space="preserve">Nombre de messages émis et nombre de messages reçus par profession libérale à ordre, et évolution par rapport au mois précédent.
</t>
    </r>
    <r>
      <rPr>
        <sz val="9"/>
        <color rgb="FF0070C0"/>
        <rFont val="Arial"/>
        <family val="2"/>
      </rPr>
      <t xml:space="preserve">- </t>
    </r>
    <r>
      <rPr>
        <b/>
        <sz val="9"/>
        <color rgb="FF0070C0"/>
        <rFont val="Arial"/>
        <family val="2"/>
      </rPr>
      <t>En carte</t>
    </r>
    <r>
      <rPr>
        <sz val="9"/>
        <rFont val="Arial"/>
        <family val="2"/>
      </rPr>
      <t xml:space="preserve"> : Représentations cartographiques par département du niveau d'équipement des PSL, ainsi que du nombre de messages émis et reçus. Pour comparaison, les cartes du mois précédent sont également présentées.</t>
    </r>
  </si>
  <si>
    <r>
      <t xml:space="preserve">"LBM - Analyse" est une synthèse de l'équipement et de l'usage dans le contexte des Laboratoires de Biologie médicale de ville (les laboratoires hospitaliers ne sont pas compris dans l'analyse LBM mais dans l'analyse ES).
</t>
    </r>
    <r>
      <rPr>
        <sz val="9"/>
        <color rgb="FF0070C0"/>
        <rFont val="Arial"/>
        <family val="2"/>
      </rPr>
      <t xml:space="preserve">- </t>
    </r>
    <r>
      <rPr>
        <b/>
        <sz val="9"/>
        <color rgb="FF0070C0"/>
        <rFont val="Arial"/>
        <family val="2"/>
      </rPr>
      <t>Les chiffres clés</t>
    </r>
    <r>
      <rPr>
        <b/>
        <sz val="9"/>
        <rFont val="Arial"/>
        <family val="2"/>
      </rPr>
      <t xml:space="preserve"> </t>
    </r>
    <r>
      <rPr>
        <sz val="9"/>
        <rFont val="Arial"/>
        <family val="2"/>
      </rPr>
      <t xml:space="preserve">: Indicateurs nationaux pour les Laboratoires de Biologie Médicale de ville (LBM). L'évolution est calculée à partir du mois précédent. 
</t>
    </r>
    <r>
      <rPr>
        <sz val="9"/>
        <color rgb="FF0070C0"/>
        <rFont val="Arial"/>
        <family val="2"/>
      </rPr>
      <t xml:space="preserve">- </t>
    </r>
    <r>
      <rPr>
        <b/>
        <sz val="9"/>
        <color rgb="FF0070C0"/>
        <rFont val="Arial"/>
        <family val="2"/>
      </rPr>
      <t>Taux de raccordement par taille du laboratoire</t>
    </r>
    <r>
      <rPr>
        <sz val="9"/>
        <rFont val="Arial"/>
        <family val="2"/>
      </rPr>
      <t xml:space="preserve"> : Nombre de LBM raccordés et taux de raccordement des LBM selon le nombre de sites du LBM (inférieur à 3 sites ; entre 3 et 7 sites ; supérieur à 7 sites).
</t>
    </r>
    <r>
      <rPr>
        <sz val="9"/>
        <color rgb="FF0070C0"/>
        <rFont val="Arial"/>
        <family val="2"/>
      </rPr>
      <t xml:space="preserve">- </t>
    </r>
    <r>
      <rPr>
        <b/>
        <sz val="9"/>
        <color rgb="FF0070C0"/>
        <rFont val="Arial"/>
        <family val="2"/>
      </rPr>
      <t>Usages en laboratoire de biologie médicale de ville</t>
    </r>
    <r>
      <rPr>
        <sz val="9"/>
        <rFont val="Arial"/>
        <family val="2"/>
      </rPr>
      <t xml:space="preserve"> :  Evolution mensuelle du nombre de LBM émetteurs (qui ont émis au mois un mail) et du nombre moyen de messages émis par LBM émetteur. Le diagramme circulaire répartit le nombre de messages émis selon les types de destinataires des LBM (ES, PSL, LBM et les autres catégories).
</t>
    </r>
    <r>
      <rPr>
        <sz val="9"/>
        <color rgb="FF0070C0"/>
        <rFont val="Arial"/>
        <family val="2"/>
      </rPr>
      <t xml:space="preserve">- </t>
    </r>
    <r>
      <rPr>
        <b/>
        <sz val="9"/>
        <color rgb="FF0070C0"/>
        <rFont val="Arial"/>
        <family val="2"/>
      </rPr>
      <t>Les podiums des LBM émetteurs</t>
    </r>
    <r>
      <rPr>
        <b/>
        <sz val="9"/>
        <rFont val="Arial"/>
        <family val="2"/>
      </rPr>
      <t xml:space="preserve"> </t>
    </r>
    <r>
      <rPr>
        <sz val="9"/>
        <rFont val="Arial"/>
        <family val="2"/>
      </rPr>
      <t xml:space="preserve">: TOP 5 des LBM qui ont connu la meilleure progression du mois en termes d'émission (pour les LBM ayant émis plus de 100 messages le mois précédent) et TOP 5 des LBM les plus émetteurs du mois.
</t>
    </r>
    <r>
      <rPr>
        <sz val="9"/>
        <color rgb="FF0070C0"/>
        <rFont val="Arial"/>
        <family val="2"/>
      </rPr>
      <t>- En carte</t>
    </r>
    <r>
      <rPr>
        <sz val="9"/>
        <rFont val="Arial"/>
        <family val="2"/>
      </rPr>
      <t xml:space="preserve"> : Représentations cartographiques par département du taux de LBM émetteurs et du nombre de messages émis par les LBM. Pour comparaison, les cartes du mois précédent sont également présentées.
</t>
    </r>
    <r>
      <rPr>
        <sz val="9"/>
        <color rgb="FF0070C0"/>
        <rFont val="Arial"/>
        <family val="2"/>
      </rPr>
      <t xml:space="preserve">- </t>
    </r>
    <r>
      <rPr>
        <b/>
        <sz val="9"/>
        <color rgb="FF0070C0"/>
        <rFont val="Arial"/>
        <family val="2"/>
      </rPr>
      <t>Les nouveaux LBM raccordés du mois</t>
    </r>
    <r>
      <rPr>
        <sz val="9"/>
        <rFont val="Arial"/>
        <family val="2"/>
      </rPr>
      <t xml:space="preserve"> : Liste, par région, des nouveaux LBM raccordés du mois.</t>
    </r>
  </si>
  <si>
    <t>ssa.mssante.fr/lecourbat.mssante.fr/infirmier.mssante.fr/#</t>
  </si>
  <si>
    <t>ssa.mssante.fr/medecin.mssante.fr/ght974.mssante.fr/#</t>
  </si>
  <si>
    <t>medecin.mssante.fr/lifen.mssante.fr/interop-mssante.apicrypt.org/atir.mssante.fr</t>
  </si>
  <si>
    <t>MAILIZ/LIFEN/APICEM/ATIR</t>
  </si>
  <si>
    <t>medecin.mssante.fr/interop-mssante.apicrypt.org/ch-millau.mssante.fr/atir.mssante.fr</t>
  </si>
  <si>
    <t>MAILIZ/APICEM/MIPIH/ATIR</t>
  </si>
  <si>
    <t>medecin.mssante.fr/lifen.mssante.fr/ch-aix.mssante.fr/association-dialyse-varoise.mssante.fr</t>
  </si>
  <si>
    <t>MAILIZ/LIFEN/CH DU PAYS D'AIX/MIPIH</t>
  </si>
  <si>
    <t>lifen.mssante.fr/hstv.mssante.fr/aub.mssante.fr</t>
  </si>
  <si>
    <t>LIFEN/HOSPITALITE SAINT-THOMAS DE VILLENEUVE/AUB SANTE</t>
  </si>
  <si>
    <t>medecin.mssante.fr/lifen.mssante.fr/croix-rouge.mssante.fr/aphp.mssante.fr</t>
  </si>
  <si>
    <t>pro.oc.mssante.fr/pro.mssante.fr/medecin.oc.mssante.fr/medecin.mssante.fr/lifen.mssante.fr/infirmier.mssante.fr/hpsj.mssante.fr/chu-nimes.mssante.fr/chu-montpellier.mssante.fr/ch-millau.mssante.fr/ch-beziers.mssante.fr/ch-bassindethau.mssante.fr/capsante.mssante.fr/aura.mssante.fr/aphp.mssante.fr</t>
  </si>
  <si>
    <t>na.mssante.fr/lifen.mssante.fr</t>
  </si>
  <si>
    <t>GRADES ESEA NOUVELLE-AQUITAINE/LIFEN</t>
  </si>
  <si>
    <t>pro.mssante.fr/pharmacien.mssante.fr/medecin.mssante.fr/infirmier.mssante.fr/aura.mssante.fr</t>
  </si>
  <si>
    <t>lifen.mssante.fr/ch-arles.mssante.fr</t>
  </si>
  <si>
    <t>pro.mssante.fr/medecin.mssante.fr/lifen.mssante.fr/esantepdl.mssante.fr/ch-hautanjou.mssante.fr</t>
  </si>
  <si>
    <t>MAILIZ/LIFEN/GCS E-SANTE PAYS DE LA LOIRE/CH HAUT ANJOU</t>
  </si>
  <si>
    <t>lifen.mssante.fr/ahs-sarthe.mssante.fr</t>
  </si>
  <si>
    <t>LIFEN/CENTRE MEDICAL F.GALLOUEDEC - AHS SARTHE</t>
  </si>
  <si>
    <t>stjean34.mssante.fr/medecin.mssante.fr/ch-ambert.aura.mssante.fr/aura.mssante.fr</t>
  </si>
  <si>
    <t>medecin.mp.mssante.fr/masseur-kinesitherapeute.oc.mssante.fr/masseur-kinesitherapeute.mssante.fr/infirmier.oc.mssante.fr/ch-bagneres.mssante.fr</t>
  </si>
  <si>
    <t>medecin.oc.mssante.fr/medecin.mssante.fr/lifen.mssante.fr/ch-condom.mssante.fr</t>
  </si>
  <si>
    <t>MAILIZ/LIFEN/CHU DE LIMOGES/CH SARLAT/CHI DE COMPIEGNE-NOYON/MIPIH/GCS SARA</t>
  </si>
  <si>
    <t>pc.mssante.fr/na.mssante.fr/medecin.mssante.fr/lifen.mssante.fr/ch-boscamnant.mssante.fr</t>
  </si>
  <si>
    <t>GRADES ESEA NOUVELLE-AQUITAINE/MAILIZ/LIFEN/CH DE SAINTONGE</t>
  </si>
  <si>
    <t>sage-femme.mssante.fr/pssm.mssante.fr/pro.mssante.fr/medecin.mssante.fr/lifen.mssante.fr/infirmier.mssante.fr/chu-dijon.mssante.fr/ch-ouestvosgien.mssante.fr/chirurgien-dentiste.mssante.fr</t>
  </si>
  <si>
    <t>CH DE BAR LE DUC/LIFEN/INOVELAN/GRADES PULSY/MAILIZ</t>
  </si>
  <si>
    <t>LIFEN/MAILIZ/CHU DE NICE/MIPIH/CH DE CANNES/GCS SARA</t>
  </si>
  <si>
    <t>pro.oc.mssante.fr/medecin.mp.mssante.fr/lifen.mssante.fr/ch-albi.mssante.fr/aura.mssante.fr</t>
  </si>
  <si>
    <t>GRADES ESEA NOUVELLE-AQUITAINE/LIFEN/MAILIZ/MIPIH/CH DE SAINTONGE/CH SAINT-NICOLAS DE BLAYE</t>
  </si>
  <si>
    <t>medecin.mssante.fr/lifen.mssante.fr/ch-stbrieuc.mssante.fr/bretagne.mssante.fr/aura.mssante.fr</t>
  </si>
  <si>
    <t>MAILIZ/LIFEN/INOVELAN/GCS ESANTE BRETAGNE/GCS SARA</t>
  </si>
  <si>
    <t>pro.mssante.fr/lifen.mssante.fr/interop-mssante.apicrypt.org/infirmier.mssante.fr/ch-langres.mssante.fr/chicas-gap.mssante.fr/aura.mssante.fr</t>
  </si>
  <si>
    <t>medecin.mssante.fr/masmandines.mssante.fr/mas-agipsah.mssante.fr/guadeloupe.mssante.fr/ch-pierrefeu.mssante.fr/ch-labasseterre.mssante.fr/chirurgien-dentiste.mssante.fr</t>
  </si>
  <si>
    <t>MIPIH/GCS E-SANTE ARCHIPEL 971/MAILIZ</t>
  </si>
  <si>
    <t>sage-femme.mssante.fr/pro.mssante.fr/pharmacien.mssante.fr/lifen.mssante.fr/grand-est.mssante.fr/ghbs.mssante.fr/ch-remiremont.mssante.fr/ch-gerardmer.mssante.fr/ch-cholet.mssante.fr/ch-chartres.mssante.fr/chbs.mssante.fr</t>
  </si>
  <si>
    <t>medecin.mssante.fr/masseur-kinesitherapeute.mssante.fr/lifen.mssante.fr/ch-riom.mssante.fr/ch-riom.aura.mssante.fr/aura.mssante.fr</t>
  </si>
  <si>
    <t>MAILIZ/LIFEN/CH DE RIOM/GCS SARA</t>
  </si>
  <si>
    <t>sage-femme.mssante.fr/orpea.mssante.fr/medecin.mssante.fr/lifen.mssante.fr/ghbs.mssante.fr/ch-stflour.mssante.fr/aura.mssante.fr</t>
  </si>
  <si>
    <t>MIPIH/MAILIZ/LIFEN/GHBS/CH DE SAINT FLOUR/GCS SARA</t>
  </si>
  <si>
    <t>sage-femme.mssante.fr/na.mssante.fr/medecin.mssante.fr/limousin.mssante.fr/lifen.mssante.fr/interop-mssante.apicrypt.org/infirmier.mssante.fr/chu-limoges.mssante.fr/ch-stjunien.mssante.fr/ch-millau.mssante.fr/ch-cholet.mssante.fr/chba.mssante.fr</t>
  </si>
  <si>
    <t>pro.mssante.fr/na.mssante.fr/medecin.mssante.fr/limousin.mssante.fr/infirmier.mssante.fr/chu-poitiers.mssante.fr/chu-limoges.mssante.fr/ch-sarlat.mssante.fr/ch-eygurande.mssante.fr/ch-dax.mssante.fr/ch-brive.mssante.fr/chba.mssante.fr/bioserveur.mssante.fr/aura.mssante.fr</t>
  </si>
  <si>
    <t>GRADES ESEA NOUVELLE-AQUITAINE/MAILIZ/CHU DE POITIERS/CHU DE LIMOGES/CH SARLAT/ENOVACOM/CH DAX/GIP SILPC/CH BRETAGNE ATLANTIQUE/DEDALUS HEALTHCARE FRANCE/GCS SARA</t>
  </si>
  <si>
    <t>ssa.mssante.fr/medecin.mssante.fr/masseur-kinesitherapeute.mssante.fr/lifen.mssante.fr/interop-mssante.apicrypt.org/hopitalevron.mssante.fr/esantepdl.mssante.fr/ch-mayenne.mssante.fr/ch-laval.mssante.fr/chicas-gap.mssante.fr/ch-cholet.mssante.fr/bretagne.mssante.fr/aura.mssante.fr/#</t>
  </si>
  <si>
    <t>medecin.oc.mssante.fr/medecin.mp.mssante.fr/ch-villefranche-rouergue.mssante.fr/ch-figeac.mssante.fr</t>
  </si>
  <si>
    <t>lifen.mssante.fr/esantepdl.mssante.fr/chu-nantes.mssante.fr/ch-lvo.mssante.fr/ch-gdaumezon.mssante.fr/ch-cholet.mssante.fr/aura.mssante.fr</t>
  </si>
  <si>
    <t>LIFEN/GCS E-SANTE PAYS DE LA LOIRE/CHU DE NANTES/CH LOIRE VENDEE OCEAN/CH GEORGES DAUMEZON/CH DE CHOLET/GCS SARA</t>
  </si>
  <si>
    <t>MAILIZ/LIFEN/APICEM/GCS E-SANTE PAYS DE LA LOIRE/CHRU DE TOURS/CHU DE NANTES/GIP SILPC/CH DEPARTEMENTAL VENDEE</t>
  </si>
  <si>
    <t>silpc.mssante.fr/infirmier.mssante.fr/chg-uzerche.mssante.fr</t>
  </si>
  <si>
    <t>MAILIZ/MIPIH/CH DAX/GCS SARA</t>
  </si>
  <si>
    <t>MAILIZ/MIPIH/CH PUBLIC DU COTENTIN/GCS SARA</t>
  </si>
  <si>
    <t>lifen.mssante.fr/hospiville.mssante.fr/ch-guingamp.mssante.fr/bretagne.mssante.fr</t>
  </si>
  <si>
    <t>LIFEN/SAS MAPUI LABS/INOVELAN/GCS ESANTE BRETAGNE</t>
  </si>
  <si>
    <t>ssa.mssante.fr/pro.mssante.fr/medecin.mssante.fr/#</t>
  </si>
  <si>
    <t>MAILIZ/CLCC AUVERGNE JEAN PERRIN/GCS SARA</t>
  </si>
  <si>
    <t>pro.mssante.fr/medecin.mssante.fr/masseur-kinesitherapeute.mssante.fr/lifen.mssante.fr/fpv.mssante.fr/aura.mssante.fr</t>
  </si>
  <si>
    <t>MAILIZ/LIFEN/ENOVACOM/GCS SARA</t>
  </si>
  <si>
    <t>medecin.mssante.fr/lifen.mssante.fr/cmc-chaumont.elsan.mssante.fr</t>
  </si>
  <si>
    <t>MAILIZ/LIFEN/ELSAN SAS</t>
  </si>
  <si>
    <t>nephrocare.mssante.fr/lifen.mssante.fr</t>
  </si>
  <si>
    <t>CENTRE NEPHROCARE MARNE LA VALLEE/LIFEN</t>
  </si>
  <si>
    <t>COMPAGNIE GENERALE DE SANTE/MAILIZ/LIFEN/MIPIH/GRADES ESEA NOUVELLE-AQUITAINE/@</t>
  </si>
  <si>
    <t>pro.mssante.fr/na.mssante.fr/masseur-kinesitherapeute.mssante.fr/lifen.mssante.fr/korian.mssante.fr/aquitaine.mssante.fr</t>
  </si>
  <si>
    <t>LIFEN/APICEM/MAILIZ/GCS E-SANTE BOURGOGNE/CH REGIONAL D'ORLEANS/INOVELAN/GCS SARA/GRADES ESEA NOUVELLE-AQUITAINE</t>
  </si>
  <si>
    <t>ramsaygds.mssante.fr/pro.mssante.fr/medecin.mssante.fr/aura.mssante.fr</t>
  </si>
  <si>
    <t>COMPAGNIE GENERALE DE SANTE/MAILIZ/LIFEN/CHU DE ROUEN/INOVELAN/CH PUBLIC DU COTENTIN</t>
  </si>
  <si>
    <t>sage-femme.mssante.fr/medecin.mssante.fr/lifen.mssante.fr/ch-sens.mssante.fr/chicas-gap.mssante.fr/ch-denain.mssante.fr</t>
  </si>
  <si>
    <t>na.mssante.fr/medecin.mssante.fr/infirmier.mssante.fr/ch-libourne.mssante.fr/ch-gers.mssante.fr/aquitaine.mssante.fr</t>
  </si>
  <si>
    <t>MAILIZ/CH DE LIBOURNE/MIPIH/GRADES ESEA NOUVELLE-AQUITAINE</t>
  </si>
  <si>
    <t>pro.mssante.fr/chorus.mssante.fr/CHCB.aura.mssante.fr/aura.mssante.fr</t>
  </si>
  <si>
    <t>pro.mssante.fr/medecin.mssante.fr/lifen.mssante.fr/interop-mssante.apicrypt.org/hopitaldugier.aura.mssante.fr/aura.mssante.fr</t>
  </si>
  <si>
    <t>pro.mssante.fr/medecin.mssante.fr/ch-yssingeaux.aura.mssante.fr/chorus.mssante.fr/aura.mssante.fr</t>
  </si>
  <si>
    <t>ramsaygds.mssante.fr/pro.mssante.fr/lifen.mssante.fr/ghsif.mssante.fr/ch-melun.mssante.fr/ch-manhes.mssante.fr/aphp.mssante.fr</t>
  </si>
  <si>
    <t>sage-femme.mssante.fr/pro.mssante.fr/medecin.mssante.fr/lifen.mssante.fr/infirmier.mssante.fr/chicvs.mssante.fr/ch-fecamp.mssante.fr</t>
  </si>
  <si>
    <t>LIFEN/MAILIZ/CHI CAUX VALLEE DE SEINE/INOVELAN</t>
  </si>
  <si>
    <t>pro.mssante.fr/medecin.mp.mssante.fr/ch-espalion.mssante.fr</t>
  </si>
  <si>
    <t>sage-femme.mssante.fr/masseur-kinesitherapeute.mssante.fr/lifen.mssante.fr/fpv.mssante.fr/ch-troyes.mssante.fr/ch-somain.mssante.fr/ch-lecateau.mssante.fr/ch-issoudun.mssante.fr/ahnac.mssante.fr</t>
  </si>
  <si>
    <t>MAILIZ/LIFEN/ENOVACOM/CH DE SOMAIN/MIPIH/CH LA TOUR BLANCHE-ISSOUDUN/INOVELAN</t>
  </si>
  <si>
    <t>lifen.mssante.fr/ch-andelys.mssante.fr/aura.mssante.fr</t>
  </si>
  <si>
    <t>LIFEN/CHI EURE SEINE/GCS SARA</t>
  </si>
  <si>
    <t>paca.mssante.fr/lifen.mssante.fr/ch-allauch.mssante.fr</t>
  </si>
  <si>
    <t>pro.mssante.fr/medecin.mssante.fr/masseur-kinesitherapeute.mssante.fr/lifen.mssante.fr/ch-paray.mssante.fr/chorus.mssante.fr/chicmt.mssante.fr/bourgogne.mssante.fr/aura.mssante.fr</t>
  </si>
  <si>
    <t>MAILIZ/LIFEN/INTERNATIONAL CROSS TALK/CHIC MARMANDE - TONNEINS/GCS E-SANTE BOURGOGNE/GCS SARA</t>
  </si>
  <si>
    <t>pro.mssante.fr/paca.mssante.fr/medecin.mssante.fr/lifen.mssante.fr/interop-mssante.apicrypt.org/infirmier.mssante.fr/groupe-sainte-marguerite.mssante.fr/chu-nice.mssante.fr/chirurgien-dentiste.mssante.fr/chi-fsr.mssante.fr/ch-draguignan.mssante.fr/ch-cannes.mssante.fr/cgm.mssante.fr/cal.mssante.fr/aura.mssante.fr</t>
  </si>
  <si>
    <t>sage-femme.mssante.fr/ramsaygds.mssante.fr/pro.mssante.fr/medecin.mssante.fr/lifen.mssante.fr/csvp.aura.mssante.fr/ch-vienne.mssante.fr/chu-nimes.mssante.fr/chpo.aura.mssante.fr/ch-briancon.mssante.fr/aura.mssante.fr</t>
  </si>
  <si>
    <t>COMPAGNIE GENERALE DE SANTE/MAILIZ/LIFEN/CH DE VIENNE/INOVELAN/CH DES ESCARTONS DE BRIANCON/GCS SARA</t>
  </si>
  <si>
    <t>pro.mssante.fr/lifen.mssante.fr/aura.mssante.fr</t>
  </si>
  <si>
    <t>pro.mssante.fr/na.mssante.fr/medimail.mssante.fr/medecin.mssante.fr/lifen.mssante.fr/infirmier.mssante.fr/cvl.mssante.fr/ch-henriey.mssante.fr/ch-chartres.mssante.fr</t>
  </si>
  <si>
    <t>GRADES ESEA NOUVELLE-AQUITAINE/LIFEN/MAILIZ/WRAPTOR LABORATORIES/MIPIH/CH DE CHARTRES</t>
  </si>
  <si>
    <t>psychologue.oc.mssante.fr/medecin.oc.mssante.fr/medecin.mssante.fr/lifen.mssante.fr/chu-nimes.mssante.fr/chu-montpellier.mssante.fr</t>
  </si>
  <si>
    <t>medecin.mssante.fr/masseur-kinesitherapeute.mssante.fr/lifen.mssante.fr/ght-unyon.mssante.fr</t>
  </si>
  <si>
    <t>MAILIZ/LIFEN/GCS E-SANTE BOURGOGNE</t>
  </si>
  <si>
    <t>sage-femme.mssante.fr/pro.mssante.fr/pharmacien.mssante.fr/medecin.mssante.fr/masseur-kinesitherapeute.mssante.fr/lifen.mssante.fr/interop-mssante.apicrypt.org/infirmier.mssante.fr/ghbs.mssante.fr/gh70.mssante.fr/for.mssante.fr/croix-rouge.mssante.fr/chu-tours.mssante.fr/chu-rouen.mssante.fr/chu-nantes.mssante.fr/chu-montpellier.mssante.fr/chu-martinique.mssante.fr/chr-orleans.mssante.fr/chorus.mssante.fr/ch-neufchatel.mssante.fr/ch-lerouvray.mssante.fr/chirurgien-dentiste.mssante.fr/chi-elbeuf-louviers.mssante.fr/ch-havre.mssante.fr/bioserveur.mssante.fr/aura.mssante.fr/aphp.mssante.fr/almaviva-sante.mssante.fr</t>
  </si>
  <si>
    <t>LIFEN/APICEM/GHBS/GCS EMOSIST - FRANCHE COMTE/FONDATION OPHTALMOLOGIQUE A. DE ROTHSCHILD/CHRU DE TOURS/CHU DE ROUEN/CHU DE NANTES/GCS SIS MARTINIQUE/CH REGIONAL D'ORLEANS/INTERNATIONAL CROSS TALK/CHS DU ROUVRAY SOTTEVILLE-LES-ROUEN/MAILIZ/C.H.I. ELBEUF-LOUVIERS-VAL DE REUIL/DEDALUS HEALTHCARE FRANCE/GCS SARA/INOVELAN/MIPIH</t>
  </si>
  <si>
    <t>pro.oc.mssante.fr/nephrocare.mssante.fr/medecin.oc.mssante.fr/medecin.mssante.fr/lifen.mssante.fr/interop-mssante.apicrypt.org/easycrypt.mssante.fr/chu-montpellier.mssante.fr/ch-stbrieuc.mssante.fr/aura.mssante.fr</t>
  </si>
  <si>
    <t>CENTRE NEPHROCARE MARNE LA VALLEE/MAILIZ/LIFEN/APICEM/ENOVACOM/MIPIH/INOVELAN/GCS SARA</t>
  </si>
  <si>
    <t>MAILIZ/LIFEN/GCS SARA/@</t>
  </si>
  <si>
    <t>na.mssante.fr/medecin.mssante.fr/bethanie.mssante.fr/aquitaine.mssante.fr</t>
  </si>
  <si>
    <t>paca.mssante.fr/medecin.mssante.fr/lifen.mssante.fr/ch-vienne.mssante.fr/almaviva-sante.mssante.fr</t>
  </si>
  <si>
    <t>MAILIZ/LIFEN/CH DE VIENNE/MIPIH</t>
  </si>
  <si>
    <t>ramsaygds.mssante.fr/medecin.mssante.fr/lifen.mssante.fr/hexagonesp.mssante.fr</t>
  </si>
  <si>
    <t>COMPAGNIE GENERALE DE SANTE/MAILIZ/LIFEN/WRAPTOR LABORATORIES</t>
  </si>
  <si>
    <t>ramsaygds.mssante.fr/medecin.mssante.fr/lifen.mssante.fr/ahnac.mssante.fr</t>
  </si>
  <si>
    <t>ramsaygds.mssante.fr/pro.mssante.fr/msa.mssante.fr/medecin.mssante.fr/lifen.mssante.fr/chu-dijon.mssante.fr/aura.mssante.fr</t>
  </si>
  <si>
    <t>COMPAGNIE GENERALE DE SANTE/MIPIH/MAILIZ/LIFEN/INOVELAN/GCS SARA</t>
  </si>
  <si>
    <t>medecin.mssante.fr/lifen.mssante.fr/cliniquedechartreuse.aura.mssante.fr/aura.mssante.fr</t>
  </si>
  <si>
    <t>orpea.mssante.fr/lifen.mssante.fr/aura.mssante.fr</t>
  </si>
  <si>
    <t>lifen.mssante.fr/clinique-compassion.elsan.mssante.fr</t>
  </si>
  <si>
    <t>LIFEN/ELSAN SAS</t>
  </si>
  <si>
    <t>pro.mssante.fr/lifen.mssante.fr/chbs.mssante.fr/bretagne.mssante.fr</t>
  </si>
  <si>
    <t>MAILIZ/LIFEN/CH DE BRETAGNE SUD/GCS ESANTE BRETAGNE</t>
  </si>
  <si>
    <t>pro.mssante.fr/medecin.mssante.fr/masseur-kinesitherapeute.mssante.fr/lifen.mssante.fr/fhm.mssante.fr/ch-rochefort.mssante.fr/chirurgien-dentiste.mssante.fr</t>
  </si>
  <si>
    <t>LIFEN/INOVELAN/CH DE ROCHEFORT/MAILIZ</t>
  </si>
  <si>
    <t>pro.mssante.fr/plainesante.aura.mssante.fr/medecin.mssante.fr/lifen.mssante.fr/interop-mssante.apicrypt.org/chirurgien-dentiste.mssante.fr/aura.mssante.fr</t>
  </si>
  <si>
    <t>LIFEN/APICEM/MAILIZ/GCS SARA</t>
  </si>
  <si>
    <t>medecin.mssante.fr/lifen.mssante.fr/interop-mssante.apicrypt.org/infirmier.mssante.fr/clinique-montargis.mssante.fr</t>
  </si>
  <si>
    <t>LIFEN/APICEM/MAILIZ/ENOVACOM</t>
  </si>
  <si>
    <t>ssa.mssante.fr/pro.mssante.fr/paca.mssante.fr/medecin.mssante.fr/lifen.mssante.fr/cliniqueducapdor.mssante.fr/clinique-capdor.elsan.mssante.fr/ch-salon.mssante.fr/aura.mssante.fr/#</t>
  </si>
  <si>
    <t>medecin.mssante.fr/lifen.mssante.fr/interop-mssante.apicrypt.org/clinique-du-cedre.mssante.fr/chu-rouen.mssante.fr</t>
  </si>
  <si>
    <t>MAILIZ/LIFEN/APICEM/CLINIQUE DU CEDRE/CHU DE ROUEN</t>
  </si>
  <si>
    <t>lifen.mssante.fr/interop-mssante.apicrypt.org/chu-brest.mssante.fr/bretagne.mssante.fr</t>
  </si>
  <si>
    <t>LIFEN/APICEM/CHU BREST/GCS ESANTE BRETAGNE</t>
  </si>
  <si>
    <t>orthophoniste.mssante.fr/masseur-kinesitherapeute.mssante.fr/aura.mssante.fr/#</t>
  </si>
  <si>
    <t>MAILIZ/GCS SARA/@</t>
  </si>
  <si>
    <t>sage-femme.oc.mssante.fr/sage-femme.mssante.fr/medecin.mp.mssante.fr/lifen.mssante.fr/infirmier.oc.mssante.fr/clinique-pontdechaume.mssante.fr</t>
  </si>
  <si>
    <t>valdouest.aura.mssante.fr/sage-femme.mssante.fr/ramsaygds.mssante.fr/pro.mssante.fr/medecin.mssante.fr/lifen.mssante.fr/ch-vienne.mssante.fr/aura.mssante.fr</t>
  </si>
  <si>
    <t>ramsaygds.mssante.fr/medecin.mssante.fr/medecin.mp.mssante.fr/lifen.mssante.fr/hpsj.mssante.fr/ahparis.mssante.fr</t>
  </si>
  <si>
    <t>paca.mssante.fr/medecin.mssante.fr/lifen.mssante.fr/interop-mssante.apicrypt.org</t>
  </si>
  <si>
    <t>MIPIH/MAILIZ/LIFEN/APICEM</t>
  </si>
  <si>
    <t>ramsaygds.mssante.fr/medecin.mssante.fr/lifen.mssante.fr/chu-montpellier.mssante.fr</t>
  </si>
  <si>
    <t>masseur-kinesitherapeute.mssante.fr/cos.mssante.fr/ch-troyes.mssante.fr</t>
  </si>
  <si>
    <t>ramsaygds.mssante.fr/orpea.mssante.fr/medecin.mssante.fr</t>
  </si>
  <si>
    <t>COMPAGNIE GENERALE DE SANTE/MAILIZ/LIFEN/APICEM</t>
  </si>
  <si>
    <t>pro.mssante.fr/medecin.mssante.fr/lifen.mssante.fr/groupesaintgatien.mssante.fr/chr-orleans.mssante.fr</t>
  </si>
  <si>
    <t>MAILIZ/LIFEN/WRAPTOR LABORATORIES/CH REGIONAL D'ORLEANS</t>
  </si>
  <si>
    <t>paca.mssante.fr/medecin.mssante.fr/masseur-kinesitherapeute.mssante.fr/infirmier.mssante.fr/enovacom.mssante.fr/cliniquelesesperels.mssante.fr</t>
  </si>
  <si>
    <t>pro.mssante.fr/oi.mssante.fr/medecin.mssante.fr/lifen.mssante.fr/infirmier.mssante.fr/aura.mssante.fr</t>
  </si>
  <si>
    <t>GCS TESIS/LIFEN/MAILIZ/GCS SARA</t>
  </si>
  <si>
    <t>medecin.mssante.fr/lifen.mssante.fr/ch-compiegnenoyon.mssante.fr</t>
  </si>
  <si>
    <t>MAILIZ/LIFEN/CHI DE COMPIEGNE-NOYON</t>
  </si>
  <si>
    <t>ramsaygds.mssante.fr/orpea.mssante.fr/lifen.mssante.fr/infirmier.mssante.fr</t>
  </si>
  <si>
    <t>COMPAGNIE GENERALE DE SANTE/MIPIH/LIFEN/MAILIZ</t>
  </si>
  <si>
    <t>lifen.mssante.fr/almaviva-sante.mssante.fr</t>
  </si>
  <si>
    <t>medecin.mssante.fr/masseur-kinesitherapeute.mssante.fr/lifen.mssante.fr/interop-mssante.apicrypt.org/clinique-saintfrancois.elsan.mssante.fr/aura.mssante.fr</t>
  </si>
  <si>
    <t>MAILIZ/LIFEN/APICEM/ELSAN SAS/GCS SARA</t>
  </si>
  <si>
    <t>na.mssante.fr/lifen.mssante.fr/aquitaine.mssante.fr</t>
  </si>
  <si>
    <t>ssa.mssante.fr/pro.mssante.fr/pharmacien.mssante.fr/pc.mssante.fr/na.mssante.fr/medecin.mssante.fr/lifen.mssante.fr/chu-rouen.mssante.fr/chu-bordeaux.mssante.fr/ch-libourne.mssante.fr/ch-agen-nerac.mssante.fr/aquitaine.mssante.fr/#</t>
  </si>
  <si>
    <t>medecin.mssante.fr/lifen.mssante.fr/infirmier.mssante.fr/hospigrandouest.mssante.fr/ghbs.mssante.fr/chu-rouen.mssante.fr/chu-rennes.mssante.fr/chbs.mssante.fr/bretagne.mssante.fr</t>
  </si>
  <si>
    <t>LIFEN/MAILIZ/ENOVACOM/GHBS/CHU DE ROUEN/CHRU DE RENNES/CH DE BRETAGNE SUD/GCS ESANTE BRETAGNE</t>
  </si>
  <si>
    <t>medecin.mssante.fr/lajauberte.mssante.fr/aura.mssante.fr</t>
  </si>
  <si>
    <t>ramsaygds.mssante.fr/pro.mssante.fr/medecin.mssante.fr/lifen.mssante.fr/aphp.mssante.fr</t>
  </si>
  <si>
    <t>vivalto-sante.mssante.fr/pc.mssante.fr/medecin.mssante.fr/lifen.mssante.fr</t>
  </si>
  <si>
    <t>GIE VIVALTO SANTE SERVICE PARTAGES/GRADES ESEA NOUVELLE-AQUITAINE/MAILIZ/LIFEN</t>
  </si>
  <si>
    <t>MAILIZ/LIFEN/APICEM/GCS E-SANTE PAYS DE LA LOIRE/CH LOIRE VENDEE OCEAN/CH DEPARTEMENTAL VENDEE/GCS SARA</t>
  </si>
  <si>
    <t>limousin.mssante.fr/lifen.mssante.fr/korian.mssante.fr/chorus.mssante.fr</t>
  </si>
  <si>
    <t>GRADES ESEA NOUVELLE-AQUITAINE/LIFEN/MIPIH/INTERNATIONAL CROSS TALK</t>
  </si>
  <si>
    <t>sage-femme.mssante.fr/masseur-kinesitherapeute.mssante.fr/lifen.mssante.fr/aura.mssante.fr</t>
  </si>
  <si>
    <t>vivalto-sante.mssante.fr/pro.mssante.fr/medecin.mssante.fr/lifen.mssante.fr/aura.mssante.fr</t>
  </si>
  <si>
    <t>GIE VIVALTO SANTE SERVICE PARTAGES/MAILIZ/LIFEN/GCS SARA</t>
  </si>
  <si>
    <t>medecin.mssante.fr/lifen.mssante.fr/interop-mssante.apicrypt.org/infirmier.mssante.fr/ch-valenciennes.mssante.fr/ahnac.mssante.fr</t>
  </si>
  <si>
    <t>LIFEN/APICEM/MAILIZ/MIPIH/INOVELAN</t>
  </si>
  <si>
    <t>paca.mssante.fr/medecin.mssante.fr/lifen.mssante.fr/cliniquesaintpaul.mssante.fr</t>
  </si>
  <si>
    <t>MIPIH/MAILIZ/LIFEN/GCS SIS MARTINIQUE</t>
  </si>
  <si>
    <t>ramsaygds.mssante.fr/medecin.mssante.fr/lifen.mssante.fr/clinique-trenel.aura.mssante.fr/ch-vienne.mssante.fr/aura.mssante.fr</t>
  </si>
  <si>
    <t>oncogard.mssante.fr/lifen.mssante.fr/kenval.elsan.mssante.fr</t>
  </si>
  <si>
    <t>MIPIH/LIFEN/ELSAN SAS</t>
  </si>
  <si>
    <t>pro.mssante.fr/medecin.mssante.fr/masseur-kinesitherapeute.mssante.fr/korian.mssante.fr/aura.mssante.fr</t>
  </si>
  <si>
    <t>pc.mssante.fr/lifen.mssante.fr/korian.mssante.fr</t>
  </si>
  <si>
    <t>GRADES ESEA NOUVELLE-AQUITAINE/LIFEN/MIPIH</t>
  </si>
  <si>
    <t>sinoue.mssante.fr/masseur-kinesitherapeute.mssante.fr/lifen.mssante.fr/ladapt.mssante.fr/ch-dreux.mssante.fr/ch-cholet.mssante.fr</t>
  </si>
  <si>
    <t>MAILIZ/LIFEN/MIPIH/ENOVACOM/CH DE CHOLET</t>
  </si>
  <si>
    <t>sinoue.mssante.fr/orpea.mssante.fr/masseur-kinesitherapeute.mssante.fr/lifen.mssante.fr</t>
  </si>
  <si>
    <t>ENOVACOM/MIPIH/MAILIZ/LIFEN</t>
  </si>
  <si>
    <t>pro.mssante.fr/medecin.mssante.fr/fondationbellan.mssante.fr</t>
  </si>
  <si>
    <t>MAILIZ/LIFEN/MIPIH/INOVELAN/GCS SARA</t>
  </si>
  <si>
    <t>pro.mssante.fr/arfp.asso.mssante.fr</t>
  </si>
  <si>
    <t>MAILIZ/ASSOC READAPT ET FORMATION PROF</t>
  </si>
  <si>
    <t>ssa.mssante.fr/domaine-saint-alban.aura.mssante.fr/aura.mssante.fr/#</t>
  </si>
  <si>
    <t>ssa.mssante.fr/ramsaygds.mssante.fr/masseur-kinesitherapeute.mssante.fr/korian.mssante.fr/ch-havre.mssante.fr/aura.mssante.fr/#</t>
  </si>
  <si>
    <t>lifen.mssante.fr/chu-besancon.mssante.fr</t>
  </si>
  <si>
    <t>LIFEN/CHU BESANCON</t>
  </si>
  <si>
    <t>ssa.mssante.fr/ramsaygds.mssante.fr/medecin.oc.mssante.fr/#</t>
  </si>
  <si>
    <t>medecin.mssante.fr/masseur-kinesitherapeute.mssante.fr/lifen.mssante.fr/croix-rouge.mssante.fr/cmcr-massues.aura.mssante.fr/ch-vienne.mssante.fr/aura.mssante.fr</t>
  </si>
  <si>
    <t>MAILIZ/LIFEN/MIPIH/CH DE VIENNE/GCS SARA</t>
  </si>
  <si>
    <t>orthophoniste.mssante.fr/meuse.mssante.fr/lna-sante.mssante.fr/lifen.mssante.fr/hlrs-villiers.mssante.fr</t>
  </si>
  <si>
    <t>MAILIZ/GRADES PULSY/LIFEN/MIPIH</t>
  </si>
  <si>
    <t>pro.mssante.fr/medecin.mssante.fr/lifen.mssante.fr/interop-mssante.apicrypt.org/infirmier.mssante.fr/epsm-morbihan.mssante.fr/epsm-al.mssante.fr/chorus.mssante.fr/chirurgien-dentiste.mssante.fr/chba.mssante.fr/bretagne.mssante.fr</t>
  </si>
  <si>
    <t>LIFEN/APICEM/MIPIH/INOVELAN/INTERNATIONAL CROSS TALK/MAILIZ/CH BRETAGNE ATLANTIQUE/GCS ESANTE BRETAGNE</t>
  </si>
  <si>
    <t>lifen.mssante.fr/dieteticien.oc.mssante.fr</t>
  </si>
  <si>
    <t>ssa.mssante.fr/lifen.mssante.fr/kerjoie.mssante.fr/#</t>
  </si>
  <si>
    <t>lifen.mssante.fr/johnbost.mssante.fr</t>
  </si>
  <si>
    <t>LIFEN/FONDATION JOHN BOST</t>
  </si>
  <si>
    <t>pharmacien.mssante.fr/na.mssante.fr/medecin.mssante.fr/lifen.mssante.fr/aura.mssante.fr/aquitaine.mssante.fr</t>
  </si>
  <si>
    <t>MAILIZ/LIFEN/GCS SARA/GRADES ESEA NOUVELLE-AQUITAINE</t>
  </si>
  <si>
    <t>masseur-kinesitherapeute.mssante.fr/easycrypt.mssante.fr</t>
  </si>
  <si>
    <t>medecin.mssante.fr/lifen.mssante.fr/interop-mssante.apicrypt.org/clinique-libourne.mssante.fr/ch-agen-nerac.mssante.fr</t>
  </si>
  <si>
    <t>MAILIZ/LIFEN/APICEM/GCS CLINIQUE CHIRURGICALE DU LIBOURNAIS/CH D'AGEN</t>
  </si>
  <si>
    <t>lifen.mssante.fr/esantepdl.mssante.fr/ch-condom.mssante.fr</t>
  </si>
  <si>
    <t>LIFEN/GCS E-SANTE PAYS DE LA LOIRE/MIPIH</t>
  </si>
  <si>
    <t>ramsaygds.mssante.fr/groupesos.mssante.fr/grand-est.mssante.fr/aura.mssante.fr</t>
  </si>
  <si>
    <t>COMPAGNIE GENERALE DE SANTE/ASSOCIATION GROUPE SOS SANTE/GRADES PULSY/GCS SARA</t>
  </si>
  <si>
    <t>medecin.mssante.fr/lifen.mssante.fr/had-aurasante.mssante.fr/aura.mssante.fr/aub.mssante.fr</t>
  </si>
  <si>
    <t>MAILIZ/LIFEN/AURA AUVERGNE/GCS SARA/AUB SANTE</t>
  </si>
  <si>
    <t>pro.mssante.fr/lifen.mssante.fr/interop-mssante.apicrypt.org/infirmier.mssante.fr/ghso.mssante.fr/ahdca.mssante.fr</t>
  </si>
  <si>
    <t>medimail.mssante.fr/lifen.mssante.fr/interop-mssante.apicrypt.org/infirmier.mssante.fr/hadnice.mssante.fr/chu-nice.mssante.fr</t>
  </si>
  <si>
    <t>LIFEN/APICEM/MAILIZ/MIPIH/CHU DE NICE</t>
  </si>
  <si>
    <t>lifen.mssante.fr/hadbearnsoule.mssante.fr/aquitaine.mssante.fr</t>
  </si>
  <si>
    <t>LIFEN/MIPIH/GRADES ESEA NOUVELLE-AQUITAINE</t>
  </si>
  <si>
    <t>fondationbellan.mssante.fr</t>
  </si>
  <si>
    <t>infirmier.mssante.fr/asdr.mssante.fr</t>
  </si>
  <si>
    <t>pro.mssante.fr/medecin.mssante.fr/lifen.mssante.fr/fondation-santeservice.mssante.fr/enovacom.mssante.fr/ch-cholet.mssante.fr/aura.mssante.fr/aphp.mssante.fr</t>
  </si>
  <si>
    <t>MAILIZ/LIFEN/MIPIH/ENOVACOM/CH DE CHOLET/GCS SARA/INOVELAN</t>
  </si>
  <si>
    <t>lifen.mssante.fr/groupesaintsauveur.mssante.fr</t>
  </si>
  <si>
    <t>ssa.mssante.fr/medecin.mssante.fr/lifen.mssante.fr/hia-legouest.ssa.mssante.fr/dmf.ssa.mssante.fr/chr-metz-thionville.mssante.fr/#</t>
  </si>
  <si>
    <t>ramsaygds.mssante.fr/paca.mssante.fr/medecin.mssante.fr/lifen.mssante.fr/almaviva-sante.mssante.fr</t>
  </si>
  <si>
    <t>pro.mssante.fr/lifen.mssante.fr/groupesaintsauveur.mssante.fr/ghso.mssante.fr</t>
  </si>
  <si>
    <t>sage-femme.mssante.fr/pro.mssante.fr/medecin.mssante.fr/lifen.mssante.fr/chr-metz-thionville.mssante.fr</t>
  </si>
  <si>
    <t>mgen.mssante.fr/interop-mssante.apicrypt.org</t>
  </si>
  <si>
    <t>MGEN TECHNOLOGIES/APICEM</t>
  </si>
  <si>
    <t>ramsaygds.mssante.fr/pro.mssante.fr/lifen.mssante.fr/hopitalporteverte.mssante.fr/hopitaleuropeendeparis.mssante.fr/aura.mssante.fr</t>
  </si>
  <si>
    <t>COMPAGNIE GENERALE DE SANTE/MAILIZ/LIFEN/HOPITAL LA PORTE VERTE/WRAPTOR LABORATORIES/GCS SARA</t>
  </si>
  <si>
    <t>masseur-kinesitherapeute.mssante.fr/lifen.mssante.fr/hlrs-lamusse.mssante.fr/chu-rouen.mssante.fr</t>
  </si>
  <si>
    <t>pro.mssante.fr/paca.mssante.fr/masseur-kinesitherapeute.mssante.fr/leonberard.mssante.fr/infirmier.mssante.fr/aphm.mssante.fr</t>
  </si>
  <si>
    <t>pro.mssante.fr/lifen.mssante.fr/ch-tournus.mssante.fr</t>
  </si>
  <si>
    <t>MAILIZ/LIFEN/GIP GRADES BFC</t>
  </si>
  <si>
    <t>interop-mssante.apicrypt.org/chr-orleans.mssante.fr</t>
  </si>
  <si>
    <t>APICEM/CH REGIONAL D'ORLEANS</t>
  </si>
  <si>
    <t>medecin.mssante.fr/lifen.mssante.fr/ch-erstein.mssante.fr</t>
  </si>
  <si>
    <t>MAILIZ/LIFEN/CH D'ERSTEIN</t>
  </si>
  <si>
    <t>pdl.mssante.fr/medecin.mssante.fr/lifen.mssante.fr/esantepdl.mssante.fr/cliniquemutualisteestuaire.mssante.fr/chorus.mssante.fr</t>
  </si>
  <si>
    <t>MAILIZ/LIFEN/GCS E-SANTE PAYS DE LA LOIRE/ENOVACOM/INTERNATIONAL CROSS TALK</t>
  </si>
  <si>
    <t>medecin.mssante.fr/masseur-kinesitherapeute.mssante.fr/esantepdl.mssante.fr/chorus.mssante.fr/aura.mssante.fr</t>
  </si>
  <si>
    <t>pro.oc.mssante.fr/medecin.mssante.fr/aura.mssante.fr</t>
  </si>
  <si>
    <t>ramsaygds.mssante.fr/na.mssante.fr/medecin.mssante.fr/medecin.mp.mssante.fr/lifen.mssante.fr/aphp.mssante.fr</t>
  </si>
  <si>
    <t>COMPAGNIE GENERALE DE SANTE/GRADES ESEA NOUVELLE-AQUITAINE/MAILIZ/MIPIH/LIFEN/INOVELAN</t>
  </si>
  <si>
    <t>pro.mssante.fr/lifen.mssante.fr/cognacq-jay.mssante.fr/aphp.mssante.fr</t>
  </si>
  <si>
    <t>MAILIZ/LIFEN/HOPITAL PRIVE COGNACQ-JAY/INOVELAN</t>
  </si>
  <si>
    <t>medecin.mssante.fr/lifen.mssante.fr/clinique-miotte.mssante.fr</t>
  </si>
  <si>
    <t>MAILIZ/LIFEN/GCS EMOSIST - FRANCHE COMTE</t>
  </si>
  <si>
    <t>HOPITAL PRIVE DU CONFLUENT</t>
  </si>
  <si>
    <t>ramsaygds.mssante.fr/medecin.mssante.fr/lifen.mssante.fr/aphp.mssante.fr/almaviva-sante.mssante.fr</t>
  </si>
  <si>
    <t>COMPAGNIE GENERALE DE SANTE/MAILIZ/LIFEN/INOVELAN/MIPIH</t>
  </si>
  <si>
    <t>sage-femme.mssante.fr/pro.mssante.fr/natecia.aura.mssante.fr/lifen.mssante.fr/aura.mssante.fr</t>
  </si>
  <si>
    <t>ramsaygds.mssante.fr/lifen.mssante.fr/interop-mssante.apicrypt.org</t>
  </si>
  <si>
    <t>COMPAGNIE GENERALE DE SANTE/LIFEN/APICEM</t>
  </si>
  <si>
    <t>ssa.mssante.fr/pro.mssante.fr/pharmacien.mssante.fr/paca.mssante.fr/medecin.mssante.fr/masseur-kinesitherapeute.mssante.fr/lifen.mssante.fr/cos.mssante.fr/ch-vienne.mssante.fr/chu-lyon.mssante.fr/aura.mssante.fr/#</t>
  </si>
  <si>
    <t>pc.mssante.fr/medecin.mssante.fr/lifen.mssante.fr/chu-bordeaux.mssante.fr/aquitaine.mssante.fr</t>
  </si>
  <si>
    <t>MAILIZ/LIFEN/CHU HOPITAUX DE BORDEAUX/GRADES ESEA NOUVELLE-AQUITAINE</t>
  </si>
  <si>
    <t>ramsaygds.mssante.fr/pharmacien.mssante.fr/pc.mssante.fr/paca.mssante.fr/medecin.mssante.fr/lifen.mssante.fr/clinique-sainte-marguerite.mssante.fr/clinique-atlantique.mssante.fr/chicas-gap.mssante.fr/#</t>
  </si>
  <si>
    <t>medecin.mssante.fr/lifen.mssante.fr/chu-dijon.mssante.fr</t>
  </si>
  <si>
    <t>na.mssante.fr/medecin.mssante.fr/lifen.mssante.fr/had47.mssante.fr/chirurgien-dentiste.mssante.fr/ch-cadillac.mssante.fr/aquitaine.mssante.fr</t>
  </si>
  <si>
    <t>LIFEN/MIPIH/MAILIZ/CH DE CADILLAC/GRADES ESEA NOUVELLE-AQUITAINE</t>
  </si>
  <si>
    <t>medecin.mssante.fr/hstv.mssante.fr/ch-larochelle.mssante.fr/ch-cornouaille.mssante.fr/bretagne.mssante.fr/#</t>
  </si>
  <si>
    <t>lifen.mssante.fr/hpsj.mssante.fr/aphp.mssante.fr</t>
  </si>
  <si>
    <t>medecin.mssante.fr/masseur-kinesitherapeute.mssante.fr/hpsj.mssante.fr/cos.mssante.fr/aura.mssante.fr/aphp.mssante.fr</t>
  </si>
  <si>
    <t>LIFEN/MAILIZ/ICO - SITE PAUL PAPIN/CHU DE NANTES/INOVELAN/CH DEPARTEMENTAL VENDEE/CH DE CHOLET/GCS SARA</t>
  </si>
  <si>
    <t>medecin.mssante.fr/chu-dijon.mssante.fr/chirurgien-dentiste.mssante.fr/ch-camiers.mssante.fr</t>
  </si>
  <si>
    <t>medecin.mssante.fr/lifen.mssante.fr/isc84.mssante.fr/ch-manosque.mssante.fr/aura.mssante.fr</t>
  </si>
  <si>
    <t>lifen.mssante.fr/korian.mssante.fr/infirmier.mssante.fr/cgm.mssante.fr</t>
  </si>
  <si>
    <t>LIFEN/MIPIH/MAILIZ/COMPUGROUP MEDICAL France</t>
  </si>
  <si>
    <t>pro.mssante.fr/medecin.oc.mssante.fr/medecin.mssante.fr/lifen.mssante.fr/languedoc-mutualite.mssante.fr/interop-mssante.apicrypt.org/chu-montpellier.mssante.fr/aura.mssante.fr</t>
  </si>
  <si>
    <t>MAILIZ/LIFEN/APICEM/MIPIH/GCS SARA</t>
  </si>
  <si>
    <t>sinoue.mssante.fr/orpea.mssante.fr</t>
  </si>
  <si>
    <t>mdo.mssante.fr/lifen.mssante.fr/ght974.mssante.fr</t>
  </si>
  <si>
    <t>ENOVACOM/LIFEN/MIPIH</t>
  </si>
  <si>
    <t>pro.mssante.fr/mmjg.mssante.fr/hpsj.mssante.fr/chu-nimes.mssante.fr/ch-simoneveil.mssante.fr/aura.mssante.fr</t>
  </si>
  <si>
    <t>lifen.mssante.fr/interop-mssante.apicrypt.org/infirmier.mssante.fr</t>
  </si>
  <si>
    <t>ssa.mssante.fr/sage-femme.mssante.fr/na.mssante.fr/medecin.mssante.fr/lifen.mssante.fr/chu-limoges.mssante.fr/ch-dax.mssante.fr/ch-agen-nerac.mssante.fr/aura.mssante.fr/aquitaine.mssante.fr/#</t>
  </si>
  <si>
    <t>medecin.mssante.fr/lifen.mssante.fr/interop-mssante.apicrypt.org/ch-semur.mssante.fr</t>
  </si>
  <si>
    <t>MAILIZ/LIFEN/APICEM/INOVELAN</t>
  </si>
  <si>
    <t>oikia.aura.mssante.fr/lifen.mssante.fr/aura.mssante.fr</t>
  </si>
  <si>
    <t>pro.oc.mssante.fr/polyclinique-gascogne.mssante.fr/medecin.oc.mssante.fr/medecin.mssante.fr/medecin.mp.mssante.fr/lifen.mssante.fr/hopital-joseph-ducuing.mssante.fr/clinique-union.mssante.fr/chu-toulouse.mssante.fr/ch-lannemezan.mssante.fr</t>
  </si>
  <si>
    <t>medecin.mssante.fr/lifen.mssante.fr/infirmier.mssante.fr/ahnac.mssante.fr</t>
  </si>
  <si>
    <t>vivalto-sante.mssante.fr/pro.mssante.fr/medecin.mssante.fr/lifen.mssante.fr/hli-presquile.mssante.fr/esn.mssante.fr/esantepdl.mssante.fr</t>
  </si>
  <si>
    <t>GIE VIVALTO SANTE SERVICE PARTAGES/MAILIZ/LIFEN/HOPITAL INTERCOMMUNAL DE LA PRESQU'ILE/WRAPTOR LABORATORIES/GCS E-SANTE PAYS DE LA LOIRE</t>
  </si>
  <si>
    <t>vivalto-sante.mssante.fr/sage-femme.mssante.fr/pc.mssante.fr/medecin.mssante.fr/lifen.mssante.fr/ghbs.mssante.fr/ch-stbrieuc.mssante.fr/ch-centre-bretagne.mssante.fr/chbs.mssante.fr/bretagne.mssante.fr</t>
  </si>
  <si>
    <t>GIE VIVALTO SANTE SERVICE PARTAGES/GRADES ESEA NOUVELLE-AQUITAINE/MAILIZ/LIFEN/GHBS/INOVELAN/CH CENTRE BRETAGNE/CH DE BRETAGNE SUD/GCS ESANTE BRETAGNE</t>
  </si>
  <si>
    <t>COMPAGNIE GENERALE DE SANTE/MAILIZ/LIFEN/APICEM/INOVELAN/GCS SARA</t>
  </si>
  <si>
    <t>paca.mssante.fr/ohs-lorraine.mssante.fr/medecin.mssante.fr/lifen.mssante.fr</t>
  </si>
  <si>
    <t>MIPIH/CENTRE JACQUES PARISOT BAINVILLE SUR MADON/MAILIZ/LIFEN</t>
  </si>
  <si>
    <t>medecin.mssante.fr/hospigrandouest.mssante.fr/ch-guingamp.mssante.fr/bretagne.mssante.fr</t>
  </si>
  <si>
    <t>MAILIZ/ENOVACOM/INOVELAN/GCS ESANTE BRETAGNE</t>
  </si>
  <si>
    <t>ssa.mssante.fr/pro.mssante.fr/medecin.mssante.fr/lifen.mssante.fr/aura.mssante.fr/#</t>
  </si>
  <si>
    <t>lifen.mssante.fr/hospigrandouest.mssante.fr/bretagne.mssante.fr</t>
  </si>
  <si>
    <t>LIFEN/ENOVACOM/GCS ESANTE BRETAGNE</t>
  </si>
  <si>
    <t>ramsaygds.mssante.fr/medecin.mssante.fr/masseur-kinesitherapeute.mssante.fr/lifen.mssante.fr/interop-mssante.apicrypt.org/infirmier.mssante.fr/eps-rogerprevot.mssante.fr/aura.mssante.fr/ahnac.mssante.fr</t>
  </si>
  <si>
    <t>sage-femme.mssante.fr/pro.mssante.fr/lifen.mssante.fr/hopitalprive-saintclaude.elsan.mssante.fr</t>
  </si>
  <si>
    <t>sage-femme.mssante.fr/pro.mssante.fr/polesantesaintjean.mssante.fr/paca.mssante.fr/medecin.mssante.fr/lifen.mssante.fr/chu-nimes.mssante.fr/chu-nice.mssante.fr/ch-cannes.mssante.fr/ch-antibes.mssante.fr/cal.mssante.fr/aura.mssante.fr</t>
  </si>
  <si>
    <t>infirmier.mssante.fr/csje.mssante.fr</t>
  </si>
  <si>
    <t>MAILIZ/POLYCLINIQUE SAINT JEAN</t>
  </si>
  <si>
    <t>medecin.mssante.fr/aura.mssante.fr/ahs-sarthe.mssante.fr</t>
  </si>
  <si>
    <t>MAILIZ/GCS SARA/CENTRE MEDICAL F.GALLOUEDEC - AHS SARTHE</t>
  </si>
  <si>
    <t>pc.mssante.fr/midi-gascogne.mssante.fr/medecin.mssante.fr/medecin.mp.mssante.fr</t>
  </si>
  <si>
    <t>lifen.mssante.fr/bretagne.mssante.fr/aub.mssante.fr</t>
  </si>
  <si>
    <t>LIFEN/GCS ESANTE BRETAGNE/AUB SANTE</t>
  </si>
  <si>
    <t>+ 0,5%</t>
  </si>
  <si>
    <t>medecin.mssante.fr/interop-mssante.apicrypt.org/gh70.mssante.fr/fpv.mssante.fr/chorus.mssante.fr/aura.mssante.fr/ahbfc.mssante.fr</t>
  </si>
  <si>
    <t>MAILIZ/APICEM/GCS EMOSIST - FRANCHE COMTE/ENOVACOM/INTERNATIONAL CROSS TALK/GCS SARA/AHBFC</t>
  </si>
  <si>
    <r>
      <t xml:space="preserve">Définitions :
</t>
    </r>
    <r>
      <rPr>
        <b/>
        <sz val="10"/>
        <rFont val="Calibri"/>
        <family val="2"/>
        <scheme val="minor"/>
      </rPr>
      <t xml:space="preserve">Autres : </t>
    </r>
    <r>
      <rPr>
        <sz val="10"/>
        <rFont val="Calibri"/>
        <family val="2"/>
        <scheme val="minor"/>
      </rPr>
      <t xml:space="preserve">Dans l'onglet "Suivi Général", le terme "autres" est constitué des acteurs MSSanté auxquels sont exclus les trois périmètres qui font l'objet d'un suivi détaillé : les ES, les PSL et les LBM. Ils correspondent par exemple aux centres de santé, aux centres de radiographie, aux structures sociales et médico-sociales, aux pharmacies, à DGS Urgent, ...
</t>
    </r>
    <r>
      <rPr>
        <b/>
        <sz val="10"/>
        <rFont val="Calibri"/>
        <family val="2"/>
        <scheme val="minor"/>
      </rPr>
      <t xml:space="preserve">BAL </t>
    </r>
    <r>
      <rPr>
        <sz val="10"/>
        <rFont val="Calibri"/>
        <family val="2"/>
        <scheme val="minor"/>
      </rPr>
      <t xml:space="preserve">: Boite Aux Lettres MSSanté
</t>
    </r>
    <r>
      <rPr>
        <b/>
        <sz val="10"/>
        <rFont val="Calibri"/>
        <family val="2"/>
        <scheme val="minor"/>
      </rPr>
      <t>BAL Libéral</t>
    </r>
    <r>
      <rPr>
        <sz val="10"/>
        <rFont val="Calibri"/>
        <family val="2"/>
        <scheme val="minor"/>
      </rPr>
      <t xml:space="preserve"> : Il s'agit des BAL MSSanté personnelles appartenant à un professionnel de santé exerçant dans le secteur libéral selon ce qui a été déclaré auprès de son autorité d'enregistrement. Un professionnel ayant un exercice mixte libéral et salarié et dont les boites ne sont pas rattachées à son exercice salarié, sera considéré comme libéral dans ce rapport.
</t>
    </r>
    <r>
      <rPr>
        <b/>
        <sz val="10"/>
        <rFont val="Calibri"/>
        <family val="2"/>
        <scheme val="minor"/>
      </rPr>
      <t>BAL non Libéral</t>
    </r>
    <r>
      <rPr>
        <sz val="10"/>
        <rFont val="Calibri"/>
        <family val="2"/>
        <scheme val="minor"/>
      </rPr>
      <t xml:space="preserve"> : Il s'agit des BAL organisationnelles et applicatives ainsi que des BAL personnelles rattachées à une structure ou appartenant à des professionnels de santé n'ayant aucun exercice libéral.
</t>
    </r>
    <r>
      <rPr>
        <b/>
        <sz val="10"/>
        <rFont val="Calibri"/>
        <family val="2"/>
        <scheme val="minor"/>
      </rPr>
      <t>BAL applicative</t>
    </r>
    <r>
      <rPr>
        <sz val="10"/>
        <rFont val="Calibri"/>
        <family val="2"/>
        <scheme val="minor"/>
      </rPr>
      <t xml:space="preserve"> : BAL associée à un logiciel métier de type DPI ou SIL par exemple. Elle a vocation à émettre des messages de manière automatisée. Elle n'a pas vocation à recevoir de messages.
</t>
    </r>
    <r>
      <rPr>
        <b/>
        <sz val="10"/>
        <rFont val="Calibri"/>
        <family val="2"/>
        <scheme val="minor"/>
      </rPr>
      <t>BAL organisationnelle</t>
    </r>
    <r>
      <rPr>
        <sz val="10"/>
        <rFont val="Calibri"/>
        <family val="2"/>
        <scheme val="minor"/>
      </rPr>
      <t xml:space="preserve"> : BAL associée à un usage partagé par plusieurs personnes d'un même service ou d'une même équipe. Elle peut se présenter sous la forme suivante : service-cardiologie@CH-XXXX.mssante.fr
</t>
    </r>
    <r>
      <rPr>
        <b/>
        <sz val="10"/>
        <rFont val="Calibri"/>
        <family val="2"/>
        <scheme val="minor"/>
      </rPr>
      <t>BAL personnelle</t>
    </r>
    <r>
      <rPr>
        <sz val="10"/>
        <rFont val="Calibri"/>
        <family val="2"/>
        <scheme val="minor"/>
      </rPr>
      <t xml:space="preserve"> (ou BAL nominative) : BAL appartenant à une personne physique, elle est souvent sous la forme suivante : prenom.nom@xxxx.mssante.fr</t>
    </r>
    <r>
      <rPr>
        <b/>
        <sz val="10"/>
        <rFont val="Calibri"/>
        <family val="2"/>
        <scheme val="minor"/>
      </rPr>
      <t xml:space="preserve">
Equipé</t>
    </r>
    <r>
      <rPr>
        <sz val="10"/>
        <rFont val="Calibri"/>
        <family val="2"/>
        <scheme val="minor"/>
      </rPr>
      <t xml:space="preserve"> : Est considéré comme "équipé" un professionnel de santé possédant au moins une BAL MSSanté ouverte. On parle de professionnel de santé "équipé" et de structure "raccordée".</t>
    </r>
    <r>
      <rPr>
        <b/>
        <u/>
        <sz val="10"/>
        <rFont val="Calibri"/>
        <family val="2"/>
        <scheme val="minor"/>
      </rPr>
      <t xml:space="preserve">
</t>
    </r>
    <r>
      <rPr>
        <b/>
        <sz val="10"/>
        <rFont val="Calibri"/>
        <family val="2"/>
        <scheme val="minor"/>
      </rPr>
      <t xml:space="preserve">ES : </t>
    </r>
    <r>
      <rPr>
        <sz val="10"/>
        <rFont val="Calibri"/>
        <family val="2"/>
        <scheme val="minor"/>
      </rPr>
      <t xml:space="preserve">Etablissement de Santé
</t>
    </r>
    <r>
      <rPr>
        <b/>
        <sz val="10"/>
        <rFont val="Calibri"/>
        <family val="2"/>
        <scheme val="minor"/>
      </rPr>
      <t>Espace de Confiance</t>
    </r>
    <r>
      <rPr>
        <sz val="10"/>
        <rFont val="Calibri"/>
        <family val="2"/>
        <scheme val="minor"/>
      </rPr>
      <t xml:space="preserve"> : Ce terme désigne l'ensemble de l'écosystème MSSanté, regroupant toutes les messageries sécurisées de santé conformes MSSanté.
</t>
    </r>
    <r>
      <rPr>
        <b/>
        <sz val="10"/>
        <rFont val="Calibri"/>
        <family val="2"/>
        <scheme val="minor"/>
      </rPr>
      <t>FINESS</t>
    </r>
    <r>
      <rPr>
        <sz val="10"/>
        <rFont val="Calibri"/>
        <family val="2"/>
        <scheme val="minor"/>
      </rPr>
      <t xml:space="preserve"> : Fichier national des établissements sanitaires et sociaux. Adresse du site : http://finess.sante.gouv.fr/fininter/jsp/index.jsp : FINESS assure l'immatriculation des établissements et entités juridiques porteurs d'une autorisation ou d'un agrément. Les données sont actualisées au quotidien en fonction des modifications effectuées au niveau territorial (ARS, DRJSCS).
</t>
    </r>
    <r>
      <rPr>
        <b/>
        <sz val="10"/>
        <rFont val="Calibri"/>
        <family val="2"/>
        <scheme val="minor"/>
      </rPr>
      <t>Hôpital</t>
    </r>
    <r>
      <rPr>
        <sz val="10"/>
        <rFont val="Calibri"/>
        <family val="2"/>
        <scheme val="minor"/>
      </rPr>
      <t xml:space="preserve"> : Le terme "hôpital" employé dans les onglets "Suivi Général" et "ES - Analyse" reprend le périmètre des ES.
</t>
    </r>
    <r>
      <rPr>
        <b/>
        <sz val="10"/>
        <rFont val="Calibri"/>
        <family val="2"/>
        <scheme val="minor"/>
      </rPr>
      <t xml:space="preserve">LBM </t>
    </r>
    <r>
      <rPr>
        <sz val="10"/>
        <rFont val="Calibri"/>
        <family val="2"/>
        <scheme val="minor"/>
      </rPr>
      <t xml:space="preserve">: Laboratoire de Biologie Médicale de ville
</t>
    </r>
    <r>
      <rPr>
        <b/>
        <sz val="10"/>
        <rFont val="Calibri"/>
        <family val="2"/>
        <scheme val="minor"/>
      </rPr>
      <t>Messages échangés</t>
    </r>
    <r>
      <rPr>
        <sz val="10"/>
        <rFont val="Calibri"/>
        <family val="2"/>
        <scheme val="minor"/>
      </rPr>
      <t xml:space="preserve"> : Un message émis auprès de 3 destinataires différents sera compté comme 3 messages émis (et 3 messages reçus). Le nombre de messages échangés correspond au nombre de messages émis = nombre de messages reçus (=3 dans l'exemple qui précède).
</t>
    </r>
    <r>
      <rPr>
        <b/>
        <sz val="10"/>
        <rFont val="Calibri"/>
        <family val="2"/>
        <scheme val="minor"/>
      </rPr>
      <t>Taille total des messages</t>
    </r>
    <r>
      <rPr>
        <sz val="10"/>
        <rFont val="Calibri"/>
        <family val="2"/>
        <scheme val="minor"/>
      </rPr>
      <t xml:space="preserve"> (onglet "Suivi Général") : Taille cumulé de l'ensemble des messages ayant transité au sein de l'Espace de Confiance au cours du mois.
</t>
    </r>
    <r>
      <rPr>
        <b/>
        <sz val="10"/>
        <rFont val="Calibri"/>
        <family val="2"/>
        <scheme val="minor"/>
      </rPr>
      <t>PSL</t>
    </r>
    <r>
      <rPr>
        <sz val="10"/>
        <rFont val="Calibri"/>
        <family val="2"/>
        <scheme val="minor"/>
      </rPr>
      <t xml:space="preserve"> : Professionnel de Santé Libéral</t>
    </r>
    <r>
      <rPr>
        <b/>
        <u/>
        <sz val="10"/>
        <rFont val="Calibri"/>
        <family val="2"/>
        <scheme val="minor"/>
      </rPr>
      <t xml:space="preserve">
</t>
    </r>
    <r>
      <rPr>
        <b/>
        <sz val="10"/>
        <rFont val="Calibri"/>
        <family val="2"/>
        <scheme val="minor"/>
      </rPr>
      <t>Taux émetteurs</t>
    </r>
    <r>
      <rPr>
        <sz val="10"/>
        <rFont val="Calibri"/>
        <family val="2"/>
        <scheme val="minor"/>
      </rPr>
      <t xml:space="preserve"> : Ce taux correspond au pourcentage de structures "émetteur" par rapport au nombre total de structures. Pour le calcul de ce taux, les émissions réelles au cours du mois sont prises en compte et non l'ensemble des structures qui ont émis au moins un mail depuis 2016 (cf. Statut Emetteur ci-après dans les détails ES et LBM).
</t>
    </r>
    <r>
      <rPr>
        <b/>
        <sz val="10"/>
        <rFont val="Calibri"/>
        <family val="2"/>
        <scheme val="minor"/>
      </rPr>
      <t>Taux équipement</t>
    </r>
    <r>
      <rPr>
        <sz val="10"/>
        <rFont val="Calibri"/>
        <family val="2"/>
        <scheme val="minor"/>
      </rPr>
      <t xml:space="preserve"> : Ce taux correspond au pourcentage de professionnels de santé "équipé" d'une boite MSSanté par rapport au nombre total de professionnels de santé (voir la définition de "émetteur" pour plus de détails).
</t>
    </r>
    <r>
      <rPr>
        <b/>
        <sz val="10"/>
        <rFont val="Calibri"/>
        <family val="2"/>
        <scheme val="minor"/>
      </rPr>
      <t>Taux raccordement</t>
    </r>
    <r>
      <rPr>
        <sz val="10"/>
        <rFont val="Calibri"/>
        <family val="2"/>
        <scheme val="minor"/>
      </rPr>
      <t xml:space="preserve"> : Ce taux correspond au pourcentage de structures raccordées par rapport au nombre total de structures (voir la définition de "raccordé" pour plus de détails).
</t>
    </r>
    <r>
      <rPr>
        <b/>
        <sz val="10"/>
        <rFont val="Calibri"/>
        <family val="2"/>
        <scheme val="minor"/>
      </rPr>
      <t>Ville</t>
    </r>
    <r>
      <rPr>
        <sz val="10"/>
        <rFont val="Calibri"/>
        <family val="2"/>
        <scheme val="minor"/>
      </rPr>
      <t xml:space="preserve"> : Le terme "ville" employé dans les onglets "Suivi Général" et "ES - Analyse" reprend le périmètre des PSL, des LBM et des autres catégories d'émetteurs "de ville" : centres d'échographie, centres de santé, ...</t>
    </r>
  </si>
  <si>
    <t>na.mssante.fr/medecin.mssante.fr/cheygurande.mssante.fr/ch-eygurande.mssante.fr/ch-cadillac.mssante.fr</t>
  </si>
  <si>
    <t>GRADES ESEA NOUVELLE-AQUITAINE/MAILIZ/CH PAYS EYGURANDE/ENOVACOM/CH DE CADILLAC</t>
  </si>
  <si>
    <t>social.oc.mssante.fr/masseur-kinesitherapeute.mssante.fr</t>
  </si>
  <si>
    <t>interop-mssante.apicrypt.org/aura.mssante.fr/aphm.mssante.fr</t>
  </si>
  <si>
    <t>APICEM/GCS SARA/APHM</t>
  </si>
  <si>
    <t>na.mssante.fr/medecin.mssante.fr/inicea.mssante.fr</t>
  </si>
  <si>
    <t>GRADES ESEA NOUVELLE-AQUITAINE/MAILIZ/INICEA</t>
  </si>
  <si>
    <t>pro.mssante.fr/cnd63.aura.mssante.fr/aura.mssante.fr</t>
  </si>
  <si>
    <t>pro.mssante.fr/paca.mssante.fr/orpea.mssante.fr</t>
  </si>
  <si>
    <t>pharmacien.mssante.fr/medecin.mssante.fr/lifen.mssante.fr/hospiville.mssante.fr/esantepdl.mssante.fr/ch-gdaumezon.mssante.fr/ch-cholet.mssante.fr/ch-cesame-angers.mssante.fr</t>
  </si>
  <si>
    <t>MAILIZ/LIFEN/SAS MAPUI LABS/GCS E-SANTE PAYS DE LA LOIRE/CH GEORGES DAUMEZON/CH DE CHOLET/CENTRE DE SANTE MENTALE ANGEVIN</t>
  </si>
  <si>
    <t>lifen.mssante.fr/chba.mssante.fr/bretagne.mssante.fr</t>
  </si>
  <si>
    <t>LIFEN/CH BRETAGNE ATLANTIQUE/GCS ESANTE BRETAGNE</t>
  </si>
  <si>
    <t>pro.oc.mssante.fr/pharmacien.oc.mssante.fr/medecin.oc.mssante.fr/medecin.mssante.fr/medecin.mp.mssante.fr/lifen.mssante.fr/infirmier.oc.mssante.fr/clinique-claude-bernard.mssante.fr/chu-toulouse.mssante.fr/chu-montpellier.mssante.fr/chu-limoges.mssante.fr/ch-sarlat.mssante.fr/chirurgien-dentiste.oc.mssante.fr/chic-castres-mazamet.mssante.fr/ch-compiegnenoyon.mssante.fr/ch-albi.mssante.fr/bonsauveuralby.mssante.fr/aura.mssante.fr</t>
  </si>
  <si>
    <t>CENTRE JACQUES PARISOT BAINVILLE SUR MADON/MAILIZ/GRADES PULSY</t>
  </si>
  <si>
    <t>masseur-kinesitherapeute.mssante.fr/lifen.mssante.fr/esantepdl.mssante.fr/ch-maubreuil.mssante.fr</t>
  </si>
  <si>
    <t>MAILIZ/LIFEN/GCS E-SANTE PAYS DE LA LOIRE/CH DE MAUBREUIL</t>
  </si>
  <si>
    <t>CHI EURE SEINE/LIFEN/APICEM/CH SARLAT/CH DE PERIGUEUX/MIPIH/CH DE LIBOURNE/MAILIZ/CH DEPARTEMENTAL VENDEE/CHI DE COMPIEGNE-NOYON/DEDALUS HEALTHCARE FRANCE/GCS SARA/GRADES ESEA NOUVELLE-AQUITAINE</t>
  </si>
  <si>
    <t>pro.mssante.fr/medecin.mssante.fr/masseur-kinesitherapeute.mssante.fr/aquitaine.mssante.fr</t>
  </si>
  <si>
    <t>sage-femme.mssante.fr/lifen.mssante.fr/chu-nantes.mssante.fr/ch-cholet.mssante.fr/ch-ancenis.mssante.fr/aura.mssante.fr</t>
  </si>
  <si>
    <t>sage-femme.mssante.fr/pro.mssante.fr/medecin.mssante.fr/masseur-kinesitherapeute.mssante.fr/lifen.mssante.fr/interop-mssante.apicrypt.org/chu-rennes.mssante.fr/chirurgien-dentiste.mssante.fr/ch-fougeres.mssante.fr/ch-cognac.mssante.fr/bretagne.mssante.fr</t>
  </si>
  <si>
    <t>LIFEN/APICEM/CHRU DE RENNES/MAILIZ/CH DE FOUGERES/CHI DU PAYS DE COGNAC/GCS ESANTE BRETAGNE</t>
  </si>
  <si>
    <t>CENTRE HOSPITALIER GERONTOLOGIQUE DE LA FERE</t>
  </si>
  <si>
    <t>MAILIZ/CH GERONTOLOGIQUE LA FERE</t>
  </si>
  <si>
    <t>pro.mssante.fr/medecin.mssante.fr/interop-mssante.apicrypt.org/chu-martinique.mssante.fr/chnc972.mssante.fr</t>
  </si>
  <si>
    <t>medecin.mssante.fr/lifen.mssante.fr/chu-nantes.mssante.fr/ch-cholet.mssante.fr/ch-blain.mssante.fr</t>
  </si>
  <si>
    <t>MAILIZ/LIFEN/CHU DE NANTES/CH DE CHOLET/CH SPECIALISE BLAIN</t>
  </si>
  <si>
    <t>ramsaygds.mssante.fr/pro.mssante.fr/pharmacien.mssante.fr/medecin.mssante.fr/lifen.mssante.fr/ghsif.mssante.fr/cypath.aura.mssante.fr/clb.aura.mssante.fr/chu-tours.mssante.fr/chu-lyon.aura.mssante.fr/ch-melun.mssante.fr/aura.mssante.fr/aphp.mssante.fr</t>
  </si>
  <si>
    <t>pro.mssante.fr/pharmacien.mssante.fr/medecin.mssante.fr/cjp.mssante.fr/cjp.aura.mssante.fr/chu-clermontferrand.aura.mssante.fr/aura.mssante.fr</t>
  </si>
  <si>
    <t>riovert.mssante.fr/paca.mssante.fr/lifen.mssante.fr</t>
  </si>
  <si>
    <t>ENOVACOM/MIPIH/LIFEN</t>
  </si>
  <si>
    <t>rocheplane.aura.mssante.fr/masseur-kinesitherapeute.mssante.fr/aura.mssante.fr</t>
  </si>
  <si>
    <t>lifen.mssante.fr/fsef.mssante.fr</t>
  </si>
  <si>
    <t>pro.mssante.fr/aurar.mssante.fr</t>
  </si>
  <si>
    <t>medecin.mssante.fr/chca.aura.mssante.fr/aura.mssante.fr</t>
  </si>
  <si>
    <t>pharmacien.oc.mssante.fr/medecin.mp.mssante.fr/lifen.mssante.fr/aura.mssante.fr</t>
  </si>
  <si>
    <t>infirmier.mssante.fr/ch-henin.mssante.fr/aura.mssante.fr</t>
  </si>
  <si>
    <t>medecin.mssante.fr/medecin.mp.mssante.fr/lifen.mssante.fr/hdpmb.aura.mssante.fr/ght974.mssante.fr/clinique-de-la-tour.mssante.fr/chu-nice.mssante.fr/chu-montpellier.mssante.fr/chicas-gap.mssante.fr/ch-compiegnenoyon.mssante.fr/ch-aix.mssante.fr/aura.mssante.fr</t>
  </si>
  <si>
    <t>pro.mssante.fr/masseur-kinesitherapeute.oc.mssante.fr/chi-vallon-salles-source.mssante.fr</t>
  </si>
  <si>
    <t>sage-femme.mssante.fr/ramsaygds.mssante.fr/medecin.mssante.fr/masseur-kinesitherapeute.mssante.fr/lifen.mssante.fr/interop-mssante.apicrypt.org/chu-rennes.mssante.fr/chirurgien-dentiste.mssante.fr/chba.mssante.fr/bretagne.mssante.fr</t>
  </si>
  <si>
    <t>GCS EMOSIST - FRANCHE COMTE/LIFEN/APICEM/MAILIZ/CHU BESANCON/CHI DE HAUTE COMTE/GCS SARA</t>
  </si>
  <si>
    <t>LIFEN/APICEM/MAILIZ/CHU DE POITIERS/MIPIH</t>
  </si>
  <si>
    <t>ramsaygds.mssante.fr/pro.mssante.fr/lifen.mssante.fr/gustaveroussy.mssante.fr/for.mssante.fr/chu-tours.mssante.fr/chu-rouen.mssante.fr/chu-martinique.mssante.fr/chirurgien-dentiste.mssante.fr/ch-havre.mssante.fr/ch-cholet.mssante.fr/cal.mssante.fr/aura.mssante.fr/aphp.mssante.fr</t>
  </si>
  <si>
    <t>lifen.mssante.fr/clinique-honore-cave.mssante.fr/aura.mssante.fr</t>
  </si>
  <si>
    <t>pro.mssante.fr/medecin.mssante.fr/lifen.mssante.fr/clinique-belledonne.aura.mssante.fr/aura.mssante.fr/#</t>
  </si>
  <si>
    <t>ramsaygds.mssante.fr/medecin.mssante.fr/lifen.mssante.fr/hpsj.mssante.fr/hexagonesp.mssante.fr/aura.mssante.fr</t>
  </si>
  <si>
    <t>vbr-sudeure.mssante.fr/pharmacien.mssante.fr/medecin.mssante.fr/masseur-kinesitherapeute.mssante.fr/lifen.mssante.fr/interop-mssante.apicrypt.org/clinique-pasteur.mssante.fr</t>
  </si>
  <si>
    <t>ramsaygds.mssante.fr/pro.mssante.fr/medecin.mssante.fr/lifen.mssante.fr/aphp.mssante.fr/almaviva-sante.mssante.fr</t>
  </si>
  <si>
    <t>cliniquedesacacias.mssante.fr</t>
  </si>
  <si>
    <t>ramsaygds.mssante.fr/cliniquedesepinettes.mssante.fr</t>
  </si>
  <si>
    <t>pro.oc.mssante.fr/medecin.oc.mssante.fr/medecin.mp.mssante.fr/lifen.mssante.fr/clinique-chateau-vernhes.mssante.fr</t>
  </si>
  <si>
    <t>pro.mssante.fr/medecin.mssante.fr/lifen.mssante.fr/infirmier.mssante.fr/ch-cannes.mssante.fr/almaviva-sante.mssante.fr</t>
  </si>
  <si>
    <t>medecin.mssante.fr/masseur-kinesitherapeute.mssante.fr/lifen.mssante.fr/korian.mssante.fr/ch-cholet.mssante.fr</t>
  </si>
  <si>
    <t>MAILIZ/LIFEN/MIPIH/CH DE CHOLET</t>
  </si>
  <si>
    <t>pro.mssante.fr/medecin.mssante.fr/lifen.mssante.fr/interop-mssante.apicrypt.org/infirmier.mssante.fr/chu-tours.mssante.fr/chr-orleans.mssante.fr/aura.mssante.fr</t>
  </si>
  <si>
    <t>LIFEN/APICEM/MAILIZ/CHRU DE TOURS/CH REGIONAL D'ORLEANS/GCS SARA</t>
  </si>
  <si>
    <t>medecin.mssante.fr/masseur-kinesitherapeute.mssante.fr/lifen.mssante.fr/ch-chateauduloir.mssante.fr</t>
  </si>
  <si>
    <t>MAILIZ/LIFEN/CH CHÂTEAU DU LOIR</t>
  </si>
  <si>
    <t>na.mssante.fr/medecin.mssante.fr/lifen.mssante.fr/groupesaintgatien.mssante.fr/ch-perigueux.mssante.fr/ch-libourne.mssante.fr/aquitaine.mssante.fr</t>
  </si>
  <si>
    <t>MAILIZ/LIFEN/WRAPTOR LABORATORIES/CH DE PERIGUEUX/CH DE LIBOURNE/GRADES ESEA NOUVELLE-AQUITAINE</t>
  </si>
  <si>
    <t>sage-femme.mssante.fr/lifen.mssante.fr/cliniquetousvents.mssante.fr/chicvs.mssante.fr</t>
  </si>
  <si>
    <t>pro.mssante.fr/medecin.mssante.fr/lifen.mssante.fr/infirmier.mssante.fr/clinisud.mssante.fr</t>
  </si>
  <si>
    <t>LIFEN/MAILIZ/ENOVACOM</t>
  </si>
  <si>
    <t>ramsaygds.mssante.fr/pro.oc.mssante.fr/medecin.oc.mssante.fr/medecin.mssante.fr/medecin.mp.mssante.fr/lifen.mssante.fr/infirmier.oc.mssante.fr/hopital-joseph-ducuing.mssante.fr/clinique-pasteur-toulouse.mssante.fr/chr-orleans.mssante.fr</t>
  </si>
  <si>
    <t>pro.oc.mssante.fr/medecin.mp.mssante.fr/clinique-pinede.mssante.fr</t>
  </si>
  <si>
    <t>normandie-generations.mssante.fr</t>
  </si>
  <si>
    <t>lifen.mssante.fr/cliniquelefloride.mssante.fr</t>
  </si>
  <si>
    <t>pro.mssante.fr/orpea.mssante.fr/masseur-kinesitherapeute.mssante.fr/cos.mssante.fr/bretagne.mssante.fr</t>
  </si>
  <si>
    <t>ramsaygds.mssante.fr/pro.mssante.fr/medecin.mssante.fr/chquingey.mssante.fr</t>
  </si>
  <si>
    <t>COMPAGNIE GENERALE DE SANTE/MAILIZ/GCS EMOSIST - FRANCHE COMTE</t>
  </si>
  <si>
    <t>pharmacien.mssante.fr/limousin.mssante.fr/infirmier.mssante.fr/fpv.mssante.fr/chu-limoges.mssante.fr/aura.mssante.fr</t>
  </si>
  <si>
    <t>medecin.guyane.mssante.fr/aurar.mssante.fr</t>
  </si>
  <si>
    <t>sage-femme.mssante.fr/na.mssante.fr/medecin.mssante.fr/medecin.mp.mssante.fr/lifen.mssante.fr/interop-mssante.apicrypt.org/ch-sudgironde.mssante.fr/aura.mssante.fr/aquitaine.mssante.fr</t>
  </si>
  <si>
    <t>MAILIZ/LIFEN/APICEM/MIPIH/GCS SARA/GRADES ESEA NOUVELLE-AQUITAINE</t>
  </si>
  <si>
    <t>masseur-kinesitherapeute.mssante.fr/aphm.mssante.fr</t>
  </si>
  <si>
    <t>pharmacien.mssante.fr/interop-mssante.apicrypt.org/ch-sainte-marie.mssante.fr</t>
  </si>
  <si>
    <t>pro.mssante.fr/medecin.mssante.fr/masseur-kinesitherapeute.mssante.fr/lifen.mssante.fr/interop-mssante.apicrypt.org/ch-cotentin.mssante.fr/aura.mssante.fr</t>
  </si>
  <si>
    <t>MAILIZ/LIFEN/APICEM/CH PUBLIC DU COTENTIN/GCS SARA</t>
  </si>
  <si>
    <t>ETABLISSEMENT FRANÇAIS DU SANG</t>
  </si>
  <si>
    <t>930019229</t>
  </si>
  <si>
    <t>teppe.aura.mssante.fr/medecin.mssante.fr/lifen.mssante.fr/interop-mssante.apicrypt.org/aura.mssante.fr</t>
  </si>
  <si>
    <t>pro.mssante.fr/medecin.mssante.fr/lifen.mssante.fr/interop-mssante.apicrypt.org/ch-troyes.mssante.fr/ch-cognac.mssante.fr</t>
  </si>
  <si>
    <t>MAILIZ/LIFEN/APICEM/INOVELAN/CHI DU PAYS DE COGNAC</t>
  </si>
  <si>
    <t>tzanck.mssante.fr/lifen.mssante.fr/interop-mssante.apicrypt.org</t>
  </si>
  <si>
    <t>MIPIH/LIFEN/APICEM</t>
  </si>
  <si>
    <t>maia-paca.mssante.fr/lifen.mssante.fr/interop-mssante.apicrypt.org/hadcapdomicile.mssante.fr/had-capdomicile.elsan.mssante.fr</t>
  </si>
  <si>
    <t>LIFEN/APICEM/MIPIH/ELSAN SAS</t>
  </si>
  <si>
    <t>oi.mssante.fr/medecin.mssante.fr/ght974.mssante.fr/asdr.mssante.fr</t>
  </si>
  <si>
    <t>reso.occitanie.mssante.fr/pro.mssante.fr/masseur-kinesitherapeute.mssante.fr/had-nantes.mssante.fr/esantepdl.mssante.fr</t>
  </si>
  <si>
    <t>MIPIH/MAILIZ/HAD NANTES ET REGION/GCS E-SANTE PAYS DE LA LOIRE</t>
  </si>
  <si>
    <t>sage-femme.mssante.fr/ramsaygds.mssante.fr/pro.mssante.fr/medecin.mssante.fr/lifen.mssante.fr/hopital-dcss.mssante.fr/chu-besancon.mssante.fr/aura.mssante.fr</t>
  </si>
  <si>
    <t>COMPAGNIE GENERALE DE SANTE/MAILIZ/LIFEN/GH DIACONESSES - CROIX ST SIMON/CHU BESANCON/GCS SARA</t>
  </si>
  <si>
    <t>ramsaygds.mssante.fr/medecin.mssante.fr/lifen.mssante.fr/croix-rouge.mssante.fr/aphp.mssante.fr</t>
  </si>
  <si>
    <t>COMPAGNIE GENERALE DE SANTE/MAILIZ/LIFEN/MIPIH/INOVELAN</t>
  </si>
  <si>
    <t>MAILIZ/ASSOCIATION GROUPE SOS SANTE/GCS SARA/INOVELAN</t>
  </si>
  <si>
    <t>pharmacien.mssante.fr/pc.mssante.fr/na.mssante.fr/medecin.mssante.fr/masseur-kinesitherapeute.mssante.fr/lifen.mssante.fr/infirmier.mssante.fr/ghnv.mssante.fr/chu-poitiers.mssante.fr/chorus.mssante.fr/ch-moulins-yzeure.mssante.fr/chicas-gap.mssante.fr/ch-cognac.mssante.fr/ch-claudel.mssante.fr/chba.mssante.fr/ch-angouleme.mssante.fr/aura.mssante.fr</t>
  </si>
  <si>
    <t>pharmacien.mssante.fr/org.oc.mssante.fr/medecin.oc.mssante.fr/medecin.mssante.fr/lifen.mssante.fr</t>
  </si>
  <si>
    <t>sage-femme.mssante.fr/ramsaygds.mssante.fr/pro.mssante.fr/medecin.mssante.fr/lifen.mssante.fr/interop-mssante.apicrypt.org/chu-rouen.mssante.fr/ch-havre.mssante.fr</t>
  </si>
  <si>
    <t>COMPAGNIE GENERALE DE SANTE/MAILIZ/LIFEN/APICEM/CHU DE ROUEN/INOVELAN</t>
  </si>
  <si>
    <t>ssa.mssante.fr/ramsaygds.mssante.fr/pro.mssante.fr/medecin.mssante.fr/lifen.mssante.fr/infirmerie-protestante.aura.mssante.fr/aura.mssante.fr/#</t>
  </si>
  <si>
    <t>orpea.mssante.fr/lifen.mssante.fr</t>
  </si>
  <si>
    <t>pro.oc.mssante.fr/oc.mssante.fr/medecin.oc.mssante.fr</t>
  </si>
  <si>
    <t>orthophoniste.mssante.fr/orpea.mssante.fr/medecin.mssante.fr/lifen.mssante.fr</t>
  </si>
  <si>
    <t>ramsaygds.mssante.fr/medecin.mssante.fr/lifen.mssante.fr/ch-libourne.mssante.fr/aquitaine.mssante.fr</t>
  </si>
  <si>
    <t>COMPAGNIE GENERALE DE SANTE/MAILIZ/LIFEN/CH DE LIBOURNE/GRADES ESEA NOUVELLE-AQUITAINE</t>
  </si>
  <si>
    <t>pro.mssante.fr/medecin.mssante.fr/lifen.mssante.fr/interop-mssante.apicrypt.org/ch-cotentin.mssante.fr</t>
  </si>
  <si>
    <t>MAILIZ/LIFEN/APICEM/CH PUBLIC DU COTENTIN</t>
  </si>
  <si>
    <t>COMPAGNIE GENERALE DE SANTE/MAILIZ/APICEM/GCS SARA</t>
  </si>
  <si>
    <t>ssa.mssante.fr/orpea.mssante.fr/medecin.mssante.fr</t>
  </si>
  <si>
    <t>pro.mssante.fr/polyclinique-notredame.elsan.mssante.fr/paca.mssante.fr/medecin.mssante.fr/lifen.mssante.fr/chi-fsr.mssante.fr</t>
  </si>
  <si>
    <t>santelysbfc.mssante.fr/pro.mssante.fr/chu-dijon.mssante.fr/ch-dole.mssante.fr</t>
  </si>
  <si>
    <t>GCS E-SANTE BOURGOGNE/MAILIZ/INOVELAN/CH LOUIS PASTEUR DOLE</t>
  </si>
  <si>
    <t>ch-dole.mssante.fr</t>
  </si>
  <si>
    <t>CH LOUIS PASTEUR DOLE</t>
  </si>
  <si>
    <t>aurore.asso.mssante.fr</t>
  </si>
  <si>
    <t>medecin.oc.mssante.fr/medecin.mssante.fr/aura.mssante.fr</t>
  </si>
  <si>
    <t>780002010</t>
  </si>
  <si>
    <t>VIVALTO Sante - Groupe 19</t>
  </si>
  <si>
    <t>routenouvelle.mssante.fr</t>
  </si>
  <si>
    <t>Formulaire inscription communications MSSanté</t>
  </si>
  <si>
    <r>
      <rPr>
        <b/>
        <i/>
        <sz val="7"/>
        <color theme="0" tint="-0.499984740745262"/>
        <rFont val="Arial"/>
        <family val="2"/>
      </rPr>
      <t>Identification des ES</t>
    </r>
    <r>
      <rPr>
        <i/>
        <sz val="7"/>
        <color theme="0" tint="-0.499984740745262"/>
        <rFont val="Arial"/>
        <family val="2"/>
      </rPr>
      <t xml:space="preserve"> : Les ES recensés dans ce tableau correspondent aux ES déclarés sur la plateforme oSIS de l'ATIH en janvier 2021. L'identification de la structure par son FINESS Juridique ou son FINESS Géographique dépend également de ce qui a été déclaré dans oSIS.
</t>
    </r>
    <r>
      <rPr>
        <b/>
        <i/>
        <sz val="7"/>
        <color theme="0" tint="-0.499984740745262"/>
        <rFont val="Arial"/>
        <family val="2"/>
      </rPr>
      <t>Décompte des messages MSSanté</t>
    </r>
    <r>
      <rPr>
        <i/>
        <sz val="7"/>
        <color theme="0" tint="-0.499984740745262"/>
        <rFont val="Arial"/>
        <family val="2"/>
      </rPr>
      <t xml:space="preserve"> : Les messages émis et reçus comptabilisés pour chacune des structures correspondent aux messages émis et reçus par :
- les BAL applicatives,
- les BAL organisationnelles,
- les BAL personnelles dans le cas où la boite est explicitement rattachée au FINESS de la structure ou lorsque le titulaire de la boite n'exerce que dans une seule et même structure. 
</t>
    </r>
    <r>
      <rPr>
        <i/>
        <u/>
        <sz val="7"/>
        <color theme="0" tint="-0.499984740745262"/>
        <rFont val="Arial"/>
        <family val="2"/>
      </rPr>
      <t>Note</t>
    </r>
    <r>
      <rPr>
        <i/>
        <sz val="7"/>
        <color theme="0" tint="-0.499984740745262"/>
        <rFont val="Arial"/>
        <family val="2"/>
      </rPr>
      <t xml:space="preserve"> : Dans le cas d'exercice multiple salariés ou mixtes, et que la boite n'est pas explicitement rattachée à la structure, les messages ne sont pas comptabilisés.</t>
    </r>
  </si>
  <si>
    <r>
      <rPr>
        <b/>
        <i/>
        <sz val="7"/>
        <color theme="0" tint="-0.499984740745262"/>
        <rFont val="Arial"/>
        <family val="2"/>
      </rPr>
      <t>Identification des LBM</t>
    </r>
    <r>
      <rPr>
        <i/>
        <sz val="7"/>
        <color theme="0" tint="-0.499984740745262"/>
        <rFont val="Arial"/>
        <family val="2"/>
      </rPr>
      <t xml:space="preserve"> : Les LBM recensés dans ce tableau correspondent aux LBM de la base FINESS en décembre 2020.
</t>
    </r>
    <r>
      <rPr>
        <b/>
        <i/>
        <sz val="7"/>
        <color theme="0" tint="-0.499984740745262"/>
        <rFont val="Arial"/>
        <family val="2"/>
      </rPr>
      <t>Décompte des messages MSSanté</t>
    </r>
    <r>
      <rPr>
        <i/>
        <sz val="7"/>
        <color theme="0" tint="-0.499984740745262"/>
        <rFont val="Arial"/>
        <family val="2"/>
      </rPr>
      <t xml:space="preserve"> : Les messages émis et reçus comptabilisés pour chacune des structures au niveau de leur FINESS Juridique correspondent aux messages émis et reçus par :
- les BAL applicatives,
- les BAL organisationnelles,
- les BAL personnelles dans le cas où la boite est explicitement rattachée au FINESS de la structure ou lorsque le titulaire de la boite n'exerce que dans une seule et même structure. 
</t>
    </r>
    <r>
      <rPr>
        <i/>
        <u/>
        <sz val="7"/>
        <color theme="0" tint="-0.499984740745262"/>
        <rFont val="Arial"/>
        <family val="2"/>
      </rPr>
      <t>Note</t>
    </r>
    <r>
      <rPr>
        <i/>
        <sz val="7"/>
        <color theme="0" tint="-0.499984740745262"/>
        <rFont val="Arial"/>
        <family val="2"/>
      </rPr>
      <t xml:space="preserve"> : Dans le cas d'exercice multiple salariés ou mixtes, et que la boite n'est pas explicitement rattachée à la structure, les messages ne sont pas comptabilisés.</t>
    </r>
  </si>
  <si>
    <t>medecin.mssante.fr/lifen.mssante.fr/interop-mssante.apicrypt.org/ahnac.mssante.fr/#</t>
  </si>
  <si>
    <t>MAILIZ/LIFEN/APICEM/INOVELAN/@</t>
  </si>
  <si>
    <t>lifen.mssante.fr/airbp.mssante.fr</t>
  </si>
  <si>
    <t>na.mssante.fr/limousin.mssante.fr/lifen.mssante.fr/chu-limoges.mssante.fr</t>
  </si>
  <si>
    <t>GRADES ESEA NOUVELLE-AQUITAINE/LIFEN/CHU DE LIMOGES</t>
  </si>
  <si>
    <t>pro.mssante.fr/paca.mssante.fr/medimail.mssante.fr/medecin.mssante.fr/masseur-kinesitherapeute.mssante.fr/lifen.mssante.fr/hopital-saint-joseph.mssante.fr/for.mssante.fr/chirurgien-dentiste.mssante.fr/aphm.mssante.fr/#</t>
  </si>
  <si>
    <t>MIPIH/LIFEN/HOPITAL SAINT JOSEPH/FONDATION OPHTALMOLOGIQUE A. DE ROTHSCHILD/MAILIZ/APHM/@</t>
  </si>
  <si>
    <t>ramsaygds.mssante.fr/paca.mssante.fr/medecin.mssante.fr/lifen.mssante.fr/interop-mssante.apicrypt.org/hopital-saint-joseph.mssante.fr/epsm-caen.mssante.fr/chu-montpellier.mssante.fr/chicas-gap.mssante.fr/ch-aix.mssante.fr/aura.mssante.fr/aquitaine.mssante.fr/aphp.mssante.fr/aphm.mssante.fr/#</t>
  </si>
  <si>
    <t>sage-femme.mssante.fr/pro.mssante.fr/paca.mssante.fr/orupaca.mssante.fr/medipath.mssante.fr/medecin.mssante.fr/lifen.mssante.fr/lajauberte.mssante.fr/infirmier.mssante.fr/ies-sud.mssante.fr/hopital-saint-joseph.mssante.fr/esms.mssante.fr/chu-nantes.mssante.fr/chu-besancon.mssante.fr/chirurgien-dentiste.mssante.fr/chicas-gap.mssante.fr/ch-aix.mssante.fr/aura.mssante.fr/aphp.mssante.fr/aphm.mssante.fr/#</t>
  </si>
  <si>
    <t>ramsaygds.mssante.fr/pro.mssante.fr/paca.mssante.fr/medecin.mssante.fr/lifen.mssante.fr/interop-mssante.apicrypt.org/ch-valvert.mssante.fr/chicas-gap.mssante.fr/ch-aix.mssante.fr/cgm.mssante.fr/aphm.mssante.fr/#</t>
  </si>
  <si>
    <t>pro.mssante.fr/pharmacien.mssante.fr/paca.mssante.fr/medecin.mssante.fr/masseur-kinesitherapeute.mssante.fr/lifen.mssante.fr/lesabondances.mssante.fr/lachataigneraie.mssante.fr/infirmier.mssante.fr/esms.mssante.fr/eps-etampes.mssante.fr/cos.mssante.fr/chirurgien-dentiste.mssante.fr/aura.mssante.fr/aphp.mssante.fr/aphm.mssante.fr/#</t>
  </si>
  <si>
    <t>LIFEN/CENTRE DE GERONTOLOGIE LES ABONDANCES/ENOVACOM/MIPIH/EPS BARTHELEMY DURAND/MAILIZ/GCS SARA/INOVELAN/APHM/@</t>
  </si>
  <si>
    <t>paca.mssante.fr/medecin.mssante.fr/lifen.mssante.fr/aura.mssante.fr/aphp.mssante.fr/#</t>
  </si>
  <si>
    <t>MIPIH/MAILIZ/LIFEN/GCS SARA/INOVELAN/@</t>
  </si>
  <si>
    <t>LIFEN/MAILIZ/GCS SARA/MIPIH/ASSOCIATION HOSPITALIERE SAINTE MARIE</t>
  </si>
  <si>
    <t>sage-femme.mssante.fr/lifen.mssante.fr/chr-metz-thionville.mssante.fr/aura.mssante.fr</t>
  </si>
  <si>
    <t>ramsaygds.mssante.fr/nouvelleforge.mssante.fr/#</t>
  </si>
  <si>
    <t>COMPAGNIE GENERALE DE SANTE/MIPIH/@</t>
  </si>
  <si>
    <t>nephrocare.mssante.fr/lifen.mssante.fr/ch-stbrieuc.mssante.fr/aura.mssante.fr/auralyon.mssante.fr/aural.aura.mssante.fr/aub.mssante.fr</t>
  </si>
  <si>
    <t>CENTRE NEPHROCARE MARNE LA VALLEE/LIFEN/INOVELAN/ASSOCIATION AURAL/GCS SARA/AUB SANTE</t>
  </si>
  <si>
    <t>lifen.mssante.fr/avodd.mssante.fr</t>
  </si>
  <si>
    <t>lifen.mssante.fr/chu-montpellier.mssante.fr</t>
  </si>
  <si>
    <t>lifen.mssante.fr/calydial.aura.mssante.fr/aura.mssante.fr</t>
  </si>
  <si>
    <t>paca.mssante.fr/oi.mssante.fr/medecin.mssante.fr/lifen.mssante.fr/interop-mssante.apicrypt.org/ghbs.mssante.fr/chu-montpellier.mssante.fr/chicas-gap.mssante.fr/#</t>
  </si>
  <si>
    <t>vivalto-sante.mssante.fr/pro.mssante.fr/lifen.mssante.fr/hc-lesjockeys.mssante.fr/cardioevecquemont.mssante.fr</t>
  </si>
  <si>
    <t>GIE VIVALTO SANTE SERVICE PARTAGES/MAILIZ/LIFEN/MIPIH</t>
  </si>
  <si>
    <t>orpea.mssante.fr/medecin.mssante.fr/lifen.mssante.fr/aura.mssante.fr</t>
  </si>
  <si>
    <t>pc.mssante.fr/medecin.mssante.fr/lifen.mssante.fr/centre-clinical.mssante.fr/#</t>
  </si>
  <si>
    <t>GRADES ESEA NOUVELLE-AQUITAINE/MAILIZ/LIFEN/CENTRE CLINICAL SA/@</t>
  </si>
  <si>
    <t>ramsaygds.mssante.fr/diaverum.mssante.fr</t>
  </si>
  <si>
    <t>medecin.oc.mssante.fr/lifen.mssante.fr</t>
  </si>
  <si>
    <t>lifen.mssante.fr/chba.mssante.fr/bretagne.mssante.fr/aub.mssante.fr/ahbretagne.mssante.fr</t>
  </si>
  <si>
    <t>LIFEN/CH BRETAGNE ATLANTIQUE/GCS ESANTE BRETAGNE/AUB SANTE/ASSOCIATION HOSPITALIERE DE BRETAGNE</t>
  </si>
  <si>
    <t>paca.mssante.fr/lifen.mssante.fr/aura.mssante.fr</t>
  </si>
  <si>
    <t>lifen.mssante.fr/groupesos.mssante.fr</t>
  </si>
  <si>
    <t>LIFEN/ASSOCIATION GROUPE SOS SANTE</t>
  </si>
  <si>
    <t>nephrologie-lesfleurs.elsan.mssante.fr/lifen.mssante.fr/cdnlf.mssante.fr</t>
  </si>
  <si>
    <t>ELSAN SAS/LIFEN/MIPIH</t>
  </si>
  <si>
    <t>medecin.mssante.fr/#</t>
  </si>
  <si>
    <t>MAILIZ/@</t>
  </si>
  <si>
    <t>pro.mssante.fr/pharmacien.mssante.fr/medecin.mssante.fr/masseur-kinesitherapeute.mssante.fr/ildys.mssante.fr/bretagne.mssante.fr/avitum.mssante.fr/aura.mssante.fr</t>
  </si>
  <si>
    <t>MAILIZ/FONDATION ILDYS SITE DE PERHARIDY/GCS ESANTE BRETAGNE/MIPIH/GCS SARA</t>
  </si>
  <si>
    <t>pro.mssante.fr/na.mssante.fr/medecin.mssante.fr/aura.mssante.fr/#</t>
  </si>
  <si>
    <t>GRADES ESEA NOUVELLE-AQUITAINE/MAILIZ/GCS SARA/@</t>
  </si>
  <si>
    <t>pro.mssante.fr/masseur-kinesitherapeute.mssante.fr/lifen.mssante.fr/groupesos.mssante.fr/groupe-sos.mssante.fr/#</t>
  </si>
  <si>
    <t>MAILIZ/LIFEN/ASSOCIATION GROUPE SOS SANTE/MIPIH/@</t>
  </si>
  <si>
    <t>medecin.mssante.fr/masseur-kinesitherapeute.mssante.fr/lifen.mssante.fr/#</t>
  </si>
  <si>
    <t>MAILIZ/LIFEN/@</t>
  </si>
  <si>
    <t>medecin.oc.mssante.fr/medecin.mp.mssante.fr/hopital-joseph-ducuing.mssante.fr</t>
  </si>
  <si>
    <t>MIPIH/MAILIZ/LIFEN/ENOVACOM/@</t>
  </si>
  <si>
    <t>orpea.mssante.fr/medecin.mssante.fr/aura.mssante.fr/#</t>
  </si>
  <si>
    <t>MIPIH/MAILIZ/GCS SARA/@</t>
  </si>
  <si>
    <t>lifen.mssante.fr/esantepdl.mssante.fr/croix-rouge.mssante.fr</t>
  </si>
  <si>
    <t>croix-rouge.mssante.fr/chr-orleans.mssante.fr/avitum.mssante.fr</t>
  </si>
  <si>
    <t>CH REGIONAL D'ORLEANS/MIPIH</t>
  </si>
  <si>
    <t>COMPAGNIE GENERALE DE SANTE/MAILIZ/LIFEN/GRADES ESEA NOUVELLE-AQUITAINE/@</t>
  </si>
  <si>
    <t>masseur-kinesitherapeute.mssante.fr/bretagne.mssante.fr</t>
  </si>
  <si>
    <t>na.mssante.fr/lifen.mssante.fr/aura.mssante.fr</t>
  </si>
  <si>
    <t>GRADES ESEA NOUVELLE-AQUITAINE/LIFEN/GCS SARA</t>
  </si>
  <si>
    <t>COMPAGNIE GENERALE DE SANTE/GCS EMOSIST - FRANCHE COMTE/MAILIZ/LIFEN/APICEM/CHU DE NICE/CHU DE LIMOGES/CHU BESANCON/CH DE CAYENNE/CH ALPES LEMAN/GCS SARA/@</t>
  </si>
  <si>
    <t>sage-femme.mssante.fr/ramsaygds.mssante.fr/pro.mssante.fr/medecin.mssante.fr/masseur-kinesitherapeute.mssante.fr/lifen.mssante.fr/#</t>
  </si>
  <si>
    <t>COMPAGNIE GENERALE DE SANTE/MAILIZ/LIFEN/@</t>
  </si>
  <si>
    <t>fondationbonsauveur.mssante.fr/ch-guingamp.mssante.fr/bretagne.mssante.fr/aura.mssante.fr/#</t>
  </si>
  <si>
    <t>CH BON SAUVEUR/INOVELAN/GCS ESANTE BRETAGNE/GCS SARA/@</t>
  </si>
  <si>
    <t>sage-femme.mssante.fr/pro.mssante.fr/pharmacien.mssante.fr/pedicure-podologue.mssante.fr/pc.mssante.fr/msa.mssante.fr/medecin.mssante.fr/lifen.mssante.fr/interop-mssante.apicrypt.org/hpsj.mssante.fr/hopital-landerneau.mssante.fr/ght85.mssante.fr/ghbs.mssante.fr/chu-tours.mssante.fr/chu-rennes.mssante.fr/chu-martinique.mssante.fr/chu-brest.mssante.fr/ch-stbrieuc.mssante.fr/ch-ploermel.mssante.fr/ch-guingamp.mssante.fr/chd-vendee.mssante.fr/ch-cholet.mssante.fr/ch-centre-bretagne.mssante.fr/chbs.mssante.fr/chba.mssante.fr/bretagne.mssante.fr/aura.mssante.fr</t>
  </si>
  <si>
    <t>medecin.oc.mssante.fr/medecin.mp.mssante.fr/lifen.mssante.fr/ch-castelnaudary.mssante.fr/ch-ariege-couserans.mssante.fr/aura.mssante.fr</t>
  </si>
  <si>
    <t>msa.mssante.fr/medecin.mssante.fr/lifen.mssante.fr/ght85.mssante.fr/esantepdl.mssante.fr/chu-nantes.mssante.fr/chu-montpellier.mssante.fr/chicas-gap.mssante.fr/chd-vendee.mssante.fr/ch-cnp.mssante.fr</t>
  </si>
  <si>
    <t>masseur-kinesitherapeute.mssante.fr/interop-mssante.apicrypt.org/chu-tours.mssante.fr/chorus.mssante.fr/ch-chateauduloir.mssante.fr</t>
  </si>
  <si>
    <t>MAILIZ/APICEM/CHRU DE TOURS/INTERNATIONAL CROSS TALK/CH CHÂTEAU DU LOIR</t>
  </si>
  <si>
    <t>medecin.mssante.fr/limousin.mssante.fr/lifen.mssante.fr/interop-mssante.apicrypt.org/chu-limoges.mssante.fr/ch-tulle.mssante.fr/chorus.mssante.fr/chirurgien-dentiste.mssante.fr/chba.mssante.fr/aura.mssante.fr/#</t>
  </si>
  <si>
    <t>GRADES ESEA NOUVELLE-AQUITAINE/LIFEN/APICEM/CHU DE LIMOGES/GIP SILPC/INTERNATIONAL CROSS TALK/MAILIZ/CH BRETAGNE ATLANTIQUE/GCS SARA/@</t>
  </si>
  <si>
    <t>sage-femme.mssante.fr/pro.mssante.fr/pharmacien.mssante.fr/medecin.mssante.fr/lifen.mssante.fr/interop-mssante.apicrypt.org/infirmier.mssante.fr/ch-centre-bretagne.mssante.fr/ch-abbeville.mssante.fr/bretagne.mssante.fr/#</t>
  </si>
  <si>
    <t>LIFEN/APICEM/MAILIZ/CH CENTRE BRETAGNE/INOVELAN/GCS ESANTE BRETAGNE/@</t>
  </si>
  <si>
    <t>medecin.mssante.fr/aura.mssante.fr/#</t>
  </si>
  <si>
    <t>social.oc.mssante.fr/sage-femme.mssante.fr/ramsaygds.mssante.fr/pro.oc.mssante.fr/pro.mssante.fr/medecin.oc.mssante.fr/medecin.mssante.fr/medecin.mp.mssante.fr/lifen.mssante.fr/interop-mssante.apicrypt.org/infirmier.oc.mssante.fr/had-du-gers.mssante.fr/ch-villefranche-rouergue.mssante.fr/chu-toulouse.mssante.fr/ch-havre.mssante.fr/ch-auch.mssante.fr/aura.mssante.fr/aub.mssante.fr/#</t>
  </si>
  <si>
    <t>COMPAGNIE GENERALE DE SANTE/MAILIZ/LIFEN/APICEM/INOVELAN/MIPIH/GCS SARA/AUB SANTE/@</t>
  </si>
  <si>
    <t>unisante.mssante.fr/sage-femme.mssante.fr/pssm.mssante.fr/pro.mssante.fr/orthophoniste.mssante.fr/meuse.mssante.fr/medecin.mssante.fr/masseur-kinesitherapeute.mssante.fr/lorraine-test.mssante.fr/interop-mssante.apicrypt.org/grand-est.mssante.fr/ch-saintdie.mssante.fr/chr-metz-thionville.mssante.fr/ch-remiremont.mssante.fr/ch-ouestvosgien.mssante.fr</t>
  </si>
  <si>
    <t>sage-femme.mssante.fr/medecin.mssante.fr/masseur-kinesitherapeute.mssante.fr/lifen.mssante.fr/interop-mssante.apicrypt.org/infirmier.mssante.fr/ch-guingamp.mssante.fr/ch-compiegnenoyon.mssante.fr/ch-clermont.mssante.fr/aura.mssante.fr/#</t>
  </si>
  <si>
    <t>LIFEN/APICEM/MAILIZ/INOVELAN/CHI DE COMPIEGNE-NOYON/MIPIH/GCS SARA/@</t>
  </si>
  <si>
    <t>sage-femme.mssante.fr/polyclinique-ormeau.mssante.fr/na.mssante.fr/medecin.mssante.fr/masseur-kinesitherapeute.mssante.fr/lifen.mssante.fr/chr-orleans.mssante.fr/chirurgien-dentiste.mssante.fr/ch-bergerac.mssante.fr/ch-angouleme.mssante.fr/aquitaine.mssante.fr</t>
  </si>
  <si>
    <t>MIPIH/LIFEN/CH REGIONAL D'ORLEANS/MAILIZ/CH SAMUEL POZZI DE BERGERAC/CH D'ANGOULEME/GRADES ESEA NOUVELLE-AQUITAINE</t>
  </si>
  <si>
    <t>sage-femme.mssante.fr/pro.mssante.fr/meuse.mssante.fr/lifen.mssante.fr/grand-est.mssante.fr/chr-metz-thionville.mssante.fr/ch-briey.mssante.fr/aura.mssante.fr/#</t>
  </si>
  <si>
    <t>MAILIZ/LIFEN/GRADES PULSY/CHR METZ-THIONVILLE/GCS SARA/@</t>
  </si>
  <si>
    <t>medecin.mssante.fr/lifen.mssante.fr/ch-millau.mssante.fr/ch-laon.mssante.fr/ch-laferte-bernard.mssante.fr/chirurgien-dentiste.mssante.fr/#</t>
  </si>
  <si>
    <t>LIFEN/MIPIH/INOVELAN/CH LA FERTE BERNARD/MAILIZ/@</t>
  </si>
  <si>
    <t>sage-femme.mssante.fr/pro.mssante.fr/pharmacien.mssante.fr/medecin.mssante.fr/masseur-kinesitherapeute.mssante.fr/lifen.mssante.fr/interop-mssante.apicrypt.org/ghbs.mssante.fr/esantepdl.mssante.fr/chu-nimes.mssante.fr/chu-nantes.mssante.fr/ch-lvo.mssante.fr/chirurgien-dentiste.mssante.fr/ch-cholet.mssante.fr/ch-centre-bretagne.mssante.fr/chba.mssante.fr/bretagne.mssante.fr/aura.mssante.fr/#</t>
  </si>
  <si>
    <t>LIFEN/APICEM/GHBS/GCS E-SANTE PAYS DE LA LOIRE/INOVELAN/CHU DE NANTES/CH LOIRE VENDEE OCEAN/MAILIZ/CH DE CHOLET/CH CENTRE BRETAGNE/CH BRETAGNE ATLANTIQUE/GCS ESANTE BRETAGNE/GCS SARA/@</t>
  </si>
  <si>
    <t>pro.mssante.fr/paca.mssante.fr/medecin.mssante.fr/lifen.mssante.fr/interop-mssante.apicrypt.org/groupe-sainte-marguerite.mssante.fr/chu-tours.mssante.fr/chicas-gap.mssante.fr/ch-erstein.mssante.fr/ch-digne.mssante.fr/ch-briancon.mssante.fr/chbd-laragne.mssante.fr/ch-arles.mssante.fr/aura.mssante.fr/aphm.mssante.fr/#</t>
  </si>
  <si>
    <t>aura.mssante.fr/aquitaine.mssante.fr</t>
  </si>
  <si>
    <t>GCS SARA/GRADES ESEA NOUVELLE-AQUITAINE</t>
  </si>
  <si>
    <t>infirmier.mssante.fr/bretagne.mssante.fr</t>
  </si>
  <si>
    <t>silpc.mssante.fr/pro.mssante.fr/na.mssante.fr/medecin.mssante.fr/masseur-kinesitherapeute.mssante.fr/limousin.mssante.fr/interop-mssante.apicrypt.org/fpv.mssante.fr/chu-limoges.mssante.fr/ch-perigueux.mssante.fr/chorus.mssante.fr/ch-montlucon.mssante.fr/ch-gueret.mssante.fr/bioserveur.mssante.fr/aura.mssante.fr/#</t>
  </si>
  <si>
    <t>MAILIZ/GRADES ESEA NOUVELLE-AQUITAINE/APICEM/ENOVACOM/CHU DE LIMOGES/CH DE PERIGUEUX/INTERNATIONAL CROSS TALK/CH DE MONTLUCON/GIP SILPC/DEDALUS HEALTHCARE FRANCE/GCS SARA/@</t>
  </si>
  <si>
    <t>pro.mssante.fr/medecin.mssante.fr/infirmier.mssante.fr/ch-guise.mssante.fr/aura.mssante.fr</t>
  </si>
  <si>
    <t>infirmier.mssante.fr/chirurgien-dentiste.mssante.fr/ch-ham.mssante.fr</t>
  </si>
  <si>
    <t>ssa.mssante.fr/sage-femme.mssante.fr/paca.mssante.fr/medecin.mssante.fr/lifen.mssante.fr/hopital-saint-joseph.mssante.fr/chu-montpellier.mssante.fr/ch-laciotat.mssante.fr/ch-aix.mssante.fr/aura.mssante.fr/#</t>
  </si>
  <si>
    <t>pharmacien.mssante.fr/medecin.mssante.fr/ch-laigle.mssante.fr/ch-laferte-bernard.mssante.fr/aura.mssante.fr/#</t>
  </si>
  <si>
    <t>MAILIZ/CHI EURE SEINE/CH LA FERTE BERNARD/GCS SARA/@</t>
  </si>
  <si>
    <t>medecin.mssante.fr/lifen.mssante.fr/bretagne.mssante.fr/aura.mssante.fr</t>
  </si>
  <si>
    <t>MAILIZ/LIFEN/GCS ESANTE BRETAGNE/GCS SARA</t>
  </si>
  <si>
    <t>sage-femme.mssante.fr/pro.mssante.fr/pharmacien.mssante.fr/paca.mssante.fr/medecin.oc.mssante.fr/medecin.mssante.fr/lifen.mssante.fr/esms.mssante.fr/ch-valenciennes.mssante.fr/ch-martigues.mssante.fr/chicas-gap.mssante.fr/ch-arles.mssante.fr/ch-angouleme.mssante.fr/aura.mssante.fr/aphm.mssante.fr/#</t>
  </si>
  <si>
    <t>medecin.mssante.fr/infirmier.mssante.fr/ch-stamand.mssante.fr/ch-mauriac.aura.mssante.fr/aura.mssante.fr</t>
  </si>
  <si>
    <t>MAILIZ/LIFEN/CHU DE POITIERS/CHU DE LIMOGES/CH DE MONT DE MARSAN/CH DAX/CH DE CHOLET/CH DES ESCARTONS DE BRIANCON/MIPIH/GCS SARA/GRADES ESEA NOUVELLE-AQUITAINE/@</t>
  </si>
  <si>
    <t>sage-femme.mssante.fr/pro.mssante.fr/polyclinique-ormeau.mssante.fr/orthophoniste.mssante.fr/oi.mssante.fr/na.mssante.fr/medecin.mssante.fr/medecin.mp.mssante.fr/lifen.mssante.fr/infirmier.mssante.fr/ght974.mssante.fr/ghbs.mssante.fr/croix-rouge.mssante.fr/chu-tours.mssante.fr/chu-poitiers.mssante.fr/chu-limoges.mssante.fr/chpyr.mssante.fr/ch-pau.mssante.fr/ch-orthez.mssante.fr/ch-lannemezan.mssante.fr/ch-havre.mssante.fr/ch-dax.mssante.fr/ch-agen-nerac.mssante.fr/bioserveur.mssante.fr/aura.mssante.fr/aquitaine.mssante.fr/#</t>
  </si>
  <si>
    <t>GCS TESIS/LIFEN/MAILIZ/GHBS/CHRU DE TOURS/CHU DE POITIERS/CHU DE LIMOGES/CH DES PYRENEES/CH DE PAU/CH ORTHEZ/MIPIH/INOVELAN/CH DAX/CH D'AGEN/DEDALUS HEALTHCARE FRANCE/GCS SARA/GRADES ESEA NOUVELLE-AQUITAINE/@</t>
  </si>
  <si>
    <t>sage-femme.mssante.fr/medecin.mssante.fr/ch-peronne.mssante.fr/aura.mssante.fr/#</t>
  </si>
  <si>
    <t>MAILIZ/MIPIH/GCS SARA/@</t>
  </si>
  <si>
    <t>MAILIZ/LIFEN/APICEM/GHBS/CH DE PLOERMEL/CH BRETAGNE ATLANTIQUE/GCS ESANTE BRETAGNE/GCS SARA/@</t>
  </si>
  <si>
    <t>pro.mssante.fr/pharmacien.mssante.fr/pc.mssante.fr/na.mssante.fr/medecin.mssante.fr/infirmier.mssante.fr/ghnv.mssante.fr/chu-nimes.mssante.fr/ch-royan.mssante.fr/ch-cognac.mssante.fr/aura.mssante.fr</t>
  </si>
  <si>
    <t>medecin.mssante.fr/ch-stamand.mssante.fr/ch-ruffec.mssante.fr/aura.mssante.fr</t>
  </si>
  <si>
    <t>MAILIZ/CH DE SAINT AMAND-MONTROND/CH DE RUFFEC/GCS SARA</t>
  </si>
  <si>
    <t>LIFEN/MAILIZ/GRADES PULSY/@</t>
  </si>
  <si>
    <t>na.mssante.fr/lifen.mssante.fr/ch-dax.mssante.fr/aquitaine.mssante.fr/#</t>
  </si>
  <si>
    <t>LIFEN/CH DAX/GRADES ESEA NOUVELLE-AQUITAINE/@</t>
  </si>
  <si>
    <t>ssa.mssante.fr/pro.mssante.fr/meuse.mssante.fr/medecin.mssante.fr/lifen.mssante.fr/interop-mssante.apicrypt.org/grand-est.mssante.fr/chsarrebourg.mssante.fr/ch-remiremont.mssante.fr/ch-ouestvosgien.mssante.fr/chirurgien-dentiste.mssante.fr/aura.mssante.fr/#</t>
  </si>
  <si>
    <t>MAILIZ/MIPIH/@</t>
  </si>
  <si>
    <t>msa.mssante.fr/chirurgien-dentiste.mssante.fr</t>
  </si>
  <si>
    <t>orthophoniste.mssante.fr/medecin.mssante.fr/lifen.mssante.fr/hopitauxdeluchon.mssante.fr/chpyr.mssante.fr/#</t>
  </si>
  <si>
    <t>MAILIZ/LIFEN/MIPIH/CH DES PYRENEES/@</t>
  </si>
  <si>
    <t>sage-femme.mssante.fr/ramsaygds.mssante.fr/pro.mssante.fr/medecin.mssante.fr/lifen.mssante.fr/interop-mssante.apicrypt.org/chu-rouen.mssante.fr/chu-nantes.mssante.fr/chorus.mssante.fr/ch4v.mssante.fr/bioserveur.mssante.fr/aphp.mssante.fr/#</t>
  </si>
  <si>
    <t>COMPAGNIE GENERALE DE SANTE/MAILIZ/LIFEN/APICEM/CHU DE ROUEN/CHU DE NANTES/INTERNATIONAL CROSS TALK/CH DES QUATRE VILLES/DEDALUS HEALTHCARE FRANCE/INOVELAN/@</t>
  </si>
  <si>
    <t>sage-femme.mssante.fr/ramsaygds.mssante.fr/pro.mssante.fr/pharmacien.mssante.fr/medecin.mssante.fr/lifen.mssante.fr/ghtpdfr.mssante.fr/epsve.mssante.fr/diaverum.mssante.fr/chu-rouen.mssante.fr/chu-limoges.mssante.fr/ch-stdenis.mssante.fr/chorus.mssante.fr/bioserveur.mssante.fr/aura.mssante.fr/aphp.mssante.fr/#</t>
  </si>
  <si>
    <t>COMPAGNIE GENERALE DE SANTE/MAILIZ/LIFEN/EPSVE/ENOVACOM/CHU DE ROUEN/CHU DE LIMOGES/CH DE SAINT DENIS/INTERNATIONAL CROSS TALK/DEDALUS HEALTHCARE FRANCE/GCS SARA/INOVELAN/@</t>
  </si>
  <si>
    <t>sage-femme.mssante.fr/ramsaygds.mssante.fr/pro.mssante.fr/pharmacien.mssante.fr/medecin.mssante.fr/lifen.mssante.fr/interop-mssante.apicrypt.org/hopitaux-plaisir.mssante.fr/hopitalporteverte.mssante.fr/ch-stdenis.mssante.fr/chr-metz-thionville.mssante.fr/aura.mssante.fr/aphp.mssante.fr/#</t>
  </si>
  <si>
    <t>COMPAGNIE GENERALE DE SANTE/MAILIZ/LIFEN/APICEM/CH DE PLAISIR/HOPITAL LA PORTE VERTE/CH DE SAINT DENIS/CHR METZ-THIONVILLE/GCS SARA/INOVELAN/@</t>
  </si>
  <si>
    <t>ssa.mssante.fr/sage-femme.mssante.fr/medecin.mssante.fr/masseur-kinesitherapeute.mssante.fr/chpyr.mssante.fr/ch-orthez.mssante.fr/ch-larochelle.mssante.fr/ch-dax.mssante.fr/aura.mssante.fr/aquitaine.mssante.fr/#</t>
  </si>
  <si>
    <t>sage-femme.mssante.fr/medecin.mssante.fr/guadeloupe.mssante.fr/ghbs.mssante.fr/chu-rennes.mssante.fr/chu-poitiers.mssante.fr/ch-dax.mssante.fr/ch-centre-bretagne.mssante.fr/chbs.mssante.fr/chba.mssante.fr/bretagne.mssante.fr/aub.mssante.fr/aphp.mssante.fr</t>
  </si>
  <si>
    <t>pro.mssante.fr/medecin.mssante.fr/chu-tours.mssante.fr/ch-apt.mssante.fr/aura.mssante.fr</t>
  </si>
  <si>
    <t>sante-martinique.mssante.fr/medecin.mssante.fr/#</t>
  </si>
  <si>
    <t>GCS SIS MARTINIQUE/MAILIZ/@</t>
  </si>
  <si>
    <t>pro.mssante.fr/na.mssante.fr/medecin.oc.mssante.fr/medecin.mssante.fr/limousin.mssante.fr/infirmier.mssante.fr/chu-nimes.mssante.fr/chu-limoges.mssante.fr/ch-esquirol.mssante.fr/aura.mssante.fr/#</t>
  </si>
  <si>
    <t>MIPIH/GRADES ESEA NOUVELLE-AQUITAINE/MAILIZ/INOVELAN/CHU DE LIMOGES/GIP SILPC/GCS SARA/@</t>
  </si>
  <si>
    <t>masseur-kinesitherapeute.mssante.fr/ch-pont.mssante.fr/#</t>
  </si>
  <si>
    <t>bretagne.mssante.fr/#</t>
  </si>
  <si>
    <t>GCS ESANTE BRETAGNE/@</t>
  </si>
  <si>
    <t>ramsaygds.mssante.fr/lifen.mssante.fr/chu-rennes.mssante.fr/ch-laval.mssante.fr/ch-guillaumeregnier.mssante.fr/bretagne.mssante.fr/aura.mssante.fr</t>
  </si>
  <si>
    <t>COMPAGNIE GENERALE DE SANTE/LIFEN/CHRU DE RENNES/CH DE LAVAL/CH GUILLAUME REGNIER/GCS ESANTE BRETAGNE/GCS SARA</t>
  </si>
  <si>
    <t>pro.mssante.fr/medecin.mssante.fr/interop-mssante.apicrypt.org/ght85.mssante.fr/ch-stbrieuc.mssante.fr/chicas-gap.mssante.fr/ch-guingamp.mssante.fr/chd-vendee.mssante.fr/chba.mssante.fr/bretagne.mssante.fr</t>
  </si>
  <si>
    <t>pro.mssante.fr/medecin.mssante.fr/lifen.mssante.fr/ch-issoire.mssante.fr/ch-issoire.aura.mssante.fr/aura.mssante.fr</t>
  </si>
  <si>
    <t>MAILIZ/LIFEN/CH PAUL ARDIER ISSOIRE/GCS SARA</t>
  </si>
  <si>
    <t>hospiville.mssante.fr/chirurgien-dentiste.mssante.fr/bretagne.mssante.fr/aura.mssante.fr</t>
  </si>
  <si>
    <t>SAS MAPUI LABS/MAILIZ/GCS ESANTE BRETAGNE/GCS SARA</t>
  </si>
  <si>
    <t>pro.mssante.fr/paca.mssante.fr/na.mssante.fr/medecin.mssante.fr/lifen.mssante.fr/chu-montpellier.mssante.fr/chirurgien-dentiste.mssante.fr/chicas-gap.mssante.fr/ch-havre.mssante.fr/ch-arles.mssante.fr/bioserveur.mssante.fr/aura.mssante.fr/#</t>
  </si>
  <si>
    <t>pro.mssante.fr/na.mssante.fr/masseur-kinesitherapeute.mssante.fr/aquitaine.mssante.fr</t>
  </si>
  <si>
    <t>lifen.mssante.fr/esantepdl.mssante.fr/aura.mssante.fr</t>
  </si>
  <si>
    <t>LIFEN/GCS E-SANTE PAYS DE LA LOIRE/GCS SARA</t>
  </si>
  <si>
    <t>ramsaygds.mssante.fr/pro.mssante.fr/medecin.mssante.fr/lifen.mssante.fr/infirmier.mssante.fr/ghsif.mssante.fr/eps-rogerprevot.mssante.fr/ch-provins.mssante.fr/ch-montlucon.mssante.fr/ch-melun.mssante.fr/ch-laon.mssante.fr/ch-compiegnenoyon.mssante.fr/aura.mssante.fr</t>
  </si>
  <si>
    <t>rsg11.mssante.fr/pro.oc.mssante.fr/orthophoniste.oc.mssante.fr/medecin.oc.mssante.fr/lifen.mssante.fr/ch-limouxquillan.mssante.fr/aura.mssante.fr/#</t>
  </si>
  <si>
    <t>LIFEN/MIPIH/GCS SARA/@</t>
  </si>
  <si>
    <t>pro.oc.mssante.fr/polyclinique-ormeau.mssante.fr/medecin.mssante.fr/medecin.mp.mssante.fr/masseur-kinesitherapeute.oc.mssante.fr/infirmier.oc.mssante.fr/ch-tarbes-vic.mssante.fr/ch-lourdes.mssante.fr/ch-lannemezan.mssante.fr/ch-cotentin.mssante.fr/aura.mssante.fr</t>
  </si>
  <si>
    <t>ramsaygds.mssante.fr/pro.mssante.fr/oncolie.mssante.fr/medecin.mssante.fr/lifen.mssante.fr/interop-mssante.apicrypt.org/gh70.mssante.fr/emosist.mssante.fr/chu-dijon.mssante.fr/chu-besancon.mssante.fr/chorus.mssante.fr/chirurgien-dentiste.mssante.fr/ch-gray.mssante.fr/ch-dole.mssante.fr/aura.mssante.fr/#</t>
  </si>
  <si>
    <t>COMPAGNIE GENERALE DE SANTE/LIFEN/APICEM/INOVELAN/CHU BESANCON/INTERNATIONAL CROSS TALK/MAILIZ/GCS EMOSIST - FRANCHE COMTE/CH LOUIS PASTEUR DOLE/GCS SARA/@</t>
  </si>
  <si>
    <t>sage-femme.oc.mssante.fr/pro.oc.mssante.fr/pro.mssante.fr/pharmacien.mssante.fr/medecin.oc.mssante.fr/medecin.mssante.fr/masseur-kinesitherapeute.oc.mssante.fr/lifen.mssante.fr/interop-mssante.apicrypt.org/hopital-lozere.mssante.fr/cos.mssante.fr/chirurgien-dentiste.mssante.fr/ch-ales.mssante.fr/bioserveur.mssante.fr/aura.mssante.fr/#</t>
  </si>
  <si>
    <t>LIFEN/APICEM/MIPIH/INOVELAN/MAILIZ/CH ALES-CEVENNNES/DEDALUS HEALTHCARE FRANCE/GCS SARA/@</t>
  </si>
  <si>
    <t>sage-femme.mssante.fr/pro.mssante.fr/medecin.oc.mssante.fr/medecin.mssante.fr/medecin.mp.mssante.fr/lifen.mssante.fr/ght85.mssante.fr/chu-poitiers.mssante.fr/chu-montpellier.mssante.fr/ch-stdenis.mssante.fr/ch-stbrieuc.mssante.fr/chorus.mssante.fr/chms.aura.mssante.fr/ch-havre.mssante.fr/chd-vendee.mssante.fr/ch-annecygenevois.aura.mssante.fr/aura.mssante.fr/aphm.mssante.fr/#</t>
  </si>
  <si>
    <t>MAILIZ/LIFEN/CHU DE POITIERS/MIPIH/CH DE SAINT DENIS/INTERNATIONAL CROSS TALK/INOVELAN/CH DEPARTEMENTAL VENDEE/GCS SARA/APHM/@</t>
  </si>
  <si>
    <t>pro.oc.mssante.fr/pro.mssante.fr/pharmacien.oc.mssante.fr/pharmacien.mssante.fr/medecin.oc.mssante.fr/medecin.mssante.fr/lifen.mssante.fr/dieteticien.oc.mssante.fr/chu-nimes.mssante.fr/chu-montpellier.mssante.fr/ch-narbonne.mssante.fr/ch-montlucon.mssante.fr/ch-lezignan.mssante.fr/ch-beziers.mssante.fr/#</t>
  </si>
  <si>
    <t>MAILIZ/LIFEN/INOVELAN/MIPIH/CH DE MONTLUCON/CH LEZIGNAN CORBIERES/CH DE BEZIERS/@</t>
  </si>
  <si>
    <t>medecin.mssante.fr/lifen.mssante.fr/interop-mssante.apicrypt.org/ght85.mssante.fr/ghbs.mssante.fr/ch-vitre.mssante.fr/chu-rennes.mssante.fr/ch-stbrieuc.mssante.fr/ch-lvo.mssante.fr/chd-vendee.mssante.fr/ch-cotentin.mssante.fr/chblaye.mssante.fr/bretagne.mssante.fr/aura.mssante.fr</t>
  </si>
  <si>
    <t>MAILIZ/LIFEN/APICEM/GHBS/CH VITRE/CHRU DE RENNES/INOVELAN/CH LOIRE VENDEE OCEAN/CH DEPARTEMENTAL VENDEE/CH PUBLIC DU COTENTIN/CH SAINT-NICOLAS DE BLAYE/GCS ESANTE BRETAGNE/GCS SARA</t>
  </si>
  <si>
    <t>ugecamaq.mssante.fr/sage-femme.mssante.fr/pro.mssante.fr/pc.mssante.fr/na.mssante.fr/medecin.mssante.fr/lifen.mssante.fr/ghbs.mssante.fr/chu-poitiers.mssante.fr/ch-rochefort.mssante.fr/ch-larochelle.mssante.fr/ch-angouleme.mssante.fr/aura.mssante.fr/#</t>
  </si>
  <si>
    <t>pro.mssante.fr/orpea.mssante.fr/medecin.mssante.fr/had-aurasante.mssante.fr/chu-montpellier.mssante.fr/aura.mssante.fr/ahsm.mssante.fr/#</t>
  </si>
  <si>
    <t>MAILIZ/AURA AUVERGNE/MIPIH/GCS SARA/ASSOCIATION HOSPITALIERE SAINTE MARIE/@</t>
  </si>
  <si>
    <t>paca.mssante.fr/medecin.mssante.fr/lifen.mssante.fr/chu-rouen.mssante.fr/chu-nice.mssante.fr/ch-cannes.mssante.fr/aura.mssante.fr/ahsm.mssante.fr/#</t>
  </si>
  <si>
    <t>MIPIH/MAILIZ/LIFEN/CHU DE ROUEN/CHU DE NICE/CH DE CANNES/GCS SARA/ASSOCIATION HOSPITALIERE SAINTE MARIE/@</t>
  </si>
  <si>
    <t>medecin.mssante.fr/lifen.mssante.fr/grand-est.mssante.fr/aura.mssante.fr</t>
  </si>
  <si>
    <t>MAILIZ/LIFEN/GRADES PULSY/GCS SARA</t>
  </si>
  <si>
    <t>sage-femme.mssante.fr/pssm.mssante.fr/pro.mssante.fr/pharmacrypt.mssante.fr/msa.mssante.fr/meuse.mssante.fr/medecin.mssante.fr/masseur-kinesitherapeute.mssante.fr/lifen.mssante.fr/interop-mssante.apicrypt.org/infirmier.mssante.fr/grand-est.mssante.fr/ch-wissembourg.mssante.fr/ch-verdun.mssante.fr/chirurgien-dentiste.mssante.fr/chicas-gap.mssante.fr/#</t>
  </si>
  <si>
    <t>pro.mssante.fr/masseur-kinesitherapeute.mssante.fr/fsef.mssante.fr/#</t>
  </si>
  <si>
    <t>pro.mssante.fr/medecin.mssante.fr/masseur-kinesitherapeute.mssante.fr/lifen.mssante.fr/les-capucins-angers.mssante.fr/infirmier.mssante.fr/esantepdl.mssante.fr/ch-laval.mssante.fr/ch-hautanjou.mssante.fr/#</t>
  </si>
  <si>
    <t>LIFEN/CENTRE LES CAPUCINS/MAILIZ/GCS E-SANTE PAYS DE LA LOIRE/CH DE LAVAL/CH HAUT ANJOU/@</t>
  </si>
  <si>
    <t>sage-femme.mssante.fr/ramsaygds.mssante.fr/lifen.mssante.fr/clinopale.mssante.fr/chicas-gap.mssante.fr</t>
  </si>
  <si>
    <t>fondation-gcoulon.mssante.fr/aura.mssante.fr</t>
  </si>
  <si>
    <t>CENTRE MEDICAL G.COULON-LE GRAND LUCE/GCS SARA</t>
  </si>
  <si>
    <t>pharmacien.oc.mssante.fr/mgen.mssante.fr/mgen-arbizon.mssante.fr/medecin.mp.mssante.fr/ergotherapeute.oc.mssante.fr</t>
  </si>
  <si>
    <t>vivalto-sante.mssante.fr/ramsaygds.mssante.fr/pro.mssante.fr/medecin.mssante.fr/lifen.mssante.fr/hopitalporteverte.mssante.fr/chpe.mssante.fr</t>
  </si>
  <si>
    <t>GIE VIVALTO SANTE SERVICE PARTAGES/COMPAGNIE GENERALE DE SANTE/MAILIZ/LIFEN/HOPITAL LA PORTE VERTE/CENTRE MEDICO-CHIRURGICAL DE L'EUROPE</t>
  </si>
  <si>
    <t>pro.oc.mssante.fr/pro.mssante.fr/medecin.mssante.fr/lifen.mssante.fr/ch-vienne.mssante.fr/ch-arles.mssante.fr/aura.mssante.fr/#</t>
  </si>
  <si>
    <t>MAILIZ/LIFEN/CH DE VIENNE/MIPIH/GCS SARA/@</t>
  </si>
  <si>
    <t>lifen.mssante.fr/guadeloupe.mssante.fr</t>
  </si>
  <si>
    <t>LIFEN/GCS E-SANTE ARCHIPEL 971</t>
  </si>
  <si>
    <t>pro.mssante.fr/medecin.mssante.fr/lifen.mssante.fr/cpa01.mssante.fr/chirurgien-dentiste.mssante.fr/aura.mssante.fr/ahbretagne.mssante.fr/#</t>
  </si>
  <si>
    <t>LIFEN/CENTRE PSYCHOTHERAPIQUE DE L'AIN/MAILIZ/GCS SARA/ASSOCIATION HOSPITALIERE DE BRETAGNE/@</t>
  </si>
  <si>
    <t>LIFEN/MAILIZ/CENTRE PSYCHOTHERAPIQUE NANCY/GRADES PULSY</t>
  </si>
  <si>
    <t>ugecam-pacac.mssante.fr/pro.mssante.fr/lifen.mssante.fr</t>
  </si>
  <si>
    <t>villanotredame.mssante.fr/santnet.mssante.fr/pro.mssante.fr/interop-mssante.apicrypt.org/fhm.mssante.fr</t>
  </si>
  <si>
    <t>ENOVACOM/MAILIZ/APICEM/INOVELAN</t>
  </si>
  <si>
    <t>mgen.mssante.fr/medecin.mssante.fr/cliniquejulesverne.mssante.fr</t>
  </si>
  <si>
    <t>MGEN TECHNOLOGIES/MAILIZ/ENOVACOM</t>
  </si>
  <si>
    <t>pro.mssante.fr/paca.mssante.fr/mgen.mssante.fr/masseur-kinesitherapeute.mssante.fr/#</t>
  </si>
  <si>
    <t>MIPIH/MGEN TECHNOLOGIES/MAILIZ/@</t>
  </si>
  <si>
    <t>GCS TESIS/MAILIZ/LIFEN/INOVELAN</t>
  </si>
  <si>
    <t>ramsaygds.mssante.fr/pro.mssante.fr/medecin.mssante.fr/masseur-kinesitherapeute.mssante.fr/lifen.mssante.fr/interop-mssante.apicrypt.org/ch-annecygenevois.aura.mssante.fr/aura.mssante.fr/#</t>
  </si>
  <si>
    <t>COMPAGNIE GENERALE DE SANTE/MAILIZ/LIFEN/APICEM/GCS SARA/@</t>
  </si>
  <si>
    <t>sage-femme.mssante.fr/pro.mssante.fr/medecin.mssante.fr/lifen.mssante.fr/interop-mssante.apicrypt.org/ch-valenciennes.mssante.fr/aura.mssante.fr/ahnac.mssante.fr/#</t>
  </si>
  <si>
    <t>MAILIZ/LIFEN/APICEM/MIPIH/GCS SARA/INOVELAN/@</t>
  </si>
  <si>
    <t>pro.mssante.fr/na.mssante.fr/medecin.mssante.fr/masseur-kinesitherapeute.mssante.fr/lifen.mssante.fr/interop-mssante.apicrypt.org/infirmier.mssante.fr/ght-unyon.mssante.fr/chu-dijon.mssante.fr/ch-troyes.mssante.fr/chr-orleans.mssante.fr/ch-laon.mssante.fr/aura.mssante.fr/aquitaine.mssante.fr</t>
  </si>
  <si>
    <t>pro.mssante.fr/medecin.mssante.fr/lifen.mssante.fr</t>
  </si>
  <si>
    <t>medecin.mssante.fr/chirurgien-dentiste.mssante.fr/ch-belair.mssante.fr/#</t>
  </si>
  <si>
    <t>MAILIZ/CH BELAIR/@</t>
  </si>
  <si>
    <t>sage-femme.mssante.fr/ramsaygds.mssante.fr/pro.mssante.fr/oncolie.mssante.fr/oi.mssante.fr/medecin.mssante.fr/lifen.mssante.fr/interop-mssante.apicrypt.org/hnfc.mssante.fr/gh70.mssante.fr/chu-dijon.mssante.fr/chu-besancon.mssante.fr/ch-stbrieuc.mssante.fr/ch-saintcalais.mssante.fr/chirurgien-dentiste.mssante.fr/cdstilleroyes.mssante.fr/aurar.mssante.fr/aura.mssante.fr</t>
  </si>
  <si>
    <t>COMPAGNIE GENERALE DE SANTE/GCS TESIS/LIFEN/APICEM/HOPITAL NORD FRANCHE COMTE/CHU BESANCON/INOVELAN/CH SAINT CALAIS/MAILIZ/GCS EMOSIST - FRANCHE COMTE/MIPIH/GCS SARA</t>
  </si>
  <si>
    <t>silpc.mssante.fr/pro.mssante.fr/na.mssante.fr/medecin.mssante.fr/masseur-kinesitherapeute.mssante.fr/infirmier.mssante.fr/ch-tulle.mssante.fr/ch-bourganeuf.mssante.fr</t>
  </si>
  <si>
    <t>GRADES ESEA NOUVELLE-AQUITAINE/LIFEN/APICEM/SAS MAPUI LABS/ENOVACOM/CHU DE ROUEN/MIPIH/MAILIZ/GCS SARA</t>
  </si>
  <si>
    <t>sage-femme.mssante.fr/pedicure-podologue.mssante.fr/medecin.mssante.fr/masseur-kinesitherapeute.mssante.fr/interop-mssante.apicrypt.org/ch-fecamp.mssante.fr/ch-cambrai.mssante.fr/ch-bailleul.mssante.fr/#</t>
  </si>
  <si>
    <t>MAILIZ/APICEM/INOVELAN/MIPIH/@</t>
  </si>
  <si>
    <t>pro.mssante.fr/orthophoniste.mssante.fr/lifen.mssante.fr/infirmier.mssante.fr/cos.mssante.fr/chsaintmartin.mssante.fr/ch-claudel.mssante.fr/ch-angouleme.mssante.fr</t>
  </si>
  <si>
    <t>LIFEN/MAILIZ/INOVELAN/GCS E-SANTE ARCHIPEL 971/CH CAMILLE CLAUDEL/CH D'ANGOULEME</t>
  </si>
  <si>
    <t>ugecamaq.mssante.fr/ramsaygds.mssante.fr/medecin.mssante.fr/lifen.mssante.fr/johnbost.mssante.fr/chu-rouen.mssante.fr/ch-perrens.mssante.fr/ch-libourne.mssante.fr/ch-cadillac.mssante.fr/aura.mssante.fr/aquitaine.mssante.fr/#</t>
  </si>
  <si>
    <t>MIPIH/COMPAGNIE GENERALE DE SANTE/MAILIZ/LIFEN/FONDATION JOHN BOST/CHU DE ROUEN/CH CHARLES PERRENS/CH DE LIBOURNE/CH DE CADILLAC/GCS SARA/GRADES ESEA NOUVELLE-AQUITAINE/@</t>
  </si>
  <si>
    <t>sage-femme.mssante.fr/ramsaygds.mssante.fr/pro.mssante.fr/pharmacien.mssante.fr/nephrocare.mssante.fr/medecin.mssante.fr/masseur-kinesitherapeute.mssante.fr/lifen.mssante.fr/gh70.mssante.fr/cos.mssante.fr/chirurgien-dentiste.mssante.fr/ch-cholet.mssante.fr/ch-chartres.mssante.fr/ch-cannes.mssante.fr/chba.mssante.fr/aura.mssante.fr/aphp.mssante.fr/#</t>
  </si>
  <si>
    <t>COMPAGNIE GENERALE DE SANTE/CENTRE NEPHROCARE MARNE LA VALLEE/LIFEN/GCS EMOSIST - FRANCHE COMTE/MAILIZ/CH DE CHOLET/CH DE CHARTRES/CH DE CANNES/CH BRETAGNE ATLANTIQUE/GCS SARA/INOVELAN/@</t>
  </si>
  <si>
    <t>medecin.mssante.fr/lifen.mssante.fr/chicas-gap.mssante.fr</t>
  </si>
  <si>
    <t>pro.mssante.fr/medecin.mssante.fr/lifen.mssante.fr/interop-mssante.apicrypt.org/ch-vaison.mssante.fr/chu-rouen.mssante.fr/chu-nimes.mssante.fr/chu-besancon.mssante.fr/chirurgien-dentiste.mssante.fr/ch-ardeche-meridionale.aura.mssante.fr/ch-ales.mssante.fr/aura.mssante.fr</t>
  </si>
  <si>
    <t>LIFEN/APICEM/MIPIH/CHU DE ROUEN/INOVELAN/CHU BESANCON/MAILIZ/CH ALES-CEVENNNES/GCS SARA</t>
  </si>
  <si>
    <t>MAILIZ/APICEM/CH MOULINS YZEURE/GCS SARA/@</t>
  </si>
  <si>
    <t>sage-femme.mssante.fr/pro.mssante.fr/pharmacien.mssante.fr/paca.mssante.fr/medecin.oc.mssante.fr/medecin.mssante.fr/masseur-kinesitherapeute.mssante.fr/lifen.mssante.fr/interop-mssante.apicrypt.org/ghso.mssante.fr/ch-vaison.mssante.fr/chu-nimes.mssante.fr/chu-montpellier.mssante.fr/chu-dijon.mssante.fr/chu-besancon.mssante.fr/chirurgien-dentiste.mssante.fr/ch-havre.mssante.fr/ch-cornouaille.mssante.fr/ch-cavaillon.mssante.fr/ch-avignon.mssante.fr/cgm.mssante.fr/aura.mssante.fr/aphp.mssante.fr/aphm.mssante.fr/#</t>
  </si>
  <si>
    <t>medecin.mssante.fr/chu-besancon.mssante.fr/ch-bsm.aura.mssante.fr/aura.mssante.fr/#</t>
  </si>
  <si>
    <t>MAILIZ/CHU BESANCON/GCS SARA/@</t>
  </si>
  <si>
    <t>sage-femme.mssante.fr/ramsaygds.mssante.fr/pro.mssante.fr/medecin.mssante.fr/lifen.mssante.fr/interop-mssante.apicrypt.org/infirmier.mssante.fr/hopitaux-plaisir.mssante.fr/chu-tours.mssante.fr/ch-romorantin.mssante.fr/chirurgien-dentiste.mssante.fr/chicas-gap.mssante.fr/ch-dreux.mssante.fr/ch-chartres.mssante.fr/aura.mssante.fr/#</t>
  </si>
  <si>
    <t>sage-femme.mssante.fr/medecin.mssante.fr/masseur-kinesitherapeute.mssante.fr/interop-mssante.apicrypt.org/chnds.mssante.fr/ch-laon.mssante.fr/chirurgien-dentiste.mssante.fr/chicas-gap.mssante.fr/ch-cholet.mssante.fr/aura.mssante.fr/#</t>
  </si>
  <si>
    <t>ramsaygds.mssante.fr/pro.mssante.fr/medecin.mssante.fr/masseur-kinesitherapeute.mssante.fr/lifen.mssante.fr/chu-rouen.mssante.fr/ch-pont-audemer.mssante.fr/ch-havre.mssante.fr/ch-fecamp.mssante.fr/ch-cotentin.mssante.fr</t>
  </si>
  <si>
    <t>pro.mssante.fr/medecin.mssante.fr/lifen.mssante.fr/interop-mssante.apicrypt.org/infirmier.mssante.fr/croix-rouge.mssante.fr/chu-tours.mssante.fr/ch-loches.mssante.fr/ch-cholet.mssante.fr/ch-chateauduloir.mssante.fr</t>
  </si>
  <si>
    <t>LIFEN/APICEM/MAILIZ/MIPIH/CHRU DE TOURS/CH PAUL MARTINAIS-LOCHES/CH DE CHOLET/CH CHÂTEAU DU LOIR</t>
  </si>
  <si>
    <t>pro.mssante.fr/medecin.mssante.fr/masseur-kinesitherapeute.mssante.fr/lifen.mssante.fr/infirmier.mssante.fr/cvl.mssante.fr/aura.mssante.fr</t>
  </si>
  <si>
    <t>LIFEN/MAILIZ/WRAPTOR LABORATORIES/GCS SARA</t>
  </si>
  <si>
    <t>pro.mssante.fr/medecin.mssante.fr/masseur-kinesitherapeute.mssante.fr/lifen.mssante.fr/groupesos.mssante.fr/#</t>
  </si>
  <si>
    <t>MAILIZ/LIFEN/ASSOCIATION GROUPE SOS SANTE/@</t>
  </si>
  <si>
    <t>pro.mssante.fr/lifen.mssante.fr/infirmier.mssante.fr/ch-pithiviers.mssante.fr</t>
  </si>
  <si>
    <t>LIFEN/MAILIZ/CH DE PITHIVIERS</t>
  </si>
  <si>
    <t>sage-femme.oc.mssante.fr/sage-femme.mssante.fr/psychologue.oc.mssante.fr/pro.oc.mssante.fr/msa.mssante.fr/medecin.oc.mssante.fr/medecin.mssante.fr/medecin.mp.mssante.fr/lifen.mssante.fr/infirmier.oc.mssante.fr/ghbs.mssante.fr/ch-villefranche-rouergue.mssante.fr/chu-tours.mssante.fr/chu-montpellier.mssante.fr/chu-bordeaux.mssante.fr/ch-troyes.mssante.fr/ch-rodez.mssante.fr/ch-montauban.mssante.fr/chic-castres-mazamet.mssante.fr/ch-arles.mssante.fr/ch-albi.mssante.fr/cd12.mp.mssante.fr/bioserveur.mp.mssante.fr/aura.mssante.fr/ahsm.mssante.fr/#</t>
  </si>
  <si>
    <t>MAILIZ/LIFEN/GHBS/CHRU DE TOURS/CHU HOPITAUX DE BORDEAUX/INOVELAN/MIPIH/GCS SARA/ASSOCIATION HOSPITALIERE SAINTE MARIE/@</t>
  </si>
  <si>
    <t>pro.mssante.fr/nhn.mssante.fr/medecin.mp.mssante.fr/ch-romorantin.mssante.fr/ch-rochefort.mssante.fr/ch-guingamp.mssante.fr/aura.mssante.fr</t>
  </si>
  <si>
    <t>MAILIZ/CHI EURE SEINE/MIPIH/CH DE ROMORANTIN-LANTHENAY/CH DE ROCHEFORT/INOVELAN/GCS SARA</t>
  </si>
  <si>
    <t>medecin.mssante.fr/ch-stamand.mssante.fr/ch-cotentin.mssante.fr/ch-cholet.mssante.fr</t>
  </si>
  <si>
    <t>MAILIZ/CH DE SAINT AMAND-MONTROND/CH PUBLIC DU COTENTIN/CH DE CHOLET</t>
  </si>
  <si>
    <t>sage-femme.mssante.fr/medecin.mssante.fr/ch-vienne.mssante.fr/chsflyon.aura.mssante.fr/aura.mssante.fr/#</t>
  </si>
  <si>
    <t>MAILIZ/CH DE VIENNE/GCS SARA/@</t>
  </si>
  <si>
    <t>na.mssante.fr/lifen.mssante.fr/ch-privas.aura.mssante.fr/chirurgien-dentiste.mssante.fr/chicas-gap.mssante.fr/ch-ales.mssante.fr/aura.mssante.fr/aquitaine.mssante.fr/#</t>
  </si>
  <si>
    <t>pro.mssante.fr/hopitalnordouest.aura.mssante.fr/aura.mssante.fr</t>
  </si>
  <si>
    <t>COMPAGNIE GENERALE DE SANTE/MAILIZ/LIFEN/APICEM/MIPIH/GCS SIS MARTINIQUE/GCS SARA/INOVELAN/@</t>
  </si>
  <si>
    <t>CH DE BAR LE DUC/MAILIZ/LIFEN/CH DE VIERZON/CHU DE LIMOGES/CH DE ROMORANTIN-LANTHENAY/@</t>
  </si>
  <si>
    <t>ussap.mssante.fr/sage-femme.mssante.fr/medecin.mssante.fr/lifen.mssante.fr/interop-mssante.apicrypt.org/chu-rouen.mssante.fr/ch-lerouvray.mssante.fr/chi-elbeuf-louviers.mssante.fr/ch-havre.mssante.fr/ch-dieppe.mssante.fr/chba.mssante.fr/aura.mssante.fr/#</t>
  </si>
  <si>
    <t>MAILIZ/LIFEN/APICEM/CHU DE ROUEN/CHS DU ROUVRAY SOTTEVILLE-LES-ROUEN/C.H.I. ELBEUF-LOUVIERS-VAL DE REUIL/INOVELAN/MIPIH/CH BRETAGNE ATLANTIQUE/GCS SARA/@</t>
  </si>
  <si>
    <t>sage-femme.mssante.fr/ramsaygds.mssante.fr/pro.mssante.fr/pedicure-podologue.mssante.fr/pdl.mssante.fr/pc.mssante.fr/medecin.mssante.fr/masseur-kinesitherapeute.mssante.fr/lifen.mssante.fr/interop-mssante.apicrypt.org/infirmier.mssante.fr/ght85.mssante.fr/ghbs.mssante.fr/esantepdl.mssante.fr/chu-nantes.mssante.fr/ch-stbrieuc.mssante.fr/ch-lvo.mssante.fr/chd-vendee.mssante.fr/ch-compiegnenoyon.mssante.fr/ch-cholet.mssante.fr/chba.mssante.fr/aura.mssante.fr/#</t>
  </si>
  <si>
    <t>COMPAGNIE GENERALE DE SANTE/GRADES ESEA NOUVELLE-AQUITAINE/LIFEN/APICEM/MAILIZ/GHBS/GCS E-SANTE PAYS DE LA LOIRE/CHU DE NANTES/INOVELAN/CH LOIRE VENDEE OCEAN/CH DEPARTEMENTAL VENDEE/CHI DE COMPIEGNE-NOYON/CH DE CHOLET/CH BRETAGNE ATLANTIQUE/GCS SARA/@</t>
  </si>
  <si>
    <t>sage-femme.mssante.fr/medecin.mssante.fr/medecin.mp.mssante.fr/lifen.mssante.fr/chu-dijon.mssante.fr/ch-saintnazaire.mssante.fr/ch-montlucon.mssante.fr/ch-belley.aura.mssante.fr/aura.mssante.fr</t>
  </si>
  <si>
    <t>MAILIZ/MIPIH/LIFEN/INOVELAN/CH DE SAINT NAZAIRE/CH DE MONTLUCON/GCS SARA</t>
  </si>
  <si>
    <t>na.mssante.fr/lifen.mssante.fr/ch-dromevivarais.mssante.fr/ch-dromevivarais.aura.mssante.fr/aura.mssante.fr</t>
  </si>
  <si>
    <t>GRADES ESEA NOUVELLE-AQUITAINE/LIFEN/CH DROME-VIVARAIS - SITE DE MONTELEGER/GCS SARA</t>
  </si>
  <si>
    <t>sage-femme.mssante.fr/ramsaygds.mssante.fr/pro.mssante.fr/pharmacien.mssante.fr/orthophoniste.mssante.fr/medecin.mssante.fr/masseur-kinesitherapeute.mssante.fr/lifen.mssante.fr/interop-mssante.apicrypt.org/ghsif.mssante.fr/epsm-al.mssante.fr/ch-melun.mssante.fr/ch-lens.mssante.fr/ch-claudel.mssante.fr/aura.mssante.fr/ahnac.mssante.fr/#</t>
  </si>
  <si>
    <t>sage-femme.mssante.fr/medecin.mssante.fr/lifen.mssante.fr/interop-mssante.apicrypt.org/chu-rouen.mssante.fr/ch-belvedere.mssante.fr/#</t>
  </si>
  <si>
    <t>MAILIZ/LIFEN/APICEM/CHU DE ROUEN/CH DU BELVEDERE MONT-SAINT-AIGNAN/@</t>
  </si>
  <si>
    <t>ugecam-centre.cnamts.mssante.fr/sage-femme.mssante.fr/pro.mssante.fr/lifen.mssante.fr/ghnv.mssante.fr/cvl.mssante.fr/chu-tours.mssante.fr/chu-poitiers.mssante.fr/ch-chinon.mssante.fr/chba.mssante.fr/aura.mssante.fr/#</t>
  </si>
  <si>
    <t>medecin.mssante.fr/lifen.mssante.fr/ch-de-eu.mssante.fr</t>
  </si>
  <si>
    <t>medecin.oc.mssante.fr/medecin.mp.mssante.fr/lifen.mssante.fr/hopital-gimont.mssante.fr/ergotherapeute.oc.mssante.fr/#</t>
  </si>
  <si>
    <t>LIFEN/MIPIH/@</t>
  </si>
  <si>
    <t>sage-femme.mssante.fr/ramsaygds.mssante.fr/pro.mssante.fr/pharmacien.mssante.fr/medecin.mssante.fr/lifen.mssante.fr/interop-mssante.apicrypt.org/hospiville.mssante.fr/hopitaux-plaisir.mssante.fr/ch-mantes.mssante.fr/ch-dreux.mssante.fr/ch-chartres.mssante.fr/aura.mssante.fr/#</t>
  </si>
  <si>
    <t>COMPAGNIE GENERALE DE SANTE/MAILIZ/LIFEN/APICEM/SAS MAPUI LABS/CH DE PLAISIR/MIPIH/ENOVACOM/CH DE CHARTRES/GCS SARA/@</t>
  </si>
  <si>
    <t>sage-femme.mssante.fr/pssm.mssante.fr/pro.mssante.fr/medecin.mssante.fr/ch-moulins-yzeure.mssante.fr/aura.mssante.fr</t>
  </si>
  <si>
    <t>CH DE BAR LE DUC/MAILIZ/CH MOULINS YZEURE/GCS SARA</t>
  </si>
  <si>
    <t>pro.mssante.fr/medecin.mssante.fr/ch-montlucon.mssante.fr/ch-george-sand.mssante.fr/ch-chartres.mssante.fr</t>
  </si>
  <si>
    <t>MAILIZ/CH DE MONTLUCON/CH GEORGE SAND/CH DE CHARTRES</t>
  </si>
  <si>
    <t>pc.mssante.fr/na.mssante.fr/lifen.mssante.fr/chu-tours.mssante.fr</t>
  </si>
  <si>
    <t>GRADES ESEA NOUVELLE-AQUITAINE/LIFEN/CHRU DE TOURS</t>
  </si>
  <si>
    <t>pro.mssante.fr/medecin.mssante.fr/masseur-kinesitherapeute.mssante.fr/lifen.mssante.fr/easycrypt.mssante.fr/cos.mssante.fr/chu-dijon.mssante.fr</t>
  </si>
  <si>
    <t>pro.mssante.fr/medecin.mssante.fr/ch-hautmont.mssante.fr/aura.mssante.fr</t>
  </si>
  <si>
    <t>sage-femme.mssante.fr/pro.oc.mssante.fr/pharmacien.mssante.fr/medecin.oc.mssante.fr/medecin.mssante.fr/lifen.mssante.fr/chu-nimes.mssante.fr/chu-montpellier.mssante.fr/ch-montlucon.mssante.fr/chirurgien-dentiste.mssante.fr/chicas-gap.mssante.fr/ch-eygurande.mssante.fr/ch-beziers.mssante.fr/ch-bassindethau.mssante.fr/aura.mssante.fr/#</t>
  </si>
  <si>
    <t>MAILIZ/LIFEN/CHU DE ROUEN/CHI CAUX VALLEE DE SEINE/INOVELAN/@</t>
  </si>
  <si>
    <t>social.oc.mssante.fr/sage-femme.oc.mssante.fr/psychologue.oc.mssante.fr/pro.oc.mssante.fr/medecin.oc.mssante.fr/medecin.mssante.fr/medecin.mp.mssante.fr/lifen.mssante.fr/institut-universitaire-cancer.mssante.fr/infirmier.oc.mssante.fr/infirmier.mssante.fr/chic-castres-mazamet.mssante.fr/ch-albi.mssante.fr/bioserveur.mp.mssante.fr/aura.mssante.fr/#</t>
  </si>
  <si>
    <t>LIFEN/MAILIZ/MIPIH/GCS SARA/@</t>
  </si>
  <si>
    <t>unapei60.mssante.fr/pro.mssante.fr/nouvelleforge.mssante.fr/medecin.mssante.fr/lifen.mssante.fr/chirurgien-dentiste.mssante.fr/chi-clermont.mssante.fr/ch-compiegnenoyon.mssante.fr/ch-clermont.mssante.fr/aura.mssante.fr/acsso.mssante.fr/#</t>
  </si>
  <si>
    <t>LIFEN/MAILIZ/CHI DE COMPIEGNE-NOYON/GCS SARA/MIPIH/@</t>
  </si>
  <si>
    <t>orpea.mssante.fr/medecin.mssante.fr/masseur-kinesitherapeute.mssante.fr/lifen.mssante.fr/interop-mssante.apicrypt.org/ihfb.mssante.fr/hpsj.mssante.fr/aphp.mssante.fr/#</t>
  </si>
  <si>
    <t>pro.mssante.fr/pediatrie-chulenval-nice.mssante.fr/medecin.mssante.fr/masseur-kinesitherapeute.mssante.fr/lifen.mssante.fr/infirmier.mssante.fr/gh70.mssante.fr/chu-nice.mssante.fr/chu-besancon.mssante.fr/chicas-gap.mssante.fr/ch-gray.mssante.fr/aura.mssante.fr/#</t>
  </si>
  <si>
    <t>pro.mssante.fr/paca.mssante.fr/medecin.mssante.fr/lifen.mssante.fr/interop-mssante.apicrypt.org/ght974.mssante.fr/esms.mssante.fr/chu-rouen.mssante.fr/chu-nimes.mssante.fr/chirurgien-dentiste.mssante.fr/chicas-gap.mssante.fr/ch-havre.mssante.fr/ch-briancon.mssante.fr/ch-aix.mssante.fr/aura.mssante.fr/#</t>
  </si>
  <si>
    <t>MIPIH/MAILIZ/LIFEN/APICEM/GRADES PULSY/GCS SARA</t>
  </si>
  <si>
    <t>vbr-sudeure.mssante.fr/pro.mssante.fr/pharmacien.mssante.fr/msa.mssante.fr/medecin.mssante.fr/masseur-kinesitherapeute.mssante.fr/lifen.mssante.fr/interop-mssante.apicrypt.org/hopitalporteverte.mssante.fr/chu-rouen.mssante.fr/ch-saintnazaire.mssante.fr/ch-havre.mssante.fr/ch-eureseine.mssante.fr/ch-dreux.mssante.fr/aura.mssante.fr/#</t>
  </si>
  <si>
    <t>MIPIH/MAILIZ/LIFEN/APICEM/HOPITAL LA PORTE VERTE/CHU DE ROUEN/CH DE SAINT NAZAIRE/INOVELAN/CHI EURE SEINE/ENOVACOM/GCS SARA/@</t>
  </si>
  <si>
    <t>pro.oc.mssante.fr/hopital-lombez.mssante.fr/ergotherapeute.oc.mssante.fr</t>
  </si>
  <si>
    <t>pro.mssante.fr/medecin.mssante.fr/medecin.mp.mssante.fr/lifen.mssante.fr/ghsif.mssante.fr/chu-rouen.mssante.fr/ch-melun.mssante.fr/ch-hopitauxduleman.aura.mssante.fr/ch-havre.mssante.fr/ch-compiegnenoyon.mssante.fr/ch-cholet.mssante.fr/avitum.mssante.fr/aura.mssante.fr/aphp.mssante.fr/#</t>
  </si>
  <si>
    <t>sage-femme.mssante.fr/ramsaygds.mssante.fr/pro.mssante.fr/medecin.mssante.fr/lifen.mssante.fr/ch-peronne.mssante.fr/aura.mssante.fr/#</t>
  </si>
  <si>
    <t>COMPAGNIE GENERALE DE SANTE/MAILIZ/LIFEN/MIPIH/GCS SARA/@</t>
  </si>
  <si>
    <t>pro.mssante.fr/pharmacien.mssante.fr/medecin.mssante.fr/lifen.mssante.fr/infirmier.mssante.fr/ch-wissembourg.mssante.fr/ch-saintdie.mssante.fr/ch-guingamp.mssante.fr/#</t>
  </si>
  <si>
    <t>LIFEN/MAILIZ/CHI DE LA LAUTER/GRADES PULSY/INOVELAN/@</t>
  </si>
  <si>
    <t>pro.mssante.fr/medecin.mssante.fr/masseur-kinesitherapeute.mssante.fr/lifen.mssante.fr/interop-mssante.apicrypt.org/hpsj.mssante.fr/ghbs.mssante.fr/#</t>
  </si>
  <si>
    <t>pro.mssante.fr/medecin.mssante.fr/lifen.mssante.fr/infirmier.mssante.fr/chu-tours.mssante.fr/chu-limoges.mssante.fr/chr-orleans.mssante.fr/ch-romorantin.mssante.fr/ch-havre.mssante.fr/ch-cholet.mssante.fr/ch-bourges.mssante.fr/ch-arles.mssante.fr/aura.mssante.fr/aphp.mssante.fr/#</t>
  </si>
  <si>
    <t>LIFEN/MAILIZ/CHRU DE TOURS/CHU DE LIMOGES/CH REGIONAL D'ORLEANS/CH DE ROMORANTIN-LANTHENAY/CH DE CHOLET/CH BOURGES - JACQUES C¼UR/MIPIH/GCS SARA/INOVELAN/@</t>
  </si>
  <si>
    <t>sage-femme.mssante.fr/ramsaygds.mssante.fr/medecin.mssante.fr/lifen.mssante.fr/interop-mssante.apicrypt.org/ght-cdn.mssante.fr/esantepdl.mssante.fr/ch-romorantin.mssante.fr/ch-havre.mssante.fr/ch-flers.mssante.fr/aub.mssante.fr/#</t>
  </si>
  <si>
    <t>COMPAGNIE GENERALE DE SANTE/MAILIZ/LIFEN/APICEM/GCS E-SANTE PAYS DE LA LOIRE/CH DE ROMORANTIN-LANTHENAY/INOVELAN/CH JACQUES MONOD - FLERS/AUB SANTE/@</t>
  </si>
  <si>
    <t>sage-femme.mssante.fr/paca.mssante.fr/orupaca.mssante.fr/medecin.mssante.fr/lifen.mssante.fr/ch-manosque.mssante.fr/ch-cannes.mssante.fr/ch-brignoles.mssante.fr/ch-aix.mssante.fr/#</t>
  </si>
  <si>
    <t>MAILIZ/LIFEN/CH DE CANNES/MIPIH/CH DU PAYS D'AIX/@</t>
  </si>
  <si>
    <t>medecin.mssante.fr/lna-sante.mssante.fr/cvl.mssante.fr/chu-tours.mssante.fr/ch-loches.mssante.fr</t>
  </si>
  <si>
    <t>MAILIZ/MIPIH/WRAPTOR LABORATORIES/CHRU DE TOURS/CH PAUL MARTINAIS-LOCHES</t>
  </si>
  <si>
    <t>pro.mssante.fr/paca.mssante.fr/medecin.mssante.fr/chu-nice.mssante.fr/ch-menton.mssante.fr/ch-cotentin.mssante.fr/cal.mssante.fr/aura.mssante.fr</t>
  </si>
  <si>
    <t>sage-femme.mssante.fr/ramsaygds.mssante.fr/pro.mssante.fr/medecin.mssante.fr/masseur-kinesitherapeute.mssante.fr/lifen.mssante.fr/interop-mssante.apicrypt.org/infirmier.mssante.fr/hopital-lecorbusier.aura.mssante.fr/ch-aix.mssante.fr/aura.mssante.fr/#</t>
  </si>
  <si>
    <t>COMPAGNIE GENERALE DE SANTE/LIFEN/APICEM/MAILIZ/CH DU PAYS D'AIX/GCS SARA/@</t>
  </si>
  <si>
    <t>sage-femme.mssante.fr/ramsaygds.mssante.fr/masseur-kinesitherapeute.mssante.fr/ch-lequesnoy.mssante.fr/#</t>
  </si>
  <si>
    <t>COMPAGNIE GENERALE DE SANTE/MAILIZ/MIPIH/@</t>
  </si>
  <si>
    <t>COMPAGNIE GENERALE DE SANTE/LIFEN/CENTRE PSYCHOTHERAPIQUE DE L'AIN/CHU BESANCON/MIPIH/CH LE VINATIER/MAILIZ/CH DEPARTEMENTAL DE LA CANDELIE/COMPUGROUP MEDICAL France/GCS SARA/@</t>
  </si>
  <si>
    <t>sage-femme.mssante.fr/ramsaygds.mssante.fr/pro.mssante.fr/medecin.mssante.fr/masseur-kinesitherapeute.mssante.fr/lifen.mssante.fr/interop-mssante.apicrypt.org/ghbs.mssante.fr/fbs50.mssante.fr/chu-rennes.mssante.fr/ch-lvo.mssante.fr/chirurgien-dentiste.mssante.fr/ch-cotentin.mssante.fr/ch-compiegnenoyon.mssante.fr/chba.mssante.fr/aura.mssante.fr/#</t>
  </si>
  <si>
    <t>COMPAGNIE GENERALE DE SANTE/LIFEN/APICEM/GHBS/FONDATION BON SAUVEUR/CHRU DE RENNES/CH LOIRE VENDEE OCEAN/MAILIZ/CH PUBLIC DU COTENTIN/CHI DE COMPIEGNE-NOYON/CH BRETAGNE ATLANTIQUE/GCS SARA/@</t>
  </si>
  <si>
    <t>sage-femme.mssante.fr/pro.mssante.fr/medecin.mssante.fr/ch-vienne.mssante.fr/ch-millau.mssante.fr/ch-givors.aura.mssante.fr/aura.mssante.fr</t>
  </si>
  <si>
    <t>MAILIZ/CH DE VIENNE/MIPIH/GCS SARA</t>
  </si>
  <si>
    <t>ramsaygds.mssante.fr/pro.mssante.fr/medecin.mssante.fr/lifen.mssante.fr/for.mssante.fr/csje.mssante.fr/aphp.mssante.fr/15-20.mssante.fr/#</t>
  </si>
  <si>
    <t>COMPAGNIE GENERALE DE SANTE/MAILIZ/LIFEN/FONDATION OPHTALMOLOGIQUE A. DE ROTHSCHILD/POLYCLINIQUE SAINT JEAN/INOVELAN/ENOVACOM/@</t>
  </si>
  <si>
    <t>COMPAGNIE GENERALE DE SANTE/MAILIZ/CH DE CHARTRES/INOVELAN</t>
  </si>
  <si>
    <t>pro.mssante.fr/medecin.mssante.fr/lifen.mssante.fr/ch-fougeres.mssante.fr/bretagne.mssante.fr/aura.mssante.fr</t>
  </si>
  <si>
    <t>MAILIZ/LIFEN/CH DE FOUGERES/GCS ESANTE BRETAGNE/GCS SARA</t>
  </si>
  <si>
    <t>sage-femme.oc.mssante.fr/sage-femme.mssante.fr/pro.oc.mssante.fr/pro.mssante.fr/pole-sanitaire-cerdan.mssante.fr/pc.mssante.fr/orpea.mssante.fr/medimail.mssante.fr/medecin.oc.mssante.fr/medecin.mssante.fr/medecin.mp.mssante.fr/lifen.mssante.fr/interop-mssante.apicrypt.org/infirmier.oc.mssante.fr/ghbs.mssante.fr/chu-nimes.mssante.fr/chu-montpellier.mssante.fr/chu-limoges.mssante.fr/chu-dijon.mssante.fr/ch-troyes.mssante.fr/ch-tarbes-vic.mssante.fr/ch-perpignan.mssante.fr/ch-narbonne.mssante.fr/ch-lourdes.mssante.fr/ch-larochelle.mssante.fr/chirurgien-dentiste.mssante.fr/ch-dax.mssante.fr/chba.mssante.fr/aura.mssante.fr/#</t>
  </si>
  <si>
    <t>pro.mssante.fr/lifen.mssante.fr/ghtnievre.mssante.fr/ch-pl.mssante.fr/ch-claudel.mssante.fr</t>
  </si>
  <si>
    <t>MAILIZ/LIFEN/GCS E-SANTE BOURGOGNE/CH CAMILLE CLAUDEL</t>
  </si>
  <si>
    <t>ramsaygds.mssante.fr/pro.mssante.fr/medecin.mssante.fr/lifen.mssante.fr/aura.mssante.fr/#</t>
  </si>
  <si>
    <t>COMPAGNIE GENERALE DE SANTE/MAILIZ/LIFEN/GCS SARA/@</t>
  </si>
  <si>
    <t>vivalto-sante.mssante.fr/sage-femme.mssante.fr/pro.mssante.fr/medecin.mssante.fr/lifen.mssante.fr/clinique-styves.mssante.fr/ch-vitre.mssante.fr/chu-rennes.mssante.fr/bretagne.mssante.fr</t>
  </si>
  <si>
    <t>GIE VIVALTO SANTE SERVICE PARTAGES/MAILIZ/LIFEN/CLINIQUE SAINT YVES/CH VITRE/CHRU DE RENNES/GCS ESANTE BRETAGNE</t>
  </si>
  <si>
    <t>ssa.mssante.fr/sage-femme.mssante.fr/ramsaygds.mssante.fr/pro.mssante.fr/medecin.mssante.fr/masseur-kinesitherapeute.mssante.fr/lifen.mssante.fr/interop-mssante.apicrypt.org/ght-loiret.mssante.fr/chu-tours.mssante.fr/chu-montpellier.mssante.fr/ch-sens.mssante.fr/chr-orleans.mssante.fr/ch-montlucon.mssante.fr/chirurgien-dentiste.mssante.fr/ch-cholet.mssante.fr/ch-ariege-couserans.mssante.fr/bretagne.mssante.fr/aura.mssante.fr/#</t>
  </si>
  <si>
    <t>sage-femme.mssante.fr/pro.mssante.fr/medecin.mssante.fr/masseur-kinesitherapeute.mssante.fr/lifen.mssante.fr/interop-mssante.apicrypt.org/hpsj.mssante.fr/grand-est.mssante.fr/ghsif.mssante.fr/chu-tours.mssante.fr/chu-besancon.mssante.fr/ch-troyes.mssante.fr/chr-metz-thionville.mssante.fr/ch-melun.mssante.fr/chirurgien-dentiste.mssante.fr/ch-dax.mssante.fr/ch-compiegnenoyon.mssante.fr/chba.mssante.fr/cdstilleroyes.mssante.fr/aura.mssante.fr/aphp.mssante.fr/#</t>
  </si>
  <si>
    <t>GRADES ESEA NOUVELLE-AQUITAINE/LIFEN/APICEM/FONDATION ILDYS SITE DE PERHARIDY/GHBS/CHRU DE TOURS/CHU DE ROUEN/CHRU DE RENNES/CHU DE NICE/CHU DE NANTES/CHU BREST/CHU BESANCON/MAILIZ/CH CENTRE BRETAGNE/CH DE BRETAGNE SUD/CH BRETAGNE ATLANTIQUE/GCS ESANTE BRETAGNE/GCS SARA/AUB SANTE/INOVELAN/@</t>
  </si>
  <si>
    <t>pro.mssante.fr/lifen.mssante.fr/interop-mssante.apicrypt.org/grand-est.mssante.fr/ghso.mssante.fr/ch-wissembourg.mssante.fr/chsaverne.mssante.fr/ch-saverne.mssante.fr/chr-metz-thionville.mssante.fr/ch-cognac.mssante.fr/aura.mssante.fr</t>
  </si>
  <si>
    <t>pro.mssante.fr/medecin.mssante.fr/lifen.mssante.fr/cpa01.mssante.fr/aura.mssante.fr</t>
  </si>
  <si>
    <t>MAILIZ/LIFEN/CENTRE PSYCHOTHERAPIQUE DE L'AIN/GCS SARA</t>
  </si>
  <si>
    <t>medecin.mssante.fr/masseur-kinesitherapeute.mssante.fr/ch-cholet.mssante.fr/#</t>
  </si>
  <si>
    <t>MAILIZ/CH DE CHOLET/@</t>
  </si>
  <si>
    <t>medimail.mssante.fr/medecin.oc.mssante.fr/medecin.mssante.fr/medecin.mp.mssante.fr/infirmier.oc.mssante.fr/#</t>
  </si>
  <si>
    <t>ssa.mssante.fr/pro.mssante.fr/paca.mssante.fr/medecin.mssante.fr/lifen.mssante.fr/infirmier.mssante.fr/ch-valvert.mssante.fr/chu-rouen.mssante.fr/chu-montpellier.mssante.fr/ch-montperrin.mssante.fr/ch-aix.mssante.fr/aura.mssante.fr/#</t>
  </si>
  <si>
    <t>pro.mssante.fr/medecin.mssante.fr/lifen.mssante.fr/interop-mssante.apicrypt.org/chu-besancon.mssante.fr/chicas-gap.mssante.fr</t>
  </si>
  <si>
    <t>pro.oc.mssante.fr/medecin.oc.mssante.fr/medecin.mssante.fr/lifen.mssante.fr/infirmier.mssante.fr/#</t>
  </si>
  <si>
    <t>MIPIH/LIFEN/MAILIZ/@</t>
  </si>
  <si>
    <t>paca.mssante.fr/msa.mssante.fr/medecin.mssante.fr/infirmier.mssante.fr/ch-pierrefeu.mssante.fr/aura.mssante.fr</t>
  </si>
  <si>
    <t>ssa.mssante.fr/ramsaygds.mssante.fr/pro.mssante.fr/medecin.mssante.fr/masseur-kinesitherapeute.mssante.fr/lifen.mssante.fr/interop-mssante.apicrypt.org/chsjsl.aura.mssante.fr/chorus.mssante.fr/chbs.mssante.fr/ch-aix.mssante.fr/aura.mssante.fr/#</t>
  </si>
  <si>
    <t>ramsaygds.mssante.fr/paca.mssante.fr/ch-valvert.mssante.fr/#</t>
  </si>
  <si>
    <t>COMPAGNIE GENERALE DE SANTE/MIPIH/CH VALVERT/@</t>
  </si>
  <si>
    <t>sage-femme.mssante.fr/ramsaygds.mssante.fr/pro.mssante.fr/pedicure-podologue.mssante.fr/orthophoniste.mssante.fr/medecin.mssante.fr/lifen.mssante.fr/interop-mssante.apicrypt.org/hpsj.mssante.fr/ch-valenciennes.mssante.fr/aura.mssante.fr/ahnac.mssante.fr</t>
  </si>
  <si>
    <t>sage-femme.mssante.fr/ramsaygds.mssante.fr/pro.mssante.fr/orthophoniste.mssante.fr/medecin.mssante.fr/masseur-kinesitherapeute.mssante.fr/lifen.mssante.fr/interop-mssante.apicrypt.org/infirmier.mssante.fr/ght974.mssante.fr/for.mssante.fr/chu-tours.mssante.fr/chu-rouen.mssante.fr/chu-martinique.mssante.fr/chu-brest.mssante.fr/chu-amiens.mssante.fr/ch-troyes.mssante.fr/chirurgien-dentiste.mssante.fr/ch-corbie.mssante.fr/ch-compiegnenoyon.mssante.fr/ch-clermont.mssante.fr/aura.mssante.fr/aphp.mssante.fr/#</t>
  </si>
  <si>
    <t>COMPAGNIE GENERALE DE SANTE/LIFEN/APICEM/FONDATION OPHTALMOLOGIQUE A. DE ROTHSCHILD/CHRU DE TOURS/CHU DE ROUEN/GCS SIS MARTINIQUE/CHU BREST/CHU AMIENS PICARDIE/MAILIZ/CH DE CORBIE/CHI DE COMPIEGNE-NOYON/MIPIH/GCS SARA/INOVELAN/@</t>
  </si>
  <si>
    <t>sage-femme.mssante.fr/pro.mssante.fr/pedicure-podologue.mssante.fr/paca.mssante.fr/oncolie.mssante.fr/medecin.mssante.fr/masseur-kinesitherapeute.mssante.fr/lifen.mssante.fr/irfc.mssante.fr/interop-mssante.apicrypt.org/infirmier.mssante.fr/gh70.mssante.fr/chu-nice.mssante.fr/chu-montpellier.mssante.fr/chu-dijon.mssante.fr/chu-besancon.mssante.fr/ch-dole.mssante.fr/cgfl.mssante.fr/aura.mssante.fr/#</t>
  </si>
  <si>
    <t>LIFEN/APICEM/MAILIZ/GCS EMOSIST - FRANCHE COMTE/CHU DE NICE/MIPIH/INOVELAN/CHU BESANCON/CH LOUIS PASTEUR DOLE/CRLCC GEORGES-FRANCOIS LECLERC/GCS SARA/@</t>
  </si>
  <si>
    <t>pro.mssante.fr/orthophoniste.mssante.fr/ohs-lorraine.mssante.fr/meuse.mssante.fr/medecin.mssante.fr/masseur-kinesitherapeute.mssante.fr/lorraine-test.mssante.fr/lorraine.mssante.fr/lifen.mssante.fr/interop-mssante.apicrypt.org/grand-est.mssante.fr/cpn-laxou.mssante.fr/chu-toulouse.mssante.fr/chu-poitiers.mssante.fr/chu-nice.mssante.fr/chu-montpellier.mssante.fr/chru-nancy.mssante.fr/chr-metz-thionville.mssante.fr/chirurgien-dentiste.mssante.fr/aura.mssante.fr/aphp.mssante.fr/#</t>
  </si>
  <si>
    <t>CENTRE JACQUES PARISOT BAINVILLE SUR MADON/LIFEN/APICEM/GRADES PULSY/CENTRE PSYCHOTHERAPIQUE NANCY/CHU DE POITIERS/CHU DE NICE/MIPIH/CHRU DE NANCY/CHR METZ-THIONVILLE/MAILIZ/GCS SARA/INOVELAN/@</t>
  </si>
  <si>
    <t>sage-femme.mssante.fr/ramsaygds.mssante.fr/pro.mssante.fr/pharmacien.mssante.fr/pedicure-podologue.mssante.fr/paca.mssante.fr/orthophoniste.mssante.fr/medecin.mssante.fr/masseur-kinesitherapeute.mssante.fr/lifen.mssante.fr/interop-mssante.apicrypt.org/infirmier.mssante.fr/hospigrandouest.mssante.fr/groupeconfluent.mssante.fr/ght85.mssante.fr/ghsv.mssante.fr/ghbs.mssante.fr/esantepdl.mssante.fr/cliniquemutualisteestuaire.mssante.fr/chu-tours.mssante.fr/chu-rouen.mssante.fr/chu-rennes.mssante.fr/chu-poitiers.mssante.fr/chu-nantes.mssante.fr/chu-montpellier.mssante.fr/ch-stbrieuc.mssante.fr/ch-saumur.mssante.fr/ch-saintnazaire.mssante.fr/chorus.mssante.fr/ch-lvo.mssante.fr/chirurgien-dentiste.mssante.fr/chd-vendee.mssante.fr/ch-cholet.mssante.fr/ch-centre-bretagne.mssante.fr/chba.mssante.fr/cal.mssante.fr/bretagne.mssante.fr/aura.mssante.fr/aphp.mssante.fr</t>
  </si>
  <si>
    <t>ssa.mssante.fr/sage-femme.mssante.fr/pro.mssante.fr/pharmacien.mssante.fr/orthophoniste.mssante.fr/orange.mssante.fr/medecin.oc.mssante.fr/medecin.mssante.fr/masseur-kinesitherapeute.mssante.fr/lifen.mssante.fr/interop-mssante.apicrypt.org/ghsif.mssante.fr/ghbs.mssante.fr/for.mssante.fr/esantepdl.mssante.fr/clinique-styves.mssante.fr/ch-vitre.mssante.fr/chu-tours.mssante.fr/chu-rouen.mssante.fr/chu-rennes.mssante.fr/chu-nimes.mssante.fr/chu-martinique.mssante.fr/chu-limoges.mssante.fr/ch-stbrieuc.mssante.fr/ch-melun.mssante.fr/ch-laval.mssante.fr/ch-larochelle.mssante.fr/chirurgien-dentiste.mssante.fr/ch-guingamp.mssante.fr/ch-fougeres.mssante.fr/ch-cotentin.mssante.fr/ch-cholet.mssante.fr/ch-centre-bretagne.mssante.fr/chbs.mssante.fr/chba.mssante.fr/cgm.mssante.fr/bretagne.mssante.fr/aura.mssante.fr/aub.mssante.fr/aphp.mssante.fr/#</t>
  </si>
  <si>
    <t>ssa.mssante.fr/sosmedecins31.mssante.fr/sage-femme.oc.mssante.fr/sage-femme.mssante.fr/reseau-oncooccitanie.mssante.fr/ramsaygds.mssante.fr/psychotherapeute.oc.mssante.fr/psychologue.oc.mssante.fr/pro.oc.mssante.fr/pro.mssante.fr/polyclinique-parc.mssante.fr/pharmacien.oc.mssante.fr/orthophoniste.oc.mssante.fr/optimcare.mssante.fr/na.mssante.fr/msa.mssante.fr/medt.mssante.fr/medipath.mssante.fr/medecin.oc.mssante.fr/medecin.mssante.fr/medecin.mp.mssante.fr/masseur-kinesitherapeute.oc.mssante.fr/masseur-kinesitherapeute.mp.mssante.fr/lifen.mssante.fr/interop-mssante.apicrypt.org/institut-universitaire-cancer.mssante.fr/infirmier.oc.mssante.fr/infirmier.mp.mssante.fr/hopital-joseph-ducuing.mssante.fr/had-srd.mssante.fr/ght974.mssante.fr/ghbs.mssante.fr/gcs-telesante-midipyrenees.mssante.fr/dieteticien.oc.mssante.fr/clinique-saint-jean-languedoc.mssante.fr/clinique-pasteur-toulouse.mssante.fr/clinique-chateau-vernhes.mssante.fr/clinique-cedres.capio.mssante.fr/ch-villefranche-rouergue.mssante.fr/chu-tours.mssante.fr/chu-toulouse.mssante.fr/chu-rennes.mssante.fr/chu-poitiers.mssante.fr/chu-montpellier.mssante.fr/chu-limoges.mssante.fr/chu-brest.mssante.fr/ch-rodez.mssante.fr/chorus.mssante.fr/ch-muret.mssante.fr/chi-val-ariege.mssante.fr/chirurgien-dentiste.oc.mssante.fr/chirurgien-dentiste.mssante.fr/chic-castres-mazamet.mssante.fr/ch-albi.mssante.fr/ch-agen-nerac.mssante.fr/aurar.mssante.fr/aura.mssante.fr/ars.occitanie.mssante.fr/aphp.mssante.fr/#</t>
  </si>
  <si>
    <t>sage-femme.mssante.fr/pro.mssante.fr/medecin.mssante.fr/masseur-kinesitherapeute.mssante.fr/lifen.mssante.fr/interop-mssante.apicrypt.org/groupe-courlancy.mssante.fr/chu-reims.mssante.fr/chu-poitiers.mssante.fr/chu-nantes.mssante.fr/ch-troyes.mssante.fr/ch-stbrieuc.mssante.fr/ch-laon.mssante.fr/chirurgien-dentiste.mssante.fr/aura.mssante.fr/#</t>
  </si>
  <si>
    <t>LIFEN/APICEM/GRADES PULSY/CHU DE REIMS/CHU DE POITIERS/CHU DE NANTES/INOVELAN/MAILIZ/GCS SARA/@</t>
  </si>
  <si>
    <t>CH DE BAR LE DUC/MAILIZ/LIFEN/MIPIH/GCS SARA/@</t>
  </si>
  <si>
    <t>medecin.mssante.fr/lifen.mssante.fr/chu-brest.mssante.fr/ch-sjm.aura.mssante.fr/chicas-gap.mssante.fr/ch-angouleme.mssante.fr/aura.mssante.fr</t>
  </si>
  <si>
    <t>vbr-sudeure.mssante.fr/pro.mssante.fr/masseur-kinesitherapeute.mssante.fr/aura.mssante.fr</t>
  </si>
  <si>
    <t>CHI EURE SEINE/MAILIZ/GCS SARA</t>
  </si>
  <si>
    <t>chu-grenoble.aura.mssante.fr/aura.mssante.fr</t>
  </si>
  <si>
    <t>sage-femme.oc.mssante.fr/sage-femme.mssante.fr/pro.oc.mssante.fr/medecin.oc.mssante.fr/medecin.mp.mssante.fr/lifen.mssante.fr/infirmier.oc.mssante.fr/clinique-ambroise-pare.mssante.fr/aura.mssante.fr/#</t>
  </si>
  <si>
    <t>MAILIZ/LIFEN/MIPIH/GCS SARA/@</t>
  </si>
  <si>
    <t>sage-femme.oc.mssante.fr/pro.oc.mssante.fr/pharmacien.oc.mssante.fr/medecin.oc.mssante.fr/medecin.mssante.fr/medecin.mp.mssante.fr/lifen.mssante.fr/infirmier.oc.mssante.fr/clinique-claude-bernard.mssante.fr/ch-albi.mssante.fr</t>
  </si>
  <si>
    <t>lifen.mssante.fr/#</t>
  </si>
  <si>
    <t>LIFEN/@</t>
  </si>
  <si>
    <t>pro.mssante.fr/lifen.mssante.fr/almaviva-sante.mssante.fr</t>
  </si>
  <si>
    <t>ramsaygds.mssante.fr/#</t>
  </si>
  <si>
    <t>COMPAGNIE GENERALE DE SANTE/@</t>
  </si>
  <si>
    <t>ramsaygds.mssante.fr/medecin.mssante.fr/lifen.mssante.fr/chi-elbeuf-louviers.mssante.fr/#</t>
  </si>
  <si>
    <t>COMPAGNIE GENERALE DE SANTE/MAILIZ/LIFEN/C.H.I. ELBEUF-LOUVIERS-VAL DE REUIL/@</t>
  </si>
  <si>
    <t>sage-femme.mssante.fr/pro.mssante.fr/paca.mssante.fr/medipole.elsan.mssante.fr/medecin.mssante.fr/lifen.mssante.fr/hopital-saint-joseph.mssante.fr/bouchard.elsan.mssante.fr/#</t>
  </si>
  <si>
    <t>MIPIH/MAILIZ/LIFEN/HOPITAL SAINT JOSEPH/ELSAN SAS/@</t>
  </si>
  <si>
    <t>sage-femme.mssante.fr/na.mssante.fr/medecin.mssante.fr/lifen.mssante.fr/interop-mssante.apicrypt.org/esantepdl.mssante.fr/clinique-breteche.mssante.fr/chu-nantes.mssante.fr/aura.mssante.fr/#</t>
  </si>
  <si>
    <t>GRADES ESEA NOUVELLE-AQUITAINE/MAILIZ/LIFEN/APICEM/GCS E-SANTE PAYS DE LA LOIRE/CLINIQUE BRETECHE/CHU DE NANTES/GCS SARA/@</t>
  </si>
  <si>
    <t>na.mssante.fr/medecin.mssante.fr/caradoc.mssante.fr</t>
  </si>
  <si>
    <t>ramsaygds.mssante.fr/pro.mssante.fr/medecin.oc.mssante.fr/lifen.mssante.fr/chu-montpellier.mssante.fr/#</t>
  </si>
  <si>
    <t>COMPAGNIE GENERALE DE SANTE/MAILIZ/LIFEN/MIPIH/@</t>
  </si>
  <si>
    <t>ramsaygds.mssante.fr/pro.mssante.fr/medecin.mssante.fr/lifen.mssante.fr/ihfb.mssante.fr/aura.mssante.fr/#</t>
  </si>
  <si>
    <t>COMPAGNIE GENERALE DE SANTE/MAILIZ/LIFEN/INSTITUT HOSPITALIER FRANCO-BRITANIQUE/GCS SARA/@</t>
  </si>
  <si>
    <t>medecin.mssante.fr/lifen.mssante.fr/interop-mssante.apicrypt.org/esantepdl.mssante.fr/chicas-gap.mssante.fr</t>
  </si>
  <si>
    <t>pro.mssante.fr/medecin.mssante.fr/masseur-kinesitherapeute.mssante.fr/lifen.mssante.fr/ahnac.mssante.fr</t>
  </si>
  <si>
    <t>lifen.mssante.fr/ios.elsan.mssante.fr</t>
  </si>
  <si>
    <t>sage-femme.mssante.fr/ramsaygds.mssante.fr/medecin.mssante.fr/lifen.mssante.fr/#</t>
  </si>
  <si>
    <t>sage-femme.mssante.fr/pro.mssante.fr/medecin.oc.mssante.fr/medecin.mssante.fr/lifen.mssante.fr/interop-mssante.apicrypt.org/clinique-clementville.mssante.fr/chu-montpellier.mssante.fr/#</t>
  </si>
  <si>
    <t>MAILIZ/LIFEN/APICEM/MIPIH/@</t>
  </si>
  <si>
    <t>sage-femme.mssante.fr/pro.mssante.fr/medecin.mssante.fr/lifen.mssante.fr/hpsj.mssante.fr/conti.mssante.fr/clinique-conti.elsan.mssante.fr/#</t>
  </si>
  <si>
    <t>ramsaygds.mssante.fr/lifen.mssante.fr/immed01.aura.mssante.fr/aura.mssante.fr</t>
  </si>
  <si>
    <t>MIPIH/MAILIZ/LIFEN/@</t>
  </si>
  <si>
    <t>na.mssante.fr/medecin.mssante.fr/#</t>
  </si>
  <si>
    <t>GRADES ESEA NOUVELLE-AQUITAINE/MAILIZ/@</t>
  </si>
  <si>
    <t>MIPIH/MAILIZ/LIFEN/HOPITAL LA PORTE VERTE/INOVELAN</t>
  </si>
  <si>
    <t>pc.mssante.fr/lifen.mssante.fr</t>
  </si>
  <si>
    <t>medecin.mssante.fr/lifen.mssante.fr/groupesaintsauveur.mssante.fr/aura.mssante.fr</t>
  </si>
  <si>
    <t>ramsaygds.mssante.fr/medecin.mssante.fr/lifen.mssante.fr/chu-besancon.mssante.fr</t>
  </si>
  <si>
    <t>COMPAGNIE GENERALE DE SANTE/MAILIZ/LIFEN/CHU BESANCON</t>
  </si>
  <si>
    <t>sage-femme.mssante.fr/ramsaygds.mssante.fr/pro.mssante.fr/medecin.mssante.fr/lifen.mssante.fr/interop-mssante.apicrypt.org/for.mssante.fr/aphp.mssante.fr/ahparis.mssante.fr/#</t>
  </si>
  <si>
    <t>COMPAGNIE GENERALE DE SANTE/MAILIZ/LIFEN/APICEM/FONDATION OPHTALMOLOGIQUE A. DE ROTHSCHILD/INOVELAN/HOPITAL AMERICAIN/@</t>
  </si>
  <si>
    <t>lifen.mssante.fr/ccpsc.mssante.fr</t>
  </si>
  <si>
    <t>LIFEN/CLINIQUE DE LA PORTE DE ST CLOUD</t>
  </si>
  <si>
    <t>ramsaygds.mssante.fr/paca.mssante.fr/medecin.mssante.fr/#</t>
  </si>
  <si>
    <t>COMPAGNIE GENERALE DE SANTE/MIPIH/MAILIZ/@</t>
  </si>
  <si>
    <t>medecin.mssante.fr/lifen.mssante.fr/guadeloupe.mssante.fr/ch-stdenis.mssante.fr/#</t>
  </si>
  <si>
    <t>MAILIZ/LIFEN/GCS E-SANTE ARCHIPEL 971/CH DE SAINT DENIS/@</t>
  </si>
  <si>
    <t>sage-femme.mssante.fr/medecin.mssante.fr/lifen.mssante.fr/almaviva-sante.mssante.fr</t>
  </si>
  <si>
    <t>ramsaygds.mssante.fr/pro.mssante.fr/lifen.mssante.fr/aphm.mssante.fr</t>
  </si>
  <si>
    <t>COMPAGNIE GENERALE DE SANTE/MAILIZ/LIFEN/APHM</t>
  </si>
  <si>
    <t>ssa.mssante.fr/medecin.mssante.fr/masseur-kinesitherapeute.mssante.fr/ghsa.mssante.fr/chu-rennes.mssante.fr/ch-ploermel.mssante.fr/ch-centre-bretagne.mssante.fr/chba.mssante.fr/bretagne.mssante.fr/#</t>
  </si>
  <si>
    <t>pro.mssante.fr/lifen.mssante.fr/cliniquedescotesdurhone.aura.mssante.fr/ch-vienne.mssante.fr/aura.mssante.fr/#</t>
  </si>
  <si>
    <t>MAILIZ/LIFEN/CH DE VIENNE/GCS SARA/@</t>
  </si>
  <si>
    <t>sage-femme.mssante.fr/ramsaygds.mssante.fr/pro.mssante.fr/medecin.mssante.fr/lifen.mssante.fr/groupesaintgatien.mssante.fr/aura.mssante.fr/#</t>
  </si>
  <si>
    <t>COMPAGNIE GENERALE DE SANTE/MAILIZ/LIFEN/WRAPTOR LABORATORIES/GCS SARA/@</t>
  </si>
  <si>
    <t>sage-femme.mssante.fr/medecin.mssante.fr/lifen.mssante.fr/interop-mssante.apicrypt.org/almaviva-sante.mssante.fr/#</t>
  </si>
  <si>
    <t>orpea.mssante.fr/medecin.mssante.fr/#</t>
  </si>
  <si>
    <t>MIPIH/MAILIZ/@</t>
  </si>
  <si>
    <t>medecin.oc.mssante.fr/lifen.mssante.fr/ch-carcassonne.mssante.fr/ch-arles.mssante.fr/#</t>
  </si>
  <si>
    <t>masseur-kinesitherapeute.mssante.fr/lifen.mssante.fr/cos.mssante.fr</t>
  </si>
  <si>
    <t>medecin.mssante.fr/masseur-kinesitherapeute.mssante.fr/lifen.mssante.fr/fsef.mssante.fr/aura.mssante.fr/#</t>
  </si>
  <si>
    <t>oc.mssante.fr/medecin.oc.mssante.fr/medecin.mssante.fr/lifen.mssante.fr</t>
  </si>
  <si>
    <t>pro.mssante.fr/pharmacien.mssante.fr/millenaire.mssante.fr/mfgs.mssante.fr/medecin.oc.mssante.fr/medecin.mssante.fr/lifen.mssante.fr/chu-nimes.mssante.fr/chu-montpellier.mssante.fr/aura.mssante.fr</t>
  </si>
  <si>
    <t>MAILIZ/LIFEN/INOVELAN/MIPIH/GCS SARA</t>
  </si>
  <si>
    <t>ramsaygds.mssante.fr/medecin.mssante.fr/clinique-du-parc.aura.mssante.fr/aura.mssante.fr</t>
  </si>
  <si>
    <t>pro.mssante.fr/lifen.mssante.fr/#</t>
  </si>
  <si>
    <t>medecin.mssante.fr/lifen.mssante.fr/fsef.mssante.fr/eps-erasme.mssante.fr</t>
  </si>
  <si>
    <t>medecin.mssante.fr/lifen.mssante.fr/korian.mssante.fr/aura.mssante.fr</t>
  </si>
  <si>
    <t>psychologue.oc.mssante.fr/pro.mssante.fr/medecin.oc.mssante.fr/lifen.mssante.fr/elsanoccitanie.mssante.fr/dieteticien.oc.mssante.fr/ch-cholet.mssante.fr/aura.mssante.fr</t>
  </si>
  <si>
    <t>MAILIZ/LIFEN/MIPIH/CH DE CHOLET/GCS SARA</t>
  </si>
  <si>
    <t>pro.mssante.fr/medecin.mssante.fr/ies-sud.mssante.fr/enovacom.mssante.fr/#</t>
  </si>
  <si>
    <t>MAILIZ/MIPIH/ENOVACOM/@</t>
  </si>
  <si>
    <t>pro.mssante.fr/medecin.mssante.fr/lifen.mssante.fr/ghnv.mssante.fr/cliniquemetivet.mssante.fr/aphp.mssante.fr</t>
  </si>
  <si>
    <t>vivalto-sante.mssante.fr/ramsaygds.mssante.fr/pro.mssante.fr/medecin.mssante.fr/lifen.mssante.fr/infirmier.mssante.fr/clinique-generale.aura.mssante.fr/ch-stbrieuc.mssante.fr/aura.mssante.fr/#</t>
  </si>
  <si>
    <t>GIE VIVALTO SANTE SERVICE PARTAGES/COMPAGNIE GENERALE DE SANTE/LIFEN/MAILIZ/INOVELAN/GCS SARA/@</t>
  </si>
  <si>
    <t>medecin.mssante.fr/lifen.mssante.fr/chu-rouen.mssante.fr/ch-lerouvray.mssante.fr/#</t>
  </si>
  <si>
    <t>MAILIZ/LIFEN/CHU DE ROUEN/CHS DU ROUVRAY SOTTEVILLE-LES-ROUEN/@</t>
  </si>
  <si>
    <t>ramsaygds.mssante.fr/lifen.mssante.fr/croix-rouge.mssante.fr/aura.mssante.fr</t>
  </si>
  <si>
    <t>COMPAGNIE GENERALE DE SANTE/LIFEN/MIPIH/GCS SARA</t>
  </si>
  <si>
    <t>sage-femme.mssante.fr/ramsaygds.mssante.fr/pro.mssante.fr/lifen.mssante.fr/#</t>
  </si>
  <si>
    <t>masseur-kinesitherapeute.mssante.fr/lifen.mssante.fr/interop-mssante.apicrypt.org/chicas-gap.mssante.fr</t>
  </si>
  <si>
    <t>lifen.mssante.fr/interop-mssante.apicrypt.org/hospigrandouest.mssante.fr/esantepdl.mssante.fr/cliniquemutualisteestuaire.mssante.fr/cliniquejulesverne.mssante.fr</t>
  </si>
  <si>
    <t>LIFEN/APICEM/GCS E-SANTE PAYS DE LA LOIRE/ENOVACOM</t>
  </si>
  <si>
    <t>medecin.mssante.fr/korian.mssante.fr/aura.mssante.fr/#</t>
  </si>
  <si>
    <t>korian.mssante.fr/#</t>
  </si>
  <si>
    <t>softwaymedical.mssante.fr/interop-mssante.apicrypt.org/enovacom.mssante.fr</t>
  </si>
  <si>
    <t>MIPIH/APICEM/ENOVACOM</t>
  </si>
  <si>
    <t>MAILIZ/LIFEN/MIPIH/@</t>
  </si>
  <si>
    <t>paca.mssante.fr/medecin.mssante.fr/lagrangea.mssante.fr/#</t>
  </si>
  <si>
    <t>vivalto-sante.mssante.fr/ramsaygds.mssante.fr/lifen.mssante.fr/infirmier.mssante.fr</t>
  </si>
  <si>
    <t>GIE VIVALTO SANTE SERVICE PARTAGES/COMPAGNIE GENERALE DE SANTE/LIFEN/MAILIZ</t>
  </si>
  <si>
    <t>orpea.mssante.fr/hopital-saint-joseph.mssante.fr/aura.mssante.fr/aphm.mssante.fr</t>
  </si>
  <si>
    <t>MIPIH/HOPITAL SAINT JOSEPH/GCS SARA/APHM</t>
  </si>
  <si>
    <t>infirmier.oc.mssante.fr/clinique-relais.mssante.fr</t>
  </si>
  <si>
    <t>pro.mssante.fr/na.mssante.fr/medecin.mssante.fr/limousin.mssante.fr/lifen.mssante.fr/guadeloupe.mssante.fr/fhm.mssante.fr/chu-limoges.mssante.fr/chorus.mssante.fr/#</t>
  </si>
  <si>
    <t>MAILIZ/GRADES ESEA NOUVELLE-AQUITAINE/LIFEN/GCS E-SANTE ARCHIPEL 971/INOVELAN/CHU DE LIMOGES/INTERNATIONAL CROSS TALK/@</t>
  </si>
  <si>
    <t>pro.mssante.fr/oi.mssante.fr/ch-centre-bretagne.mssante.fr</t>
  </si>
  <si>
    <t>MAILIZ/GCS TESIS/CH CENTRE BRETAGNE</t>
  </si>
  <si>
    <t>ssa.mssante.fr/ramsaygds.mssante.fr/pro.mssante.fr/lifen.mssante.fr/interop-mssante.apicrypt.org/#</t>
  </si>
  <si>
    <t>ramsaygds.mssante.fr/lifen.mssante.fr/hpsj.mssante.fr</t>
  </si>
  <si>
    <t>vivalto-sante.mssante.fr/sage-femme.mssante.fr/pro.mssante.fr/medecin.mssante.fr/lifen.mssante.fr/interop-mssante.apicrypt.org/chu-rouen.mssante.fr/ch-havre.mssante.fr/aura.mssante.fr/#</t>
  </si>
  <si>
    <t>GIE VIVALTO SANTE SERVICE PARTAGES/MAILIZ/LIFEN/APICEM/CHU DE ROUEN/INOVELAN/GCS SARA/@</t>
  </si>
  <si>
    <t>medecin.mssante.fr/lifen.mssante.fr/chr-metz-thionville.mssante.fr/aura.mssante.fr</t>
  </si>
  <si>
    <t>cvl.mssante.fr/#</t>
  </si>
  <si>
    <t>WRAPTOR LABORATORIES/@</t>
  </si>
  <si>
    <t>pro.mssante.fr/medecin.mssante.fr/masseur-kinesitherapeute.mssante.fr/lifen.mssante.fr/infirmier.mssante.fr/#</t>
  </si>
  <si>
    <t>LIFEN/MAILIZ/@</t>
  </si>
  <si>
    <t>medecin.mssante.fr/lifen.mssante.fr/groupesaintgatien.mssante.fr/chu-dijon.mssante.fr</t>
  </si>
  <si>
    <t>MAILIZ/LIFEN/WRAPTOR LABORATORIES/INOVELAN</t>
  </si>
  <si>
    <t>medecin.mssante.fr/lifen.mssante.fr/groupesaintgatien.mssante.fr/chicas-gap.mssante.fr</t>
  </si>
  <si>
    <t>ramsaygds.mssante.fr/orthophoniste.mssante.fr/medecin.oc.mssante.fr/medecin.mp.mssante.fr/lifen.mssante.fr/clinique-monie.mssante.fr</t>
  </si>
  <si>
    <t>orpea.mssante.fr/hospiville.mssante.fr/hopital-saint-joseph.mssante.fr/esms.mssante.fr/#</t>
  </si>
  <si>
    <t>SAS MAPUI LABS/HOPITAL SAINT JOSEPH/MIPIH/@</t>
  </si>
  <si>
    <t>MAILIZ/HOPITAL SAINT JOSEPH/MIPIH/CHU DE ROUEN/CH DU PAYS D'AIX/APHM/@</t>
  </si>
  <si>
    <t>mfgs.mssante.fr/medecin.mssante.fr/chu-montpellier.mssante.fr</t>
  </si>
  <si>
    <t>sage-femme.mssante.fr/ramsaygds.mssante.fr/medecin.mssante.fr/masseur-kinesitherapeute.mssante.fr/lifen.mssante.fr/interop-mssante.apicrypt.org/hospigrandouest.mssante.fr/ghbs.mssante.fr/chu-rennes.mssante.fr/ch-stbrieuc.mssante.fr/chr-orleans.mssante.fr/ch-laval.mssante.fr/chba.mssante.fr/bretagne.mssante.fr/aura.mssante.fr/aphp.mssante.fr/#</t>
  </si>
  <si>
    <t>COMPAGNIE GENERALE DE SANTE/MAILIZ/LIFEN/APICEM/ENOVACOM/GHBS/CHRU DE RENNES/CH REGIONAL D'ORLEANS/CH DE LAVAL/CH BRETAGNE ATLANTIQUE/GCS ESANTE BRETAGNE/GCS SARA/INOVELAN/@</t>
  </si>
  <si>
    <t>sage-femme.mssante.fr/pro.mssante.fr/medecin.oc.mssante.fr/medecin.mssante.fr/lifen.mssante.fr/interop-mssante.apicrypt.org/aura.mssante.fr/#</t>
  </si>
  <si>
    <t>MIPIH/MAILIZ/LIFEN/APICEM/GCS SARA/@</t>
  </si>
  <si>
    <t>ramsaygds.mssante.fr/masseur-kinesitherapeute.mssante.fr/lifen.mssante.fr/clinique-du-forez.aura.mssante.fr/ch-forez.aura.mssante.fr/aura.mssante.fr</t>
  </si>
  <si>
    <t>pro.mssante.fr/medecin.mssante.fr/masseur-kinesitherapeute.mssante.fr/lifen.mssante.fr/aura.mssante.fr/aquitaine.mssante.fr/#</t>
  </si>
  <si>
    <t>MAILIZ/LIFEN/GCS SARA/GRADES ESEA NOUVELLE-AQUITAINE/@</t>
  </si>
  <si>
    <t>sage-femme.mssante.fr/ramsaygds.mssante.fr/pro.mssante.fr/msa.mssante.fr/medecin.mssante.fr/lifen.mssante.fr/aura.mssante.fr/#</t>
  </si>
  <si>
    <t>COMPAGNIE GENERALE DE SANTE/MIPIH/MAILIZ/LIFEN/GCS SARA/@</t>
  </si>
  <si>
    <t>vivalto-sante.mssante.fr/pro.mssante.fr/medecin.mssante.fr/lifen.mssante.fr/interop-mssante.apicrypt.org/chu-brest.mssante.fr/ch-centre-bretagne.mssante.fr/bretagne.mssante.fr/aura.mssante.fr/aquitaine.mssante.fr/#</t>
  </si>
  <si>
    <t>GIE VIVALTO SANTE SERVICE PARTAGES/MAILIZ/LIFEN/APICEM/CHU BREST/CH CENTRE BRETAGNE/GCS ESANTE BRETAGNE/GCS SARA/GRADES ESEA NOUVELLE-AQUITAINE/@</t>
  </si>
  <si>
    <t>medecin.mssante.fr/lifen.mssante.fr/chu-nimes.mssante.fr</t>
  </si>
  <si>
    <t>ramsaygds.mssante.fr/orpea.mssante.fr/lifen.mssante.fr/aura.mssante.fr</t>
  </si>
  <si>
    <t>COMPAGNIE GENERALE DE SANTE/MIPIH/LIFEN/GCS SARA</t>
  </si>
  <si>
    <t>ramsaygds.mssante.fr/pro.mssante.fr/medecin.mssante.fr/ch-valvert.mssante.fr/aura.mssante.fr/#</t>
  </si>
  <si>
    <t>COMPAGNIE GENERALE DE SANTE/MAILIZ/CH VALVERT/GCS SARA/@</t>
  </si>
  <si>
    <t>medecin.mssante.fr/medecin.mp.mssante.fr/lerefugeprotestant.mssante.fr/aura.mssante.fr</t>
  </si>
  <si>
    <t>pro.mssante.fr/medecin.mssante.fr/lifen.mssante.fr/interop-mssante.apicrypt.org/aural.mssante.fr</t>
  </si>
  <si>
    <t>MAILIZ/LIFEN/APICEM/AURAL</t>
  </si>
  <si>
    <t>sage-femme.mssante.fr/pro.mssante.fr/medecin.mssante.fr/lifen.mssante.fr/interop-mssante.apicrypt.org/hpsj.mssante.fr/ghso.mssante.fr/clinique-rhena.mssante.fr/ch-wissembourg.mssante.fr/ch-larochelle.mssante.fr/aura.mssante.fr/#</t>
  </si>
  <si>
    <t>ssa.mssante.fr/lifen.mssante.fr/cliniquesaintcharles.aura.mssante.fr/chu-dijon.mssante.fr/aura.mssante.fr/#</t>
  </si>
  <si>
    <t>saintdo.mssante.fr/na.mssante.fr/lifen.mssante.fr/chu-nice.mssante.fr/#</t>
  </si>
  <si>
    <t>MIPIH/GRADES ESEA NOUVELLE-AQUITAINE/LIFEN/CHU DE NICE/@</t>
  </si>
  <si>
    <t>MIPIH/MAILIZ/LIFEN/FONDATION VINCENT DE PAUL/GCS SIS MARTINIQUE/@</t>
  </si>
  <si>
    <t>stfrancois.mssante.fr/pro.mssante.fr/paca.mssante.fr/medecin.mssante.fr/interop-mssante.apicrypt.org/#</t>
  </si>
  <si>
    <t>MIPIH/MAILIZ/APICEM/@</t>
  </si>
  <si>
    <t>santnet.mssante.fr/sage-femme.mssante.fr/ramsaygds.mssante.fr/pro.mssante.fr/pediatrie-chulenval-nice.mssante.fr/paca.mssante.fr/medecin.mssante.fr/lifen.mssante.fr/interop-mssante.apicrypt.org/chu-nice.mssante.fr/chu-dijon.mssante.fr/ch-cannes.mssante.fr/cal.mssante.fr/bioserveur.paca.mssante.fr/aura.mssante.fr/#</t>
  </si>
  <si>
    <t>vivalto-sante.mssante.fr/ramsaygds.mssante.fr/lifen.mssante.fr/interop-mssante.apicrypt.org/#</t>
  </si>
  <si>
    <t>GIE VIVALTO SANTE SERVICE PARTAGES/COMPAGNIE GENERALE DE SANTE/LIFEN/APICEM/@</t>
  </si>
  <si>
    <t>sage-femme.mssante.fr/pro.mssante.fr/lifen.mssante.fr/#</t>
  </si>
  <si>
    <t>pro.oc.mssante.fr/pharmacien.mssante.fr/medecin.oc.mssante.fr/medecin.mssante.fr/medecin.mp.mssante.fr/lifen.mssante.fr/interop-mssante.apicrypt.org/chu-montpellier.mssante.fr/aura.mssante.fr/#</t>
  </si>
  <si>
    <t>MAILIZ/LIFEN/APICEM/MIPIH/GCS SARA/@</t>
  </si>
  <si>
    <t>pro.mssante.fr/interop-mssante.apicrypt.org/enovacom.mssante.fr</t>
  </si>
  <si>
    <t>ramsaygds.mssante.fr/orpea.mssante.fr/medecin.mssante.fr/lifen.mssante.fr/aura.mssante.fr</t>
  </si>
  <si>
    <t>COMPAGNIE GENERALE DE SANTE/MIPIH/MAILIZ/LIFEN/GCS SARA</t>
  </si>
  <si>
    <t>pro.mssante.fr/medecin.mssante.fr/clinique-styves.mssante.fr/ch-centre-bretagne.mssante.fr/bretagne.mssante.fr/#</t>
  </si>
  <si>
    <t>MAILIZ/CLINIQUE SAINT YVES/CH CENTRE BRETAGNE/GCS ESANTE BRETAGNE/@</t>
  </si>
  <si>
    <t>ssa.mssante.fr/sage-femme.mssante.fr/pro.mssante.fr/oi.mssante.fr/medecin.mssante.fr/lifen.mssante.fr/ght974.mssante.fr/chicas-gap.mssante.fr/aura.mssante.fr/#</t>
  </si>
  <si>
    <t>ramsaygds.mssante.fr/pro.mssante.fr/lifen.mssante.fr/almaviva-sante.mssante.fr/#</t>
  </si>
  <si>
    <t>medecin.mssante.fr/lifen.mssante.fr/interop-mssante.apicrypt.org/hospigrandouest.mssante.fr/esantepdl.mssante.fr/cliniquesudvendee.mssante.fr/cliniquemutualisteestuaire.mssante.fr/ch-dax.mssante.fr</t>
  </si>
  <si>
    <t>MAILIZ/LIFEN/APICEM/GCS E-SANTE PAYS DE LA LOIRE/ENOVACOM/CH DAX</t>
  </si>
  <si>
    <t>sage-femme.mssante.fr/sage-femme.guyane.mssante.fr/lifen.mssante.fr</t>
  </si>
  <si>
    <t>paca.mssante.fr/lifen.mssante.fr/almaviva-sante.mssante.fr/#</t>
  </si>
  <si>
    <t>sante-martinique.mssante.fr/interop-mssante.apicrypt.org/aura.mssante.fr</t>
  </si>
  <si>
    <t>GCS SIS MARTINIQUE/APICEM/GCS SARA</t>
  </si>
  <si>
    <t>stjean34.mssante.fr/medecin.mssante.fr/institut-st-pierre.mssante.fr/chu-rouen.mssante.fr/chu-montpellier.mssante.fr</t>
  </si>
  <si>
    <t>GCS SARA/MAILIZ/CHU DE ROUEN/MIPIH</t>
  </si>
  <si>
    <t>sage-femme.mssante.fr/ramsaygds.mssante.fr/pro.oc.mssante.fr/medecin.mssante.fr/lifen.mssante.fr/#</t>
  </si>
  <si>
    <t>COMPAGNIE GENERALE DE SANTE/MIPIH/MAILIZ/LIFEN/@</t>
  </si>
  <si>
    <t>na.mssante.fr/medecin.mssante.fr/masseur-kinesitherapeute.mssante.fr/fsef.mssante.fr/aura.mssante.fr</t>
  </si>
  <si>
    <t>pro.mssante.fr/orthophoniste.mssante.fr/medecin.mssante.fr/masseur-kinesitherapeute.mssante.fr/lifen.mssante.fr/chu-rouen.mssante.fr</t>
  </si>
  <si>
    <t>lifen.mssante.fr/fondationbellan.mssante.fr/aura.mssante.fr</t>
  </si>
  <si>
    <t>orthophoniste.mssante.fr/centre-bourges.mssante.fr</t>
  </si>
  <si>
    <t>pro.mssante.fr/oi.mssante.fr/medecin.mssante.fr/lifen.mssante.fr/aura.mssante.fr</t>
  </si>
  <si>
    <t>GCS TESIS/MAILIZ/LIFEN/GCS SARA</t>
  </si>
  <si>
    <t>pro.mssante.fr/orthophoniste.mssante.fr/medecin.mssante.fr</t>
  </si>
  <si>
    <t>pharmacien.mssante.fr/medecin.mssante.fr/masseur-kinesitherapeute.mssante.fr/lifen.mssante.fr</t>
  </si>
  <si>
    <t>orpea.mssante.fr/medecin.mssante.fr/masseur-kinesitherapeute.oc.mssante.fr/aura.mssante.fr</t>
  </si>
  <si>
    <t>pro.mssante.fr/lifen.mssante.fr/cal.mssante.fr/aura.mssante.fr</t>
  </si>
  <si>
    <t>GCS TESIS/LIFEN/MAILIZ/MIPIH/CHU DE ROUEN/INOVELAN/CLCC HENRI BECQUEREL/GCS SARA</t>
  </si>
  <si>
    <t>pro.mssante.fr/masseur-kinesitherapeute.mssante.fr/lifen.mssante.fr/aura.mssante.fr</t>
  </si>
  <si>
    <t>pro.mssante.fr/lifen.mssante.fr/cpa01.mssante.fr/ch-st-cyr69.mssante.fr/aura.mssante.fr</t>
  </si>
  <si>
    <t>MAILIZ/LIFEN/CENTRE PSYCHOTHERAPIQUE DE L'AIN/MIPIH/GCS SARA</t>
  </si>
  <si>
    <t>tzanck.mssante.fr/medecin.mssante.fr/lifen.mssante.fr/chu-nice.mssante.fr</t>
  </si>
  <si>
    <t>pro.mssante.fr/masseur-kinesitherapeute.mssante.fr/lifen.mssante.fr/enovacom.mssante.fr/bourgogne.mssante.fr</t>
  </si>
  <si>
    <t>MAILIZ/LIFEN/ENOVACOM/GCS E-SANTE BOURGOGNE</t>
  </si>
  <si>
    <t>medecin.mssante.fr/lifen.mssante.fr/ch-agen-nerac.mssante.fr</t>
  </si>
  <si>
    <t>MAILIZ/LIFEN/CH D'AGEN</t>
  </si>
  <si>
    <t>ssa.mssante.fr/sage-femme.mssante.fr/medecin.mssante.fr/masseur-kinesitherapeute.mssante.fr/lifen.mssante.fr/interop-mssante.apicrypt.org/infirmier.mssante.fr/hospiville.mssante.fr/ghbs.mssante.fr/ch-wissembourg.mssante.fr/chu-tours.mssante.fr/chu-brest.mssante.fr/chirurgien-dentiste.mssante.fr/ch-cornouaille.mssante.fr/ch-centre-bretagne.mssante.fr/chba.mssante.fr/bretagne.mssante.fr/aura.mssante.fr/aphp.mssante.fr/#</t>
  </si>
  <si>
    <t>na.mssante.fr/medecin.mssante.fr/masseur-kinesitherapeute.mssante.fr/limousin.mssante.fr/lifen.mssante.fr/infirmier.mssante.fr/chu-limoges.mssante.fr/ch-st-yrieix.mssante.fr/ch-stjunien.mssante.fr</t>
  </si>
  <si>
    <t>GRADES ESEA NOUVELLE-AQUITAINE/LIFEN/MAILIZ/CHU DE LIMOGES/GIP SILPC/CH SAINT JUNIEN</t>
  </si>
  <si>
    <t>tzanck.mssante.fr/pro.mssante.fr/pharmacien.mssante.fr/pediatrie-chulenval-nice.mssante.fr/paca.mssante.fr/orpea.mssante.fr/medipath.mssante.fr/medecin.mssante.fr/masseur-kinesitherapeute.mssante.fr/lifen.mssante.fr/lenval.mssante.fr/interop-mssante.apicrypt.org/infirmier.mssante.fr/ies-sud.mssante.fr/hpsj.mssante.fr/ght974.mssante.fr/chu-poitiers.mssante.fr/chu-nice.mssante.fr/chu-montpellier.mssante.fr/chirurgien-dentiste.mssante.fr/chi-fsr.mssante.fr/ch-draguignan.mssante.fr/ch-cannes.mssante.fr/ch-briancon.mssante.fr/cgm.mssante.fr/cal.mssante.fr/avitum.mssante.fr/aura.mssante.fr/aphm.mssante.fr/#</t>
  </si>
  <si>
    <t>pro.mssante.fr/pc.mssante.fr/na.mssante.fr/medecin.mssante.fr/lifen.mssante.fr/interop-mssante.apicrypt.org/ghbs.mssante.fr/chnds.mssante.fr/chicas-gap.mssante.fr/ch-cholet.mssante.fr/aura.mssante.fr/#</t>
  </si>
  <si>
    <t>lifen.mssante.fr/esantepdl.mssante.fr/epsm-sarthe.mssante.fr/ch-saintcalais.mssante.fr/ch-lemans.mssante.fr/ch-cholet.mssante.fr/aura.mssante.fr</t>
  </si>
  <si>
    <t>LIFEN/GCS E-SANTE PAYS DE LA LOIRE/CHS DE LA SARTHE/CH SAINT CALAIS/CH LE MANS/CH DE CHOLET/GCS SARA</t>
  </si>
  <si>
    <t>pro.mssante.fr/orthophoniste.mssante.fr/masseur-kinesitherapeute.mssante.fr/lifen.mssante.fr/lachataigneraie.mssante.fr/easycrypt.mssante.fr</t>
  </si>
  <si>
    <t>fpv.mssante.fr/aura.mssante.fr</t>
  </si>
  <si>
    <t>vivalto-sante.mssante.fr/medecin.mssante.fr/lifen.mssante.fr/ildys.mssante.fr/bretagne.mssante.fr</t>
  </si>
  <si>
    <t>GIE VIVALTO SANTE SERVICE PARTAGES/MAILIZ/LIFEN/FONDATION ILDYS SITE DE PERHARIDY/GCS ESANTE BRETAGNE</t>
  </si>
  <si>
    <t>pro.mssante.fr/pdl.mssante.fr/lifen.mssante.fr/esantepdl.mssante.fr/#</t>
  </si>
  <si>
    <t>MAILIZ/LIFEN/GCS E-SANTE PAYS DE LA LOIRE/@</t>
  </si>
  <si>
    <t>ramsaygds.mssante.fr/pro.mssante.fr/medecin.mssante.fr/gh70.mssante.fr/chu-besancon.mssante.fr/cdstilleroyes.mssante.fr</t>
  </si>
  <si>
    <t>COMPAGNIE GENERALE DE SANTE/MAILIZ/CHU BESANCON/GCS EMOSIST - FRANCHE COMTE</t>
  </si>
  <si>
    <t>pro.mssante.fr/masseur-kinesitherapeute.mssante.fr/lifen.mssante.fr/cos.mssante.fr</t>
  </si>
  <si>
    <t>lifen.mssante.fr/chcbe-gpe.mssante.fr</t>
  </si>
  <si>
    <t>medecin.mssante.fr/ghbs.mssante.fr</t>
  </si>
  <si>
    <t>MAILIZ/GHBS</t>
  </si>
  <si>
    <t>pro.mssante.fr/lifen.mssante.fr/aura.mssante.fr/#</t>
  </si>
  <si>
    <t>MAILIZ/APICEM/CH ETIENNE COURMELEN/GCS ESANTE BRETAGNE/GCS SARA</t>
  </si>
  <si>
    <t>pro.mssante.fr/medecin.mssante.fr/lifen.mssante.fr/ghbs.mssante.fr/cliniquemutualisteestuaire.mssante.fr/ch-charcot56.mssante.fr/chbs.mssante.fr/bretagne.mssante.fr/aura.mssante.fr</t>
  </si>
  <si>
    <t>MAILIZ/LIFEN/GHBS/ENOVACOM/CH CHARCOT/CH DE BRETAGNE SUD/GCS ESANTE BRETAGNE/GCS SARA</t>
  </si>
  <si>
    <t>ramsaygds.mssante.fr/oi.mssante.fr/medecin.mssante.fr/lifen.mssante.fr/ght974.mssante.fr/ch-valvert.mssante.fr/chu-tours.mssante.fr/chu-dijon.mssante.fr/ch-marchant.mssante.fr/#</t>
  </si>
  <si>
    <t>COMPAGNIE GENERALE DE SANTE/GCS TESIS/MAILIZ/LIFEN/CH VALVERT/CHRU DE TOURS/INOVELAN/MIPIH/@</t>
  </si>
  <si>
    <t>sage-femme.mssante.fr/ramsaygds.mssante.fr/pro.mssante.fr/medecin.mssante.fr/lifen.mssante.fr/ghicl.mssante.fr/epsm-al.mssante.fr/ahnac.mssante.fr/#</t>
  </si>
  <si>
    <t>COMPAGNIE GENERALE DE SANTE/MAILIZ/LIFEN/INOVELAN/@</t>
  </si>
  <si>
    <t>vivalto-sante.mssante.fr/sage-femme.mssante.fr/pc.mssante.fr/na.mssante.fr/medecin.mssante.fr/lifen.mssante.fr/aura.mssante.fr</t>
  </si>
  <si>
    <t>GIE VIVALTO SANTE SERVICE PARTAGES/GRADES ESEA NOUVELLE-AQUITAINE/MAILIZ/LIFEN/GCS SARA</t>
  </si>
  <si>
    <t>MAILIZ/ETABLISSEMENT PUBLIC DE SANTE ERASME/MIPIH/@</t>
  </si>
  <si>
    <t>medecin.mssante.fr/lifen.mssante.fr/epsm-caen.mssante.fr/chirurgien-dentiste.mssante.fr/aura.mssante.fr</t>
  </si>
  <si>
    <t>LIFEN/INOVELAN/MAILIZ/GCS SARA</t>
  </si>
  <si>
    <t>medecin.mssante.fr/masseur-kinesitherapeute.mssante.fr/ch-laon.mssante.fr/ch-cholet.mssante.fr/#</t>
  </si>
  <si>
    <t>MAILIZ/INOVELAN/CH DE CHOLET/@</t>
  </si>
  <si>
    <t>psychomotricien.oc.mssante.fr/psychologue.oc.mssante.fr/pro.oc.mssante.fr/orthophoniste.oc.mssante.fr/medecin.oc.mssante.fr/medecin.mssante.fr/medecin.mp.mssante.fr/lifen.mssante.fr/infirmier.oc.mssante.fr/chirurgien-dentiste.mssante.fr/ch-albi.mssante.fr/bonsauveuralby.mssante.fr/agapei.mssante.fr/#</t>
  </si>
  <si>
    <t>LIFEN/MAILIZ/MIPIH/@</t>
  </si>
  <si>
    <t>ssa.mssante.fr/ramsaygds.mssante.fr/pro.mssante.fr/medecin.mssante.fr/lifen.mssante.fr/invalides.mssante.fr/hpsj.mssante.fr/for.mssante.fr/ch-compiegnenoyon.mssante.fr/ch-cannes.mssante.fr/aura.mssante.fr/aphp.mssante.fr/#</t>
  </si>
  <si>
    <t>lifen.mssante.fr/fsef.mssante.fr/#</t>
  </si>
  <si>
    <t>pro.mssante.fr/orthophoniste.mssante.fr/medecin.mssante.fr/mdr.fvdp.mssante.fr/lifen.mssante.fr/infirmier.mssante.fr/grand-est.mssante.fr/aura.mssante.fr/#</t>
  </si>
  <si>
    <t>FONDATION VINCENT DE PAUL/LIFEN/MAILIZ/GRADES PULSY/GCS SARA/@</t>
  </si>
  <si>
    <t>oc.mssante.fr/medecin.mssante.fr/medecin.mp.mssante.fr/aura.mssante.fr</t>
  </si>
  <si>
    <t>paca.mssante.fr/medecin.mssante.fr/lifen.mssante.fr/#</t>
  </si>
  <si>
    <t>sage-femme.mssante.fr/ramsaygds.mssante.fr/pro.mssante.fr/pharmacien.mssante.fr/orthophoniste.mssante.fr/msa.mssante.fr/medecin.mssante.fr/masseur-kinesitherapeute.mssante.fr/lifen.mssante.fr/interop-mssante.apicrypt.org/ghbs.mssante.fr/esantepdl.mssante.fr/epsve.mssante.fr/eps-rogerprevot.mssante.fr/chu-rennes.mssante.fr/ch-stdenis.mssante.fr/ch-simoneveil.mssante.fr/ch-saintcalais.mssante.fr/chicas-gap.mssante.fr/bretagne.mssante.fr/aura.mssante.fr/aphp.mssante.fr/#</t>
  </si>
  <si>
    <t>pro.mssante.fr/lifen.mssante.fr/ghc91.mssante.fr/aura.mssante.fr</t>
  </si>
  <si>
    <t>MAILIZ/LIFEN/WRAPTOR LABORATORIES/GCS SARA</t>
  </si>
  <si>
    <t>vivalto-sante.mssante.fr/ssa.mssante.fr/sage-femme.mssante.fr/ramsaygds.mssante.fr/pro.mssante.fr/msa.mssante.fr/medecin.mssante.fr/masseur-kinesitherapeute.mssante.fr/lifen.mssante.fr/interop-mssante.apicrypt.org/infirmier.mssante.fr/imm.mssante.fr/ihfb.mssante.fr/hpsj.mssante.fr/ghsif.mssante.fr/ghpsj.mssante.fr/for.mssante.fr/ch-melun.mssante.fr/bergonie.mssante.fr/aura.mssante.fr/aphp.mssante.fr/#</t>
  </si>
  <si>
    <t>sage-femme.mssante.fr/pro.mssante.fr/medecin.mssante.fr/masseur-kinesitherapeute.mssante.fr/lifen.mssante.fr/ghpso.mssante.fr/chorus.mssante.fr/ch-compiegnenoyon.mssante.fr/ch-clermont.mssante.fr/aura.mssante.fr/ahnac.mssante.fr/#</t>
  </si>
  <si>
    <t>MAILIZ/LIFEN/INTERNATIONAL CROSS TALK/CHI DE COMPIEGNE-NOYON/MIPIH/GCS SARA/INOVELAN/@</t>
  </si>
  <si>
    <t>ramsaygds.mssante.fr/pro.oc.mssante.fr/medecin.mssante.fr/lifen.mssante.fr/interop-mssante.apicrypt.org/ghicl.mssante.fr/chu-rouen.mssante.fr/ch-perigueux.mssante.fr/ch-lens.mssante.fr/chirurgien-dentiste.mssante.fr/aura.mssante.fr/ahnac.mssante.fr/#</t>
  </si>
  <si>
    <t>COMPAGNIE GENERALE DE SANTE/LIFEN/APICEM/CHU DE ROUEN/CH DE PERIGUEUX/MIPIH/MAILIZ/GCS SARA/INOVELAN/@</t>
  </si>
  <si>
    <t>oi.mssante.fr/medecin.mssante.fr/lifen.mssante.fr/ght974.mssante.fr/chu-tours.mssante.fr/chu-nimes.mssante.fr/ch-cotentin.mssante.fr</t>
  </si>
  <si>
    <t>GCS TESIS/MAILIZ/LIFEN/MIPIH/CHRU DE TOURS/INOVELAN/CH PUBLIC DU COTENTIN</t>
  </si>
  <si>
    <t>pro.mssante.fr/medecin.mssante.fr/lifen.mssante.fr/imm.mssante.fr/hospiville.mssante.fr/gh-paulguiraud.mssante.fr/epsnf.mssante.fr/aphp.mssante.fr/#</t>
  </si>
  <si>
    <t>ramsaygds.mssante.fr/orthophoniste.mssante.fr/medecin.mssante.fr/lifen.mssante.fr/interop-mssante.apicrypt.org/infirmier.mssante.fr/ghbs.mssante.fr/ch-dreux.mssante.fr/ch-cotentin.mssante.fr</t>
  </si>
  <si>
    <t>COMPAGNIE GENERALE DE SANTE/LIFEN/APICEM/MAILIZ/GHBS/ENOVACOM/CH PUBLIC DU COTENTIN</t>
  </si>
  <si>
    <t>sage-femme.mssante.fr/pro.mssante.fr/pedicure-podologue.mssante.fr/medecin.mssante.fr/masseur-kinesitherapeute.mssante.fr/lifen.mssante.fr/interop-mssante.apicrypt.org/ghso.mssante.fr/ch-dreux.mssante.fr/ch-centre-bretagne.mssante.fr/aura.mssante.fr</t>
  </si>
  <si>
    <t>COMPAGNIE GENERALE DE SANTE/MAILIZ/LIFEN/APICEM/CH DE CREST/MIPIH/CH D'ANGOULEME/GCS SARA/ASSOCIATION HOSPITALIERE SAINTE MARIE/@</t>
  </si>
  <si>
    <t>MAILIZ/MIPIH/LIFEN/CH REGIONAL D'ORLEANS/CHI DU PAYS DE COGNAC</t>
  </si>
  <si>
    <t>paca.mssante.fr/medecin.mssante.fr/lifen.mssante.fr/had-bdr.mssante.fr/cgm.mssante.fr/#</t>
  </si>
  <si>
    <t>MAILIZ/LIFEN/MIPIH/COMPUGROUP MEDICAL France/@</t>
  </si>
  <si>
    <t>medecin.mssante.fr/lifen.mssante.fr/lafocss.mssante.fr/#</t>
  </si>
  <si>
    <t>home-sante.mssante.fr/ch-cotentin.mssante.fr</t>
  </si>
  <si>
    <t>MIPIH/CH PUBLIC DU COTENTIN</t>
  </si>
  <si>
    <t>soinsetsante69.aura.mssante.fr/pro.mssante.fr/masseur-kinesitherapeute.mssante.fr/lifen.mssante.fr/aura.mssante.fr/#</t>
  </si>
  <si>
    <t>ssa.mssante.fr/pro.mssante.fr/pharmacien.mssante.fr/paca.mssante.fr/medecin.mssante.fr/lifen.mssante.fr/hia-sainte-anne.ssa.mssante.fr/hia-laveran.ssa.mssante.fr/dmf.ssa.mssante.fr/ch-guingamp.mssante.fr/cespa.ssa.mssante.fr/aura.mssante.fr/aphm.mssante.fr/#</t>
  </si>
  <si>
    <t>masseur-kinesitherapeute.mssante.fr/lifen.mssante.fr/chvdb.aura.mssante.fr/chu-nice.mssante.fr/chu-montpellier.mssante.fr/aura.mssante.fr</t>
  </si>
  <si>
    <t>MAILIZ/LIFEN/CHU DE NICE/MIPIH/GCS SARA</t>
  </si>
  <si>
    <t>ramsaygds.mssante.fr/medecin.mssante.fr/lifen.mssante.fr/interop-mssante.apicrypt.org/hpsj.mssante.fr/cognacq-jay.mssante.fr/chu-martinique.mssante.fr/chicas-gap.mssante.fr</t>
  </si>
  <si>
    <t>sage-femme.mssante.fr/ramsaygds.mssante.fr/pro.mssante.fr/medecin.mssante.fr/lifen.mssante.fr/hospiville.mssante.fr/hopital-saint-joseph.mssante.fr/diaverum.mssante.fr/ahparis.mssante.fr/#</t>
  </si>
  <si>
    <t>COMPAGNIE GENERALE DE SANTE/MAILIZ/LIFEN/SAS MAPUI LABS/HOPITAL SAINT JOSEPH/ENOVACOM/HOPITAL AMERICAIN/@</t>
  </si>
  <si>
    <t>lifen.mssante.fr/interop-mssante.apicrypt.org/almaviva-sante.mssante.fr</t>
  </si>
  <si>
    <t>orthophoniste.mssante.fr/medecin.mssante.fr/masseur-kinesitherapeute.mssante.fr/lifen.mssante.fr/chr-metz-thionville.mssante.fr/aura.mssante.fr</t>
  </si>
  <si>
    <t>ramsaygds.mssante.fr/hopitalarbresle.aura.mssante.fr/fpv.mssante.fr/aura.mssante.fr</t>
  </si>
  <si>
    <t>COMPAGNIE GENERALE DE SANTE/ENOVACOM/GCS SARA</t>
  </si>
  <si>
    <t>medecin.mssante.fr/lifen.mssante.fr/lesabondances.mssante.fr/#</t>
  </si>
  <si>
    <t>MAILIZ/LIFEN/CENTRE DE GERONTOLOGIE LES ABONDANCES/@</t>
  </si>
  <si>
    <t>pro.mssante.fr/medecin.mssante.fr/masseur-kinesitherapeute.mssante.fr/lifen.mssante.fr/hopitaux-plaisir.mssante.fr/hopital-levesinet.mssante.fr/aura.mssante.fr/#</t>
  </si>
  <si>
    <t>MAILIZ/LIFEN/CH DE PLAISIR/MIPIH/GCS SARA/@</t>
  </si>
  <si>
    <t>COMPAGNIE GENERALE DE SANTE/MIPIH/MAILIZ/LIFEN/HOPITAL SAINT JOSEPH/CH DE SALON DE PROVENCE/CH DU PAYS D'AIX/GCS SARA/APHM/@</t>
  </si>
  <si>
    <t>ssa.mssante.fr/sage-femme.mssante.fr/ramsaygds.mssante.fr/pro.mssante.fr/orpea.mssante.fr/medecin.mssante.fr/masseur-kinesitherapeute.mssante.fr/lifen.mssante.fr/interop-mssante.apicrypt.org/ihfb.mssante.fr/hpsj.mssante.fr/hopital-foch.mssante.fr/ghbs.mssante.fr/for.mssante.fr/foch.mssante.fr/chu-rouen.mssante.fr/chr-orleans.mssante.fr/chfd.mssante.fr/aura.mssante.fr/aphp.mssante.fr/#</t>
  </si>
  <si>
    <t>lifen.mssante.fr/hgiap.mssante.fr/ch-simoneveil.mssante.fr</t>
  </si>
  <si>
    <t>LIFEN/MIPIH/CH SIMONE VEIL</t>
  </si>
  <si>
    <t>silpc.mssante.fr/pro.mssante.fr/na.mssante.fr/medecin.mssante.fr/limousin.mssante.fr/lifen.mssante.fr/hihl.mssante.fr/chorus.mssante.fr/#</t>
  </si>
  <si>
    <t>MAILIZ/GRADES ESEA NOUVELLE-AQUITAINE/LIFEN/GIP SILPC/INTERNATIONAL CROSS TALK/@</t>
  </si>
  <si>
    <t>lifen.mssante.fr/hospiville.mssante.fr/esantepdl.mssante.fr/ch-chateauduloir.mssante.fr</t>
  </si>
  <si>
    <t>LIFEN/SAS MAPUI LABS/GCS E-SANTE PAYS DE LA LOIRE/CH CHÂTEAU DU LOIR</t>
  </si>
  <si>
    <t>MAILIZ/LIFEN/HOPITAL LA MUSSE ST SEBASTIEN/MORSENT/CHU DE ROUEN</t>
  </si>
  <si>
    <t>medecin.mssante.fr/masseur-kinesitherapeute.mssante.fr/ch-bonifacio.mssante.fr/#</t>
  </si>
  <si>
    <t>medecin.mssante.fr/cal.mssante.fr/#</t>
  </si>
  <si>
    <t>medecin.mssante.fr/lifen.mssante.fr/aura.mssante.fr/#</t>
  </si>
  <si>
    <t>lifen.mssante.fr/hopital-lamastre.aura.mssante.fr/aura.mssante.fr</t>
  </si>
  <si>
    <t>pdl.mssante.fr/lifen.mssante.fr/esantepdl.mssante.fr</t>
  </si>
  <si>
    <t>medecin.mssante.fr/chu-rouen.mssante.fr/chibs.mssante.fr/aura.mssante.fr</t>
  </si>
  <si>
    <t>MAILIZ/CHU DE ROUEN/ENOVACOM/GCS SARA</t>
  </si>
  <si>
    <t>esantepdl.mssante.fr/chdouelafontaine.mssante.fr</t>
  </si>
  <si>
    <t>poledesanteduvilleneuvois.mssante.fr/pharmacien.mssante.fr/medecin.mssante.fr/lifen.mssante.fr/#</t>
  </si>
  <si>
    <t>CH DE VILLENEUVE/MAILIZ/LIFEN/@</t>
  </si>
  <si>
    <t>medecin.mssante.fr/esantepdl.mssante.fr/#</t>
  </si>
  <si>
    <t>MAILIZ/GCS E-SANTE PAYS DE LA LOIRE/@</t>
  </si>
  <si>
    <t>medecin.mssante.fr/lifen.mssante.fr/ghtnievre.mssante.fr</t>
  </si>
  <si>
    <t>pro.mssante.fr/medecin.oc.mssante.fr/medecin.mssante.fr</t>
  </si>
  <si>
    <t>paca.mssante.fr/ch-riez.mssante.fr</t>
  </si>
  <si>
    <t>pc.mssante.fr/na.mssante.fr/medecin.oc.mssante.fr/ght85.mssante.fr/ch-rochefort.mssante.fr/ch-larochelle.mssante.fr/chd-vendee.mssante.fr/ch-ariege-couserans.mssante.fr</t>
  </si>
  <si>
    <t>technipath.aura.mssante.fr/ramsaygds.mssante.fr/pro.mssante.fr/nephrocare.mssante.fr/medecin.mssante.fr/lifen.mssante.fr/hpsj.mssante.fr/ch-vienne.mssante.fr/chu-lyon.aura.mssante.fr/chu-dijon.mssante.fr/chu-besancon.mssante.fr/cgfl.mssante.fr/aura.mssante.fr/aphp.mssante.fr/#</t>
  </si>
  <si>
    <t>hopital-nord-92.mssante.fr/aura.mssante.fr</t>
  </si>
  <si>
    <t>MAILIZ/LIFEN/INOVELAN/@</t>
  </si>
  <si>
    <t>ramsaygds.mssante.fr/medecin.mssante.fr/lifen.mssante.fr/ch-vienne.mssante.fr/chu-rennes.mssante.fr/chu-montpellier.mssante.fr/chu-lyon.aura.mssante.fr/aura.mssante.fr/aphp.mssante.fr</t>
  </si>
  <si>
    <t>COMPAGNIE GENERALE DE SANTE/MAILIZ/LIFEN/CH DE VIENNE/CHRU DE RENNES/MIPIH/GCS SARA/INOVELAN</t>
  </si>
  <si>
    <t>sage-femme.mssante.fr/ramsaygds.mssante.fr/medecin.mssante.fr/lifen.mssante.fr/ahnac.mssante.fr/#</t>
  </si>
  <si>
    <t>sage-femme.mssante.fr/pro.mssante.fr/paca.mssante.fr/medecin.mssante.fr/lifen.mssante.fr/hp-beauregard.mssante.fr/aura.mssante.fr/aphm.mssante.fr/#</t>
  </si>
  <si>
    <t>MAILIZ/LIFEN/MIPIH/GCS SARA/APHM/@</t>
  </si>
  <si>
    <t>LIFEN/APICEM/MAILIZ/FONDATION OPHTALMOLOGIQUE A. DE ROTHSCHILD/CHU DE ROUEN/CHU DE NICE/CH DE CANNES/MIPIH/@</t>
  </si>
  <si>
    <t>COMPAGNIE GENERALE DE SANTE/MIPIH/LIFEN/MAILIZ/HOPITAL SAINT JOSEPH/@</t>
  </si>
  <si>
    <t>sage-femme.mssante.fr/ramsaygds.mssante.fr/pro.mssante.fr/medecin.mssante.fr/lifen.mssante.fr/interop-mssante.apicrypt.org/for.mssante.fr/#</t>
  </si>
  <si>
    <t>COMPAGNIE GENERALE DE SANTE/MAILIZ/LIFEN/APICEM/FONDATION OPHTALMOLOGIQUE A. DE ROTHSCHILD/@</t>
  </si>
  <si>
    <t>ramsaygds.mssante.fr/medecin.mssante.fr/hpa.aura.mssante.fr/aura.mssante.fr/#</t>
  </si>
  <si>
    <t>COMPAGNIE GENERALE DE SANTE/MAILIZ/GCS SARA/@</t>
  </si>
  <si>
    <t>sage-femme.mssante.fr/ramsaygds.mssante.fr/pharmacien.mssante.fr/medecin.mssante.fr/lifen.mssante.fr/interop-mssante.apicrypt.org/ch-stdenis.mssante.fr/aura.mssante.fr/aphp.mssante.fr/#</t>
  </si>
  <si>
    <t>COMPAGNIE GENERALE DE SANTE/MAILIZ/LIFEN/APICEM/CH DE SAINT DENIS/GCS SARA/INOVELAN/@</t>
  </si>
  <si>
    <t>pro.mssante.fr/medecin.mssante.fr/lifen.mssante.fr/almaviva-sante.mssante.fr</t>
  </si>
  <si>
    <t>ramsaygds.mssante.fr/medecin.mssante.fr/lifen.mssante.fr/interop-mssante.apicrypt.org/ahnac.mssante.fr/#</t>
  </si>
  <si>
    <t>COMPAGNIE GENERALE DE SANTE/MAILIZ/LIFEN/APICEM/INOVELAN/@</t>
  </si>
  <si>
    <t>ramsaygds.mssante.fr/medecin.mssante.fr/lifen.mssante.fr/hpl.aura.mssante.fr/aura.mssante.fr/#</t>
  </si>
  <si>
    <t>medecin.mssante.fr/lifen.mssante.fr/hpel.aura.mssante.fr/ch-vienne.mssante.fr/aura.mssante.fr</t>
  </si>
  <si>
    <t>ramsaygds.mssante.fr/medecin.mssante.fr/lifen.mssante.fr/#</t>
  </si>
  <si>
    <t>MAILIZ/LIFEN/GCS SARA/COMPAGNIE GENERALE DE SANTE/@</t>
  </si>
  <si>
    <t>sage-femme.mssante.fr/ramsaygds.mssante.fr/pro.mssante.fr/medecin.mssante.fr/lifen.mssante.fr/interop-mssante.apicrypt.org/ghsif.mssante.fr/ch-melun.mssante.fr/#</t>
  </si>
  <si>
    <t>sage-femme.mssante.fr/pro.mssante.fr/medecin.mssante.fr/lifen.mssante.fr/interop-mssante.apicrypt.org/hospigrandouest.mssante.fr/ghbs.mssante.fr/ch-stbrieuc.mssante.fr/bretagne.mssante.fr/aura.mssante.fr/aub.mssante.fr</t>
  </si>
  <si>
    <t>MAILIZ/LIFEN/APICEM/ENOVACOM/GHBS/INOVELAN/GCS ESANTE BRETAGNE/GCS SARA/AUB SANTE</t>
  </si>
  <si>
    <t>sage-femme.mssante.fr/ramsaygds.mssante.fr/pro.mssante.fr/medecin.mssante.fr/lifen.mssante.fr/interop-mssante.apicrypt.org/infirmier.mssante.fr/aura.mssante.fr/#</t>
  </si>
  <si>
    <t>COMPAGNIE GENERALE DE SANTE/LIFEN/APICEM/MAILIZ/GCS SARA/@</t>
  </si>
  <si>
    <t>sage-femme.mssante.fr/pro.mssante.fr/#</t>
  </si>
  <si>
    <t>ramsaygds.mssante.fr/pro.mssante.fr/medecin.mssante.fr/lifen.mssante.fr/interop-mssante.apicrypt.org/groupeconfluent.mssante.fr/ght85.mssante.fr/esantepdl.mssante.fr/chu-nantes.mssante.fr/ch-saintcalais.mssante.fr/chd-vendee.mssante.fr/ch-cholet.mssante.fr/#</t>
  </si>
  <si>
    <t>COMPAGNIE GENERALE DE SANTE/MAILIZ/LIFEN/APICEM/HOPITAL PRIVE DU CONFLUENT/GCS E-SANTE PAYS DE LA LOIRE/CHU DE NANTES/CH SAINT CALAIS/CH DEPARTEMENTAL VENDEE/CH DE CHOLET/@</t>
  </si>
  <si>
    <t>sage-femme.mssante.fr/ramsaygds.mssante.fr/medecin.mssante.fr/lifen.mssante.fr/aphp.mssante.fr/#</t>
  </si>
  <si>
    <t>sage-femme.mssante.fr/ramsaygds.mssante.fr/lifen.mssante.fr/#</t>
  </si>
  <si>
    <t>MAILIZ/COMPAGNIE GENERALE DE SANTE/LIFEN/@</t>
  </si>
  <si>
    <t>ramsaygds.mssante.fr/pro.mssante.fr/medecin.mssante.fr/lifen.mssante.fr/interop-mssante.apicrypt.org/chicas-gap.mssante.fr/aura.mssante.fr/#</t>
  </si>
  <si>
    <t>medecin.mssante.fr/lifen.mssante.fr/interop-mssante.apicrypt.org/ghbs.mssante.fr/chu-rouen.mssante.fr/chu-rennes.mssante.fr/ch-stbrieuc.mssante.fr/bretagne.mssante.fr/aura.mssante.fr/aphp.mssante.fr</t>
  </si>
  <si>
    <t>MAILIZ/LIFEN/APICEM/GHBS/CHU DE ROUEN/CHRU DE RENNES/GCS ESANTE BRETAGNE/GCS SARA/INOVELAN</t>
  </si>
  <si>
    <t>COMPAGNIE GENERALE DE SANTE/LIFEN/MAILIZ/HOPITAL SAINT JOSEPH/MIPIH/GCS SARA/APHM/@</t>
  </si>
  <si>
    <t>pro.mssante.fr/medecin.mssante.fr/cliniquesaintpaul.mssante.fr/ch-saint-esprit.mssante.fr/#</t>
  </si>
  <si>
    <t>MAILIZ/GCS SIS MARTINIQUE/@</t>
  </si>
  <si>
    <t>sage-femme.mssante.fr/pro.mssante.fr/medecin.mssante.fr/lifen.mssante.fr/infirmier.mssante.fr/hopitaux-drome-nord.aura.mssante.fr/bioserveur.mssante.fr/aura.mssante.fr/aphp.mssante.fr/#</t>
  </si>
  <si>
    <t>LIFEN/MAILIZ/DEDALUS HEALTHCARE FRANCE/GCS SARA/INOVELAN/@</t>
  </si>
  <si>
    <t>sage-femme.mssante.fr/pro.mssante.fr/poc-chru-strasbourg.mssante.fr/pharmacien.mssante.fr/orthophoniste.mssante.fr/medecin.mssante.fr/masseur-kinesitherapeute.mssante.fr/lifen.mssante.fr/interop-mssante.apicrypt.org/infirmier.mssante.fr/had-nord-alsace.mssante.fr/grand-est.mssante.fr/ghbs.mssante.fr/for.mssante.fr/ch-wissembourg.mssante.fr/chu-nice.mssante.fr/chu-montpellier.mssante.fr/chu-martinique.mssante.fr/chu-besancon.mssante.fr/chru-strasbourg.mssante.fr/chorus.mssante.fr/chirurgien-dentiste.mssante.fr/chicas-gap.mssante.fr/ch-erstein.mssante.fr/bergonie.mssante.fr/aura.mssante.fr/aural.mssante.fr/#</t>
  </si>
  <si>
    <t>masseur-kinesitherapeute.mssante.fr/aphp.mssante.fr/#</t>
  </si>
  <si>
    <t>MAILIZ/INOVELAN/@</t>
  </si>
  <si>
    <t>ramsaygds.mssante.fr/pro.mssante.fr/medecin.mssante.fr/lifen.mssante.fr/interop-mssante.apicrypt.org/hpsj.mssante.fr/ch-havre.mssante.fr/#</t>
  </si>
  <si>
    <t>sage-femme.mssante.fr/medecin.mssante.fr/aura.mssante.fr/aphp.mssante.fr/#</t>
  </si>
  <si>
    <t>MAILIZ/GCS SARA/INOVELAN/@</t>
  </si>
  <si>
    <t>sage-femme.oc.mssante.fr/sage-femme.mssante.fr/ramsaygds.mssante.fr/pro.mssante.fr/nephrocare.mssante.fr/medipath.mssante.fr/medecin.mssante.fr/masseur-kinesitherapeute.mssante.fr/lifen.mssante.fr/interop-mssante.apicrypt.org/hpsj.mssante.fr/ghsif.mssante.fr/for.mssante.fr/eps-rogerprevot.mssante.fr/chu-limoges.mssante.fr/ch-sens.mssante.fr/ch-melun.mssante.fr/ch-havre.mssante.fr/ch-cholet.mssante.fr/bretagne.mssante.fr/aura.mssante.fr/aphp.mssante.fr/#</t>
  </si>
  <si>
    <t>pro.mssante.fr/pharmacien.mssante.fr/medecin.mssante.fr/lifen.mssante.fr/chorus.mssante.fr/chirurgien-dentiste.mssante.fr/aphp.mssante.fr</t>
  </si>
  <si>
    <t>LIFEN/INTERNATIONAL CROSS TALK/MAILIZ/INOVELAN</t>
  </si>
  <si>
    <t>medecin.mssante.fr/aura.mssante.fr/aphp.mssante.fr/#</t>
  </si>
  <si>
    <t>ramsaygds.mssante.fr/pro.mssante.fr/pharmacien.mssante.fr/medecin.mssante.fr/lifen.mssante.fr/csje.mssante.fr/aphp.mssante.fr/#</t>
  </si>
  <si>
    <t>COMPAGNIE GENERALE DE SANTE/MAILIZ/LIFEN/POLYCLINIQUE SAINT JEAN/INOVELAN/@</t>
  </si>
  <si>
    <t>sage-femme.mssante.fr/ramsaygds.mssante.fr/pro.mssante.fr/orpea.mssante.fr/medecin.mssante.fr/lifen.mssante.fr/interop-mssante.apicrypt.org/chirurgien-dentiste.mssante.fr/aura.mssante.fr/aphp.mssante.fr/#</t>
  </si>
  <si>
    <t>COMPAGNIE GENERALE DE SANTE/MIPIH/LIFEN/APICEM/MAILIZ/GCS SARA/INOVELAN/@</t>
  </si>
  <si>
    <t>sage-femme.mssante.fr/ramsaygds.mssante.fr/pro.mssante.fr/nephrocare.mssante.fr/medecin.mssante.fr/lifen.mssante.fr/interop-mssante.apicrypt.org/esantepdl.mssante.fr/epsve.mssante.fr/ch-cotentin.mssante.fr/ch-angouleme.mssante.fr/aura.mssante.fr/aphp.mssante.fr/aphm.mssante.fr/#</t>
  </si>
  <si>
    <t>COMPAGNIE GENERALE DE SANTE/CENTRE NEPHROCARE MARNE LA VALLEE/MAILIZ/LIFEN/APICEM/GCS E-SANTE PAYS DE LA LOIRE/EPSVE/CH PUBLIC DU COTENTIN/CH D'ANGOULEME/GCS SARA/INOVELAN/APHM/@</t>
  </si>
  <si>
    <t>sage-femme.mssante.fr/ramsaygds.mssante.fr/pro.mssante.fr/medecin.mssante.fr/masseur-kinesitherapeute.mssante.fr/lifen.mssante.fr/interop-mssante.apicrypt.org/imm.mssante.fr/ch-lemans.mssante.fr/aura.mssante.fr/aphp.mssante.fr/#</t>
  </si>
  <si>
    <t>COMPAGNIE GENERALE DE SANTE/MAILIZ/LIFEN/APICEM/INSTITUT MUTUALISTE MONTSOURIS/CH LE MANS/GCS SARA/INOVELAN/@</t>
  </si>
  <si>
    <t>sirta.mssante.fr/sage-femme.mssante.fr/ramsaygds.mssante.fr/pro.mssante.fr/pharmacien.mssante.fr/nephrocare.mssante.fr/medecin.mssante.fr/lifen.mssante.fr/interop-mssante.apicrypt.org/ihfb.mssante.fr/for.mssante.fr/chu-rouen.mssante.fr/chu-nice.mssante.fr/chu-dijon.mssante.fr/chr-orleans.mssante.fr/cgm.mssante.fr/aura.mssante.fr/aphp.mssante.fr/#</t>
  </si>
  <si>
    <t>ENOVACOM/COMPAGNIE GENERALE DE SANTE/CENTRE NEPHROCARE MARNE LA VALLEE/MAILIZ/LIFEN/APICEM/INSTITUT HOSPITALIER FRANCO-BRITANIQUE/FONDATION OPHTALMOLOGIQUE A. DE ROTHSCHILD/CHU DE ROUEN/CHU DE NICE/CH REGIONAL D'ORLEANS/COMPUGROUP MEDICAL France/GCS SARA/INOVELAN/@</t>
  </si>
  <si>
    <t>ramsaygds.mssante.fr/pro.mssante.fr/medecin.mssante.fr/lifen.mssante.fr/interop-mssante.apicrypt.org/for.mssante.fr/csje.mssante.fr/croix-rouge.mssante.fr/chu-rouen.mssante.fr/chu-nice.mssante.fr/chu-martinique.mssante.fr/chu-dijon.mssante.fr/aura.mssante.fr/aphp.mssante.fr</t>
  </si>
  <si>
    <t>COMPAGNIE GENERALE DE SANTE/MAILIZ/LIFEN/APICEM/FONDATION OPHTALMOLOGIQUE A. DE ROTHSCHILD/POLYCLINIQUE SAINT JEAN/MIPIH/CHU DE ROUEN/CHU DE NICE/GCS SIS MARTINIQUE/GCS SARA/INOVELAN</t>
  </si>
  <si>
    <t>pro.mssante.fr/lifen.mssante.fr/chirurgien-dentiste.mssante.fr/aphp.mssante.fr</t>
  </si>
  <si>
    <t>sage-femme.mssante.fr/ramsaygds.mssante.fr/pro.mssante.fr/medecin.mssante.fr/lifen.mssante.fr/for.mssante.fr/epsve.mssante.fr/chu-nantes.mssante.fr/aura.mssante.fr/aphp.mssante.fr/#</t>
  </si>
  <si>
    <t>COMPAGNIE GENERALE DE SANTE/MAILIZ/LIFEN/FONDATION OPHTALMOLOGIQUE A. DE ROTHSCHILD/EPSVE/CHU DE NANTES/GCS SARA/INOVELAN/@</t>
  </si>
  <si>
    <t>orange.mssante.fr/medecin.mssante.fr/hopital-nord-92.mssante.fr/epsve.mssante.fr/chu-montpellier.mssante.fr/bretagne.mssante.fr/aphp.mssante.fr</t>
  </si>
  <si>
    <t>MAILIZ/ENOVACOM/EPSVE/MIPIH/GCS ESANTE BRETAGNE/INOVELAN</t>
  </si>
  <si>
    <t>vivalto-sante.mssante.fr/sage-femme.mssante.fr/ramsaygds.mssante.fr/pro.mssante.fr/medecin.oc.mssante.fr/medecin.mssante.fr/lifen.mssante.fr/interop-mssante.apicrypt.org/ihfb.mssante.fr/ghsif.mssante.fr/for.mssante.fr/chu-martinique.mssante.fr/chu-besancon.mssante.fr/ch-stbrieuc.mssante.fr/ch-melun.mssante.fr/ch-manhes.mssante.fr/chicas-gap.mssante.fr/ch-cotentin.mssante.fr/cgm.mssante.fr/aura.mssante.fr/aquitaine.mssante.fr/aphp.mssante.fr/ahparis.mssante.fr/#</t>
  </si>
  <si>
    <t>lifen.mssante.fr/infirmier.mssante.fr/ico.unicancer.mssante.fr/ght85.mssante.fr/chu-nantes.mssante.fr/ch-stbrieuc.mssante.fr/chd-vendee.mssante.fr/ch-cholet.mssante.fr/aura.mssante.fr</t>
  </si>
  <si>
    <t>MAILIZ/LIFEN/INSTITUT HOSPITALIER FRANCO-BRITANIQUE/GCS SARA/@</t>
  </si>
  <si>
    <t>pro.mssante.fr/na.mssante.fr/medecin.mssante.fr/masseur-kinesitherapeute.oc.mssante.fr/lifen.mssante.fr/institut-universitaire-cancer.mssante.fr/chu-rouen.mssante.fr/chu-bordeaux.mssante.fr/ch-libourne.mssante.fr/bergonie.mssante.fr/aquitaine.mssante.fr</t>
  </si>
  <si>
    <t>MAILIZ/LIFEN/MIPIH/CHU DE ROUEN/CHU HOPITAUX DE BORDEAUX/CH DE LIBOURNE/INSTITUT BERGONIE/GRADES ESEA NOUVELLE-AQUITAINE</t>
  </si>
  <si>
    <t>lifen.mssante.fr/hpsj.mssante.fr/ght85.mssante.fr/chu-nice.mssante.fr/chr-metz-thionville.mssante.fr/chirurgien-dentiste.mssante.fr/chd-vendee.mssante.fr/aura.mssante.fr</t>
  </si>
  <si>
    <t>ramsaygds.mssante.fr/medecin.mssante.fr/lifen.mssante.fr/ihfb.mssante.fr/hpsj.mssante.fr/ghsif.mssante.fr/ghbs.mssante.fr/chbs.mssante.fr/aphp.mssante.fr/#</t>
  </si>
  <si>
    <t>mgen.mssante.fr/medecin.mssante.fr/lifen.mssante.fr/hopitaux-plaisir.mssante.fr</t>
  </si>
  <si>
    <t>MGEN TECHNOLOGIES/MAILIZ/LIFEN/CH DE PLAISIR</t>
  </si>
  <si>
    <t>pro.mssante.fr/medecin.mssante.fr/lifen.mssante.fr/korian.mssante.fr/aquitaine.mssante.fr</t>
  </si>
  <si>
    <t>lifen.mssante.fr/korian.mssante.fr/ch-lannemezan.mssante.fr</t>
  </si>
  <si>
    <t>pro.mssante.fr/na.mssante.fr/masseur-kinesitherapeute.mssante.fr/korian.mssante.fr/aquitaine.mssante.fr/#</t>
  </si>
  <si>
    <t>MAILIZ/MIPIH/GRADES ESEA NOUVELLE-AQUITAINE/@</t>
  </si>
  <si>
    <t>paca.mssante.fr/medecin.mssante.fr/masseur-kinesitherapeute.mssante.fr/bioserveur.paca.mssante.fr/#</t>
  </si>
  <si>
    <t>masseur-kinesitherapeute.mssante.fr/lifen.mssante.fr/korian.mssante.fr/croix-rouge.mssante.fr/aura.mssante.fr/aquitaine.mssante.fr</t>
  </si>
  <si>
    <t>paca.mssante.fr/masseur-kinesitherapeute.mssante.fr/lifen.mssante.fr/korian.mssante.fr</t>
  </si>
  <si>
    <t>medecin.mssante.fr/korian.mssante.fr/#</t>
  </si>
  <si>
    <t>pc.mssante.fr/medecin.mssante.fr/korian.mssante.fr</t>
  </si>
  <si>
    <t>orpea.mssante.fr/medecin.mssante.fr/lifen.mssante.fr/aub.mssante.fr</t>
  </si>
  <si>
    <t>MIPIH/MAILIZ/LIFEN/AUB SANTE</t>
  </si>
  <si>
    <t>medecin.mssante.fr/masseur-kinesitherapeute.mssante.fr/lifen.mssante.fr/ch-crest.mssante.fr</t>
  </si>
  <si>
    <t>MAILIZ/LIFEN/CH DE CREST</t>
  </si>
  <si>
    <t>sage-femme.oc.mssante.fr/medecin.mssante.fr/lifen.mssante.fr/capsante.mssante.fr/#</t>
  </si>
  <si>
    <t>ramsaygds.mssante.fr/pro.mssante.fr/medecin.mssante.fr/hopital-parc-taverny.mssante.fr/enovacom.mssante.fr/#</t>
  </si>
  <si>
    <t>COMPAGNIE GENERALE DE SANTE/MAILIZ/INOVELAN/ENOVACOM/@</t>
  </si>
  <si>
    <t>lifen.mssante.fr/btprms.mssante.fr/aquitaine.mssante.fr</t>
  </si>
  <si>
    <t>LIFEN/AZNETWORK/GRADES ESEA NOUVELLE-AQUITAINE</t>
  </si>
  <si>
    <t>sage-femme.mssante.fr/ramsaygds.mssante.fr/pro.mssante.fr/orthophoniste.mssante.fr/na.mssante.fr/medecin.mssante.fr/masseur-kinesitherapeute.mssante.fr/lifen.mssante.fr/interop-mssante.apicrypt.org/hopitaux-plaisir.mssante.fr/ght94n.mssante.fr/ghsif.mssante.fr/epsve.mssante.fr/easycrypt.mssante.fr/chu-tours.mssante.fr/ch-saintcalais.mssante.fr/chr-orleans.mssante.fr/ch-melun.mssante.fr/ch-cotentin.mssante.fr/ch-cholet.mssante.fr/bretagne.mssante.fr/aura.mssante.fr/aphp.mssante.fr/#</t>
  </si>
  <si>
    <t>psychologue.oc.mssante.fr/medt.mssante.fr/medecin.oc.mssante.fr/lifen.mssante.fr/infirmier.oc.mssante.fr</t>
  </si>
  <si>
    <t>santnet.mssante.fr/medecin.mssante.fr/lifen.mssante.fr/interop-mssante.apicrypt.org</t>
  </si>
  <si>
    <t>INOVELAN/MAILIZ/LIFEN/APICEM</t>
  </si>
  <si>
    <t>medecin.mssante.fr/interop-mssante.apicrypt.org/#</t>
  </si>
  <si>
    <t>MAILIZ/APICEM/@</t>
  </si>
  <si>
    <t>na.mssante.fr/medecin.mssante.fr/ch-eygurande.mssante.fr</t>
  </si>
  <si>
    <t>GRADES ESEA NOUVELLE-AQUITAINE/MAILIZ/ENOVACOM</t>
  </si>
  <si>
    <t>hippocrate.mssante.fr</t>
  </si>
  <si>
    <t>sage-femme.mssante.fr/ramsaygds.mssante.fr/pro.mssante.fr/paca.mssante.fr/medecin.mssante.fr/maternite-etoile.mssante.fr/interop-mssante.apicrypt.org/ch-aix.mssante.fr/aura.mssante.fr/aphm.mssante.fr/#</t>
  </si>
  <si>
    <t>COMPAGNIE GENERALE DE SANTE/MAILIZ/MIPIH/APICEM/CH DU PAYS D'AIX/GCS SARA/APHM/@</t>
  </si>
  <si>
    <t>sage-femme.mssante.fr/pro.mssante.fr/na.mssante.fr/medecin.mssante.fr/interop-mssante.apicrypt.org/chi-elbeuf-louviers.mssante.fr/ch-cotentin.mssante.fr/#</t>
  </si>
  <si>
    <t>GRADES ESEA NOUVELLE-AQUITAINE/MAILIZ/APICEM/C.H.I. ELBEUF-LOUVIERS-VAL DE REUIL/CH PUBLIC DU COTENTIN/@</t>
  </si>
  <si>
    <t>sage-femme.mssante.fr/pro.mssante.fr/paca.mssante.fr/medecin.mssante.fr/lifen.mssante.fr/interop-mssante.apicrypt.org/ihfb.mssante.fr/#</t>
  </si>
  <si>
    <t>MIPIH/MAILIZ/LIFEN/APICEM/INSTITUT HOSPITALIER FRANCO-BRITANIQUE/@</t>
  </si>
  <si>
    <t>resamut.aura.mssante.fr/ramsaygds.mssante.fr/pro.mssante.fr/medecin.mssante.fr/ch-vienne.mssante.fr/aura.mssante.fr</t>
  </si>
  <si>
    <t>COMPAGNIE GENERALE DE SANTE/MAILIZ/CH DE VIENNE/GCS SARA</t>
  </si>
  <si>
    <t>pro.mssante.fr/na.mssante.fr/lifen.mssante.fr/legrandfeu.mssante.fr</t>
  </si>
  <si>
    <t>paca.mssante.fr/mgen.mssante.fr/medecin.mssante.fr/lifen.mssante.fr/interop-mssante.apicrypt.org/had-aurasante.mssante.fr/chirurgien-dentiste.mssante.fr/aura.mssante.fr</t>
  </si>
  <si>
    <t>MIPIH/MGEN TECHNOLOGIES/LIFEN/APICEM/AURA AUVERGNE/MAILIZ/GCS SARA</t>
  </si>
  <si>
    <t>pharmacien.mssante.fr/boisgibert.mssante.fr/aura.mssante.fr</t>
  </si>
  <si>
    <t>MAILIZ/MRF BOIS GIBERT/GCS SARA</t>
  </si>
  <si>
    <t>nephrocare.mssante.fr/lifen.mssante.fr/aura.mssante.fr</t>
  </si>
  <si>
    <t>CENTRE NEPHROCARE MARNE LA VALLEE/LIFEN/GCS SARA</t>
  </si>
  <si>
    <t>pro.mssante.fr/pole-sthelier.mssante.fr/masseur-kinesitherapeute.mssante.fr/interop-mssante.apicrypt.org/ghbs.mssante.fr/bretagne.mssante.fr/#</t>
  </si>
  <si>
    <t>sage-femme.mssante.fr/medecin.mssante.fr/lifen.mssante.fr/ch-gisors.mssante.fr/bioserveur.mssante.fr</t>
  </si>
  <si>
    <t>MAILIZ/LIFEN/CHI EURE SEINE/DEDALUS HEALTHCARE FRANCE</t>
  </si>
  <si>
    <t>psr.elsan.mssante.fr/medecin.mssante.fr/lifen.mssante.fr/aura.mssante.fr/ahsm.mssante.fr/#</t>
  </si>
  <si>
    <t>ELSAN SAS/MAILIZ/LIFEN/GCS SARA/ASSOCIATION HOSPITALIERE SAINTE MARIE/@</t>
  </si>
  <si>
    <t>sage-femme.mssante.fr/pssl.mssante.fr/pro.mssante.fr/medecin.mssante.fr/lifen.mssante.fr/esantepdl.mssante.fr/ch-saumur.mssante.fr/ch-cholet.mssante.fr/#</t>
  </si>
  <si>
    <t>POLE SANTE SARTHE ET LOIR/MAILIZ/LIFEN/GCS E-SANTE PAYS DE LA LOIRE/CH DE SAUMUR/CH DE CHOLET/@</t>
  </si>
  <si>
    <t>sage-femme.mssante.fr/ramsaygds.mssante.fr/pro.mssante.fr/na.mssante.fr/medecin.mssante.fr/lifen.mssante.fr/interop-mssante.apicrypt.org/aquitaine.mssante.fr/#</t>
  </si>
  <si>
    <t>COMPAGNIE GENERALE DE SANTE/MAILIZ/LIFEN/APICEM/GRADES ESEA NOUVELLE-AQUITAINE/@</t>
  </si>
  <si>
    <t>sage-femme.mssante.fr/pro.mssante.fr/polycliniquedeblois.mssante.fr/msa.mssante.fr/medecin.mssante.fr/lifen.mssante.fr/chr-orleans.mssante.fr/ch-chartres.mssante.fr/#</t>
  </si>
  <si>
    <t>WRAPTOR LABORATORIES/MIPIH/MAILIZ/LIFEN/CH REGIONAL D'ORLEANS/CH DE CHARTRES/@</t>
  </si>
  <si>
    <t>sage-femme.mssante.fr/pro.mssante.fr/pbrd.mssante.fr/na.mssante.fr/medecin.mssante.fr/lifen.mssante.fr/aquitaine.mssante.fr/#</t>
  </si>
  <si>
    <t>WRAPTOR LABORATORIES/MAILIZ/LIFEN/GRADES ESEA NOUVELLE-AQUITAINE/@</t>
  </si>
  <si>
    <t>sage-femme.oc.mssante.fr/sage-femme.mssante.fr/pro.mssante.fr/medecin.mssante.fr/lifen.mssante.fr/interop-mssante.apicrypt.org/ch-beziers.mssante.fr/#</t>
  </si>
  <si>
    <t>MIPIH/MAILIZ/LIFEN/APICEM/CH DE BEZIERS/@</t>
  </si>
  <si>
    <t>ramsaygds.mssante.fr/pharmacien.mssante.fr/na.mssante.fr/medecin.mssante.fr/lifen.mssante.fr/interop-mssante.apicrypt.org/aquitaine.mssante.fr/#</t>
  </si>
  <si>
    <t>sage-femme.mssante.fr/pro.mssante.fr/medecin.mssante.fr/lifen.mssante.fr/interop-mssante.apicrypt.org/aphp.mssante.fr/#</t>
  </si>
  <si>
    <t>ugecam-centre.cnamts.mssante.fr/pro.mssante.fr/medecin.mssante.fr/masseur-kinesitherapeute.mssante.fr/lifen.mssante.fr/crfdeauville.mssante.fr</t>
  </si>
  <si>
    <t>MIPIH/MAILIZ/LIFEN/WRAPTOR LABORATORIES</t>
  </si>
  <si>
    <t>sage-femme.mssante.fr/medecin.mssante.fr/lifen.mssante.fr/chu-besancon.mssante.fr/chorus.mssante.fr/aura.mssante.fr/#</t>
  </si>
  <si>
    <t>MAILIZ/LIFEN/CHU BESANCON/INTERNATIONAL CROSS TALK/GCS SARA/@</t>
  </si>
  <si>
    <t>ramsaygds.mssante.fr/medecin.mssante.fr/masseur-kinesitherapeute.mssante.fr/interop-mssante.apicrypt.org/ghsa.mssante.fr</t>
  </si>
  <si>
    <t>sage-femme.mssante.fr/pro.mssante.fr/polyclinique-gp.mssante.fr/medecin.mssante.fr/guadeloupe.mssante.fr/#</t>
  </si>
  <si>
    <t>WRAPTOR LABORATORIES/MAILIZ/GCS E-SANTE ARCHIPEL 971/@</t>
  </si>
  <si>
    <t>ramsaygds.mssante.fr/pro.mssante.fr/medecin.mssante.fr/lifen.mssante.fr/interop-mssante.apicrypt.org/#</t>
  </si>
  <si>
    <t>COMPAGNIE GENERALE DE SANTE/MAILIZ/LIFEN/APICEM/@</t>
  </si>
  <si>
    <t>medecin.mssante.fr/masseur-kinesitherapeute.mssante.fr/lifen.mssante.fr/interop-mssante.apicrypt.org</t>
  </si>
  <si>
    <t>santeatlantique.elsan.mssante.fr/sage-femme.mssante.fr/pro.mssante.fr/medecin.mssante.fr/lifen.mssante.fr/esantepdl.mssante.fr/clinique-breteche.mssante.fr/chu-nantes.mssante.fr/aura.mssante.fr/#</t>
  </si>
  <si>
    <t>ELSAN SAS/MAILIZ/LIFEN/GCS E-SANTE PAYS DE LA LOIRE/CLINIQUE BRETECHE/CHU DE NANTES/GCS SARA/@</t>
  </si>
  <si>
    <t>polyclinique-lisieux.mssante.fr/lifen.mssante.fr/interop-mssante.apicrypt.org</t>
  </si>
  <si>
    <t>WRAPTOR LABORATORIES/LIFEN/APICEM</t>
  </si>
  <si>
    <t>sage-femme.mssante.fr/ramsaygds.mssante.fr/pro.oc.mssante.fr/pro.mssante.fr/na.mssante.fr/medecin.oc.mssante.fr/medecin.mssante.fr/lifen.mssante.fr/interop-mssante.apicrypt.org/for.mssante.fr/aquitaine.mssante.fr/#</t>
  </si>
  <si>
    <t>COMPAGNIE GENERALE DE SANTE/MIPIH/MAILIZ/LIFEN/APICEM/FONDATION OPHTALMOLOGIQUE A. DE ROTHSCHILD/GRADES ESEA NOUVELLE-AQUITAINE/@</t>
  </si>
  <si>
    <t>polycliniquepoitiers.mssante.fr/polyclinique-poitiers.elsan.mssante.fr/pc.mssante.fr/na.mssante.fr/medecin.mssante.fr/lifen.mssante.fr/chu-poitiers.mssante.fr/#</t>
  </si>
  <si>
    <t>POLYCLINIQUE DE POITIERS/ELSAN SAS/GRADES ESEA NOUVELLE-AQUITAINE/MAILIZ/LIFEN/CHU DE POITIERS/@</t>
  </si>
  <si>
    <t>masseur-kinesitherapeute.mssante.fr/lifen.mssante.fr/ch-compiegnenoyon.mssante.fr/aura.mssante.fr</t>
  </si>
  <si>
    <t>GRADES ESEA NOUVELLE-AQUITAINE/MAILIZ/LIFEN/@</t>
  </si>
  <si>
    <t>sage-femme.mssante.fr/ramsaygds.mssante.fr/medecin.mssante.fr/lifen.mssante.fr/cgm.mssante.fr/aura.mssante.fr/#</t>
  </si>
  <si>
    <t>COMPAGNIE GENERALE DE SANTE/MAILIZ/LIFEN/COMPUGROUP MEDICAL France/GCS SARA/@</t>
  </si>
  <si>
    <t>sage-femme.mssante.fr/ramsaygds.mssante.fr/medecin.mssante.fr/lifen.mssante.fr/interop-mssante.apicrypt.org/#</t>
  </si>
  <si>
    <t>lifen.mssante.fr/interop-mssante.apicrypt.org</t>
  </si>
  <si>
    <t>LIFEN/APICEM</t>
  </si>
  <si>
    <t>sage-femme.mssante.fr/medecin.mssante.fr/lifen.mssante.fr/interop-mssante.apicrypt.org/ch-flers.mssante.fr/aura.mssante.fr</t>
  </si>
  <si>
    <t>MAILIZ/LIFEN/APICEM/CH JACQUES MONOD - FLERS/GCS SARA</t>
  </si>
  <si>
    <t>vivalto-sante.mssante.fr/sage-femme.mssante.fr/pc.mssante.fr/medecin.mssante.fr/lifen.mssante.fr/interop-mssante.apicrypt.org/esantepdl.mssante.fr/clinique-claude-bernard.mssante.fr/chu-nantes.mssante.fr/ch-hautanjou.mssante.fr/chdouelafontaine.mssante.fr/ch-cholet.mssante.fr/aura.mssante.fr</t>
  </si>
  <si>
    <t>pro.mssante.fr/ppr13.mssante.fr/paca.mssante.fr/medecin.mssante.fr/lifen.mssante.fr/interop-mssante.apicrypt.org/chicas-gap.mssante.fr/ch-aix.mssante.fr/aphm.mssante.fr/#</t>
  </si>
  <si>
    <t>sage-femme.mssante.fr/pro.mssante.fr/medecin.mssante.fr/lifen.mssante.fr/interop-mssante.apicrypt.org/aura.mssante.fr/#</t>
  </si>
  <si>
    <t>MAILIZ/LIFEN/APICEM/GCS SARA/@</t>
  </si>
  <si>
    <t>polyclinique-sidobre.mssante.fr/medecin.mssante.fr/medecin.mp.mssante.fr/lifen.mssante.fr/aura.mssante.fr</t>
  </si>
  <si>
    <t>ramsaygds.mssante.fr/medecin.mssante.fr/interop-mssante.apicrypt.org/aura.mssante.fr</t>
  </si>
  <si>
    <t>sage-femme.oc.mssante.fr/sage-femme.mssante.fr/pro.mssante.fr/medecin.oc.mssante.fr/medecin.mssante.fr/lifen.mssante.fr/chu-nimes.mssante.fr/chu-montpellier.mssante.fr/aura.mssante.fr/#</t>
  </si>
  <si>
    <t>MAILIZ/LIFEN/INOVELAN/MIPIH/GCS SARA/@</t>
  </si>
  <si>
    <t>sage-femme.mssante.fr/pro.mssante.fr/medecin.oc.mssante.fr/medecin.mssante.fr/lifen.mssante.fr/kenval.elsan.mssante.fr/interop-mssante.apicrypt.org/chu-nimes.mssante.fr/ch-arles.mssante.fr/#</t>
  </si>
  <si>
    <t>MAILIZ/LIFEN/ELSAN SAS/APICEM/INOVELAN/MIPIH/@</t>
  </si>
  <si>
    <t>pro.mssante.fr/medecin.mssante.fr/lifen.mssante.fr/lapergola.aura.mssante.fr/aura.mssante.fr/#</t>
  </si>
  <si>
    <t>sage-femme.mssante.fr/pro.mssante.fr/polyclinique-lelanguedoc.mssante.fr/medecin.oc.mssante.fr/medecin.mssante.fr/medecin.mp.mssante.fr/masseur-kinesitherapeute.mssante.fr/lifen.mssante.fr/interop-mssante.apicrypt.org/elsanoccitanie.mssante.fr/chu-toulouse.mssante.fr/chu-rouen.mssante.fr/chu-montpellier.mssante.fr/aura.mssante.fr/#</t>
  </si>
  <si>
    <t>MAILIZ/LIFEN/APICEM/CHU DE ROUEN/MIPIH/GCS SARA/@</t>
  </si>
  <si>
    <t>ramsaygds.mssante.fr/polyclinique-lesfleurs.elsan.mssante.fr/paca.mssante.fr/medecin.mssante.fr/lifen.mssante.fr/cliniquelesfleurs.mssante.fr</t>
  </si>
  <si>
    <t>COMPAGNIE GENERALE DE SANTE/ELSAN SAS/MAILIZ/LIFEN/MIPIH</t>
  </si>
  <si>
    <t>sage-femme.mssante.fr/ramsaygds.mssante.fr/pro.mssante.fr/msa.mssante.fr/medecin.mssante.fr/lifen.mssante.fr/interop-mssante.apicrypt.org/groupesaintgatien.mssante.fr/chr-orleans.mssante.fr/ch-dreux.mssante.fr/aura.mssante.fr/#</t>
  </si>
  <si>
    <t>COMPAGNIE GENERALE DE SANTE/MIPIH/MAILIZ/LIFEN/APICEM/WRAPTOR LABORATORIES/CH REGIONAL D'ORLEANS/ENOVACOM/GCS SARA/@</t>
  </si>
  <si>
    <t>vivalto-sante.mssante.fr/ramsaygds.mssante.fr/pro.mssante.fr/polyclinique-rillieux.aura.mssante.fr/lifen.mssante.fr/aura.mssante.fr/#</t>
  </si>
  <si>
    <t>GIE VIVALTO SANTE SERVICE PARTAGES/COMPAGNIE GENERALE DE SANTE/MAILIZ/LIFEN/GCS SARA/@</t>
  </si>
  <si>
    <t>pro.mssante.fr/lifen.mssante.fr/interop-mssante.apicrypt.org/chu-dijon.mssante.fr/#</t>
  </si>
  <si>
    <t>na.mssante.fr/medecin.mssante.fr/lifen.mssante.fr/ch-eygurande.mssante.fr/aquitaine.mssante.fr</t>
  </si>
  <si>
    <t>MAILIZ/LIFEN/ENOVACOM/GRADES ESEA NOUVELLE-AQUITAINE</t>
  </si>
  <si>
    <t>ramsaygds.mssante.fr/na.mssante.fr/medecin.mssante.fr/chu-limoges.mssante.fr</t>
  </si>
  <si>
    <t>COMPAGNIE GENERALE DE SANTE/GRADES ESEA NOUVELLE-AQUITAINE/MAILIZ/CHU DE LIMOGES</t>
  </si>
  <si>
    <t>sage-femme.mssante.fr/medecin.mssante.fr/lifen.mssante.fr/interop-mssante.apicrypt.org/ch-compiegnenoyon.mssante.fr/aura.mssante.fr/#</t>
  </si>
  <si>
    <t>MAILIZ/LIFEN/APICEM/CHI DE COMPIEGNE-NOYON/GCS SARA/@</t>
  </si>
  <si>
    <t>pro.mssante.fr/orthophoniste.mssante.fr/medecin.mssante.fr/lifen.mssante.fr/interop-mssante.apicrypt.org/hpsf.aura.mssante.fr/hp-saintfrancois.elsan.mssante.fr/aura.mssante.fr/#</t>
  </si>
  <si>
    <t>MAILIZ/LIFEN/APICEM/ELSAN SAS/GCS SARA/@</t>
  </si>
  <si>
    <t>stprivat.mssante.fr/pro.mssante.fr/lifen.mssante.fr/infirmier.mssante.fr/easycrypt.mssante.fr</t>
  </si>
  <si>
    <t>POLYCL ST PRIVAT/LIFEN/MAILIZ/ENOVACOM</t>
  </si>
  <si>
    <t>sage-femme.mssante.fr/ramsaygds.mssante.fr/#</t>
  </si>
  <si>
    <t>MAILIZ/COMPAGNIE GENERALE DE SANTE/@</t>
  </si>
  <si>
    <t>ramsaygds.mssante.fr/pharmacien.mssante.fr/orthophoniste.mssante.fr/lifen.mssante.fr/clinique-vill-ascq.mssante.fr/aura.mssante.fr</t>
  </si>
  <si>
    <t>ugecamaq.mssante.fr/medecin.mssante.fr/ch-cadillac.mssante.fr/aquitaine.mssante.fr/#</t>
  </si>
  <si>
    <t>MIPIH/MAILIZ/CH DE CADILLAC/GRADES ESEA NOUVELLE-AQUITAINE/@</t>
  </si>
  <si>
    <t>clinique-quercy.mssante.fr/aura.mssante.fr</t>
  </si>
  <si>
    <t>medecin.mssante.fr/aura.mssante.fr/acsso.mssante.fr/#</t>
  </si>
  <si>
    <t>MAILIZ/GCS SARA/MIPIH/@</t>
  </si>
  <si>
    <t>pro.mssante.fr/lifen.mssante.fr/fondation-conde.mssante.fr</t>
  </si>
  <si>
    <t>ramsaygds.mssante.fr/medecin.mp.mssante.fr/lifen.mssante.fr</t>
  </si>
  <si>
    <t>COMPAGNIE GENERALE DE SANTE/MIPIH/LIFEN</t>
  </si>
  <si>
    <t>lifen.mssante.fr/aub.mssante.fr</t>
  </si>
  <si>
    <t>LIFEN/AUB SANTE</t>
  </si>
  <si>
    <t>ugecam-pacac.mssante.fr/chnc972.mssante.fr/ch-briancon.mssante.fr</t>
  </si>
  <si>
    <t>MIPIH/GCS SIS MARTINIQUE/CH DES ESCARTONS DE BRIANCON</t>
  </si>
  <si>
    <t>ch-compiegnenoyon.mssante.fr</t>
  </si>
  <si>
    <t>CHI DE COMPIEGNE-NOYON</t>
  </si>
  <si>
    <t>medecin.mssante.fr/avitum.mssante.fr</t>
  </si>
  <si>
    <t>hadbfc.mssante.fr</t>
  </si>
  <si>
    <t>villaduparc.mssante.fr</t>
  </si>
  <si>
    <t>LBM BIOESTEREL SITE VILLENEUVE LOUBET/LBM BIOESTEREL SITE VILLEFRANCHE ALBER/LBM BIOESTEREL SITE VENCE MARECHAL FOC/LBM BIOESTEREL SITE VENCE GRAND JARDIN/LBM BIOESTEREL SITE VAUBAN/LBM BIOESTEREL SITE VALLAURIS LIBERTE/LBM BIOESTEREL SITE VALBONNE/LBM BIOESTEREL SITE TOULON ROOSEVELT/LBM BIOESTEREL SITE TOULON PICOT/LBM BIOESTEREL SITE TOULON BAZEILLES/LBM BIOESTEREL SITE ST RAPHAEL VALESCU/LBM BIOESTEREL SITE ST RAPHAEL MARTIN/LBM BIOESTEREL SITE ST RAPHAEL EPSILON/LBM BIOESTEREL SITE ST MARTIN DU VAR/LBM BIOESTEREL SITE ST JEANNET/LBM BIOESTEREL SITE ST ANDRE DE LA ROC/LBM BIOESTEREL SITE SOLEILLANT/LBM BIOESTEREL SITE SALERNES/LBM BIOESTEREL SITE SAINT TROPEZ/LBM BIOESTEREL SITE SAINT LAURENT GENE/LBM BIOESTEREL SITE ROQUEFORT LES PINS/LBM BIOESTEREL SITE ROQUEBRUNE SUR ARG/LBM BIOESTEREL SITE PUGET SUR ARGENS/LBM BIOESTEREL SITE PIERREFEU/LBM BIOESTEREL SITE PEYMEINADE/LBM BIOESTEREL SITE PEGOMAS/LBM BIOESTEREL SITE NICE ST MARGUERITE/LBM BIOESTEREL SITE NICE REPUBLIQUE/LBM BIOESTEREL SITE NICE LYAUTEY/LBM BIOESTEREL SITE NICE JEAN JAURES/LBM BIOESTEREL SITE NICE ARIANE/LBM BIOESTEREL SITE MOUGINS ORMES/LBM BIOESTEREL SITE MOUGINS MARECHAL J/LBM BIOESTEREL SITE MOUANS SARTOUX PLA/LBM BIOESTEREL SITE MOUANS SARTOUX GOU/LBM BIOESTEREL SITE MOUANS SARTOUX BRU/LBM BIOESTEREL SITE MANDELIEU PASERO/LBM BIOESTEREL SITE MANDELIEU CANNES/LBM BIOESTEREL SITE LORGUES/LBM BIOESTEREL SITE LES ARCS/LBM BIOESTEREL SITE LE PRADET/LBM BIOESTEREL SITE LE MUY LIBERATION/LBM BIOESTEREL SITE LE LAVANDOU/LBM BIOESTEREL SITE LE CANNET ROOSEVEL/LBM BIOESTEREL SITE LE CANNET ROCHEVIL/LBM BIOESTEREL SITE LE CANNET POMPIDOU/LBM BIOESTEREL SITE LE CANNET ECOLES/LBM BIOESTEREL SITE LA VALETTE VALGORA/LBM BIOESTEREL SITE LA VALETTE PAUL VA/LBM BIOESTEREL SITE LA VALETTE/LBM BIOESTEREL SITE LA LONDE/LBM BIOESTEREL SITE LA CROIX VALMER/LBM BIOESTEREL SITE LA COLLE SUR LOUP/LBM BIOESTEREL SITE LA CANNET MICHELS/LBM BIOESTEREL SITE HYERES SEIGNORET/LBM BIOESTEREL SITE HYERES GAMBETTA/LBM BIOESTEREL SITE HYERES CAVELL/LBM BIOESTEREL SITE GRASSE ROUQUIER/LBM BIOESTEREL SITE GRASSE JEU DE BALL/LBM BIOESTEREL SITE GRASSE HONORE CRES/LBM BIOESTEREL SITE GRASSE CUMERO/LBM BIOESTEREL SITE GRASSE CLINIQUE PA/LBM BIOESTEREL SITE FREJUS TASSIGNY/LBM BIOESTEREL SITE FREJUS PROVENCE/LBM BIOESTEREL SITE FREJUS LUCIEN BOEU/LBM BIOESTEREL SITE FREJUS ARISTIDE BR/LBM BIOESTEREL SITE FONTAINE DU TEMPLE/LBM  BIOESTEREL SITE DRAGUIGNAN/MARECH/LBM BIOESTEREL SITE DRAGUIGNAN CLEMENC/LBM BIOESTEREL SITE DRAGUIGNAN BROSSOL/LBM BIOESTEREL SITE CHATEAUNEUF DE GRA/LBM BIOESTEREL SITE CAVALAIRE/LBM BIOESTEREL SITE CAVAGNA/LBM BIOESTEREL SITE CARROS/LBM BIOESTEREL SITE CANNES REPUBLIQUE/LBM BIOESTEREL SITE CANNES OXFORD/LBM BIOESTEREL SITE CANNES FRANCIS TON/LBM BIOESTEREL SITE CANNES FERRAGE/LBM BIOESTEREL SITE CANNES CARNOT/LBM BIOESTEREL SITE CAGNES VAL FLEURI/LBM BIOESTEREL SITE CAGNES MARECHAL JU/LBM BIOESTEREL SITE BORMES LES MIMOSAS/LBM BIOESTEREL SITE BIOT/LBM BIOESTEREL SITE ANTIBES VAUTRIN/LBM BIOESTEREL SITE ANTIBES SOLEAU/LBM BIOESTEREL SITE ANTIBES GRASSEQUE/LBM BIOESTEREL SITE ANTIBES FOCH/LBM BIOESTEREL SITE ANTIBES ESTEREL/LBM BIOESTEREL SITE ANTIBES 4 CHEMINS/LBM BIOESTEREL LE MUY PLATEAU TECHNIQU/BIOESTEREL SITE ANTIBES/GAMBETTA</t>
  </si>
  <si>
    <t>LBM BIOLYSS/LABM BIOLYSS - SAINT YRIEIX/LABM BIOLYSS _ LIMOGES, TARRADE/LABM BIOLYSS - LIMOGES, SCHOELCHER/LABM BIOLYSS - LIMOGES, FOUGERAS/LABM BIOLYSS - LIMOGES, FLEURUS/LABM BIOLYSS - LIMOGES, CATROUX/LABM BIOLYSS - LA SOUTERRAINE/LABM BIOLYSS - GUÉRET/LABM BIOLYSS - BELLAC</t>
  </si>
  <si>
    <t>LBM LABOSUD PROVENCE CHATEAUNEUF LES M/LBM LABOSUD PROVENCE BIOLOGIE SITE VIA/LBM LABOSUD PROVENCE BIOLOGIE SITE VEL/LBM LABOSUD PROVENCE BIOLOGIE SITE TOU/LBM LABOSUD PROVENCE BIOLOGIE SITE ST/LBM LABOSUD PROVENCE BIOLOGIE SITE SOL/LBM LABOSUD PROVENCE BIOLOGIE SITE POR/LBM LABOSUD PROVENCE BIOLOGIE SITE MIR/LBM LABOSUD PROVENCE BIOLOGIE SITE MIC/LBM LABOSUD PROVENCE BIOLOGIE SITE MAR/LBM LABOSUD PROVENCE  BIOLOGIE SITE MA/LBM LABOSUD PROVENCE BIOLOGIE SITE LE/LBM LABOSUD PROVENCE BIOLOGIE SITE LA/LBM LABOSUD PROVENCE BIOLOGIE SITE IST/LBM LABOSUD PROVENCE BIOLOGIE SITE GIG/LBM LABOSUD PROVENCE BIOLOGIE SITE FOS/LBM LABOSUD PROVENCE BIOLOGIE SITE DE/LBM LABOSUD PROVENCE BIOLOGIE SITE CUE/LBM LABOSUD PROVENCE BIOLOGIE SITE CAR/LBM LABOSUD PROVENCE BIOLOGIE SITE AUB/LBM LABOSUD PROVENCE BIOLOGIE SITE AIX</t>
  </si>
  <si>
    <t>LBM CAB SITE VIGNOBLE/LBM CAB SITE VENDOME/LBM CAB SITE UNTERLINDEN/LBM CAB SITE ST THIEBAUT/LBM CAB SITE ST MORAND/LBM CAB SITE STE BARBE/LBM CAB SITE ROUFFACH/LBM CAB SITE RIEDISHEIM/LBM CAB SITE REUSS/LBM CAB SITE REMPARTS OBERNAI/LBM CAB SITE RAPP/LBM CAB SITE POINCARE/LBM CAB SITE PEGON/LBM CAB SITE PASTEUR ZUP/LBM CAB SITE MUNSTER/LBM CAB SITE MENETRIERS/LBM CAB SITE MANGIN/LBM CAB SITE LENYS ALSACE/LBM CAB SITE KLUMPP/LBM CAB SITE ISSENHEIM/LBM CAB SITE HIRSINGUE/LBM CAB SITE GUTH/LBM CAB SITE GOESTER/LBM CAB SITE FOCH/LBM CAB SITE ENSISHEIM/LBM CAB SITE EIMER/LBM CAB SITE EBERLE/LBM CAB SITE DU ROETHIG/LBM CAB SITE DU PARC DES POTERIES/LBM CAB SITE DU MARAIS/LBM CAB SITE DU CONSEIL DES QUINZE/LBM CAB SITE DOLLER/LBM CAB SITE D'OBERNAI/LBM CAB SITE DES VOSGES/LBM CAB SITE DES VIGNES/LBM CAB SITE DE STE MARIE AUX MINES/LBM CAB SITE DE SCHILTIGHEIM/LBM CAB SITE DE MUTZIG/LBM CAB SITE DE MOLSHEIM/LBM CAB SITE DE MARMOUTIER/LBM CAB SITE DE LINGOLSHEIM/LBM CAB SITE DE L'ILL/LBM CAB SITE DE L'ESPLANADE/LBM CAB SITE DE L'ANCIENNE DOUANE/LBM CAB SITE DE LA GRAVIERE/LBM CAB SITE DE HOENHEIM/LBM CAB SITE DE HAUTEPIERRE/LBM CAB SITE DE COLMAR/LBM CAB SITE DE BISCHHEIM/LBM CAB SITE DE BARR/LBM CAB SITE DANNEMARIE/LBM CAB SITE CITADELLE/LBM CAB SITE CIGOGNES/LBM CAB SITE BRUNSTATT/LBM CAB SITE BOURTZWILLER/LBM CAB SITE BOUDERBALA/LBM CAB SITE BOLLWERK/LBM CAB SITE BEL AIR/LBM CAB SITE ALTKIRCH/LBM CAB R NF BRISACH COLMAR/LBM CAB GUEBWILLER/LBM CAB CLINIQUE DES TROIS FRONTIERES/LBM CAB BLOTZHEIM/LBM CAB BARTENHEIM</t>
  </si>
  <si>
    <t>LBM UMGGHM MFI VILLEFONTAINE/LBM UMGGHM MFI LA VERPILLIERE/LBM UMGGHM GRENOBLE EAUX CLAIRES</t>
  </si>
  <si>
    <t>LBM BIOMEDILAM VITRE/LBM BIOMEDILAM VERN SUR SEICHE/LBM BIOMEDILAM LA GUERCHE DE BRETAGNE/LBM BIOMEDILAM CHATEAUGIRON/LBM BIOMEDILAM CHARTRES DE BRETAGNE/LBM BIOMEDILAM</t>
  </si>
  <si>
    <t>LBM LABORIZON MAINE ANJOU VIHIERS/LBM LABORIZON MAINE ANJOU TRELAZE/LBM LABORIZON MAINE ANJOU ST CALAIS/LBM LABORIZON MAINE ANJOU PONTS DE CE/LBM LABORIZON MAINE ANJOU MURS-ERIGNE/LBM LABORIZON MAINE ANJOU MITTERRAND L/LBM LABORIZON MAINE ANJOU LES HERBIERS/LBM LABORIZON MAINE ANJOU LE LUDE/LBM LABORIZON MAINE ANJOU LAENNEC LE M/LBM LABORIZON MAINE ANJOU JAURES LE MA/LBM LABORIZON MAINE ANJOU GUETTELOUP L/LBM LABORIZON MAINE ANJOU GAMBETTA LE/LBM LABORIZON MAINE ANJOU ECOMMOY/LBM LABORIZON MAINE ANJOU DOUE LA FONT/LBM LABORIZON MAINE ANJOU COULAINES/LBM LABORIZON MAINE ANJOU BRISSAC QUIN/LBM LABORIZON MAINE ANJOU BEAUVERGER L/LBM LABORIZON MAINE ANJOU BEAUCOUZE/LBM LABORIZON MAINE ANJOU ALLONNES/LBM BIOMELIS - CHOLET/LBM BIOMELIS - CHEMILLE/LBM BIOMELIS - CHALONNES/LABORIZON MAINE ANJOU ANGERS</t>
  </si>
  <si>
    <t>LBM TOP BIO ORMEAU/LBM TOP BIO MARCADIEU/LBM BIOPYRENEES-SEPE/LBM BIOPYRENEES - SAINT-SEVER/LBM BIOPYRENEES-NAVARRENX/LBM BIOPYRENEES-HAUTERIVE/LBM BIOPYRENEES-GACHET/LBM BIOPYRENEES-EUGENIE/LBM BIOPYRENEES-ETIENNE LENOIR/LBM BIOPYRENEES-DEVERIA/LBM BIOPYRENEES-CHATEAU D'ESTE/LBM BIOPYRENEES-BEARN BIGORRE/LBM BIOPYRENEES-BAYARD/LBM BIOPYRENEES - AIRE SUR ADOUR</t>
  </si>
  <si>
    <t>LBM LABOUEST - TRELAZE/LBM LABOUEST - TASSIGNY ANGERS/LBM LABOUEST - ST SYLVAIN/LBM LABOUEST - ST BARTHELEMY/LBM LABOUEST - SEGRE/LBM LABOUEST - SAUMUROISE ANGERS/LBM LABOUEST - PASTEUR ANGERS/LBM LABOUEST - MONTREUIL BELLAY/LBM LABOUEST - MEIGNANNE ANGERS/LBM LABOUEST - LAFAYETTE ANGERS/LBM LABOUEST - JONCHERES ANGERS/LBM LABOUEST - BESSONNEAU 8 ANGERS/LBM LABOUEST -/LBM LABOUEST</t>
  </si>
  <si>
    <t>LBM BIOPOLE-NORMAN PRINCE/LBM BIOPOLE-JEAN MERMOZ/LBM BIOPOLE BIDART/LBM BIOPOLE</t>
  </si>
  <si>
    <t>LBM BPO-BIOEPINE SIT REPUBLIQUE/LBM BPO-BIOEPINE SITE VINCENNES/LBM BPO-BIOEPINE SITE VILLENEUVE/LBM BPO-BIOEPINE SITE VICTOR HUGO/LBM BPO-BIOEPINE SITE VENETIE/LBM BPO-BIOEPINE SITE VAUGIRARD/LBM BPO-BIOEPINE  SITE VAUCRESSON/LBM BPO-BIOEPINE SITE VAILLANT/LBM BPO-BIOEPINE SITE TOCQUEVILLE-JOFF/LBM BPO-BIOEPINE SITE THIAIS MAUREPAS/LBM BPO-BIOEPINE SITE THIAIS BELLE EPI/LBM BPO-BIOEPINE SITE ST FERDINAND/LBM BPO-BIOEPINE SITE SEVRES/LBM BPO-BIOEPINE SITE SAINT GERMAIN/LBM BPO-BIOEPINE SITE PONT NEUF/LBM BPO-BIOEPINESITE PONT DE NEUILLY/LBM BPO-BIOEPINE SITE PLAISANCE/LBM BPO-BIOEPINE SITE PLACE PEREIRE/LBM BPO-BIOEPINE SITE PARIS/LBM BPO-BIOEPINE SITE ORMESSON S/MARNE/LBM BPO-BIOEPINE SITE ORLY/LBM BPO-BIOEPINE SITE ORANGERIE/LBM BPO-BIOEPINE SITE OLYMPIADE/LBM BPO-BIOEPINE SITE NOGENT S/M/LBM BPO-BIOEPINE SITE NEUILLY SABLONS/LBM BPO-BIOEPINE SITE ND LORETTE/LBM BPO-BIOEPINE SITE NANTERRE/LBM BPO-BIOEPINE SITE MONTROUGE/LBM BPO-BIOEPINE SITE MONTPARNASSE/LBM BPO-BIOEPINE SITE MICHELIS/LBM BPO-BIOEPINE SITE LIMEIL/LBM BPO-BIOEPINE SITE LE PERREUX/LBM BPO-BIOEPINE SITE LECLERC/LBM BPO-BIOEPINE SITE LA GARENNE COLOM/LBM BPO-BIOEPINE SITE ISSY LES MOULINE/LBM BPO BIOEPINE SITE IINST RAPHAEL/LBM BPO-BIOEPINE SITE HUISSIERS/LBM BPO-BIOEPINE SITE HUGO/LBM BPO-BIOEPINE SITE HEROLD/LBM BPO-BIOEPINE SITE GUESDE/LBM BPO-BIOEPINE SITE GRANDE ARMEE/LBM BPO-BIOEPINE SITE GARENNE/LBM BPO-BIOEPINE SITE GARCHES/LBM BPO-BIOEPINE SITE FELIX FAURE/LBM BPO-BIOEPINE SITE DUPONT DES LOGES/LBM BPO-BIOEPINE SITE DUCHEMIN/LBM BPO-BIOEPINE SITE DENFERT/LBM BPO-BIOEPINE SITE DE LA CROIX NIVE/LBM BPO-BIOEPINE SITE DE GAULLE/LBM BPO-BIOEPINE SITE CRETEIL VILLAGE/LBM BPO-BIOEPINE SITE CRETEIL SOLEIL/LBM BPO-BIOEPINE SITE CRETEIL PALAIS/LBM BPO-BIOEPINE SITE COLOMBE/LBM BPO-BIOEPINE SITE CLICHY/LBM BPO-BIOEPINE SITE CHOISY VICTOR HU/LBM BPO-BIOEPINE SITE CHOISY LIBERTE/LBM BPO-BIOEPINE SITE CHEVILLY LARUE/LBM BPO-BIOEPINE SITE CHEVALERET-SALPE/LBM BPO-BIOEPINE SITE CHATENAY/LBM BPO-BIOEPINE SITE CHATEAU/LBM BPO-BIOEPINE SITE BROSSOLETTE/LBM BPO-BIOEPINE SITE BOULOGNE/LBM BPO-BIOEPINE SITE BOUGAINVILLIERS/LBM BPO-BIOEPINE SITE BEZON/LBM BPO-BIOEPINE SITE ASNIERE/LBM BPO-BIOEPINE SITE ANTONY/LBM BPO-BIOEPINE SITE ALFORTVILLE/LBM BPO-BIOEPINE SITE ALBERT/LBM BIO-BIOEPINE SITE LUXEMBOURG</t>
  </si>
  <si>
    <t>SITE REUNILAB VAUBAN/SITE REUNILAB ST PAUL VILLE/SITE REUNILAB ST LEU/SITE REUNILAB ST GILLES LES HAUTS/SITE REUNILAB ST GILLES LES BAINS/SITE REUNILAB STE SUZANNE/SITE REUNILAB STE MARIE/SITE REUNILAB STE CLOTILDE/SITE REUNILAB ST ANDRE/SITE REUNILAB SAVANNAH/SITE REUNILAB RIVIERE SAINT LOUIS/SITE REUNILAB RIVIERE DES PLUIES/SITE REUNILAB PITON ST LEU/SITE REUNILAB OCEAN/SITE REUNILAB MASCAREIGNES/SITE REUNILAB MAIRIE/SITE REUNILAB LES AVIRONS/SITE REUNILAB LA SALINE/SITE REUNILAB LABO CENTRAL/SITE REUNILAB ENTRE-DEUX/SITE REUNILAB-CAMBUSTON/SITE REUNILAB BUTOR/SITE REUNILAB-BRAS PANON/REUNILAB ST LOUIS/REUNILAB PLATEAU DES DEUX CANONS/REUNILAB MARCHE FORAIN/REUNILAB LES AVIRONS/REUNILAB BOIS DE NEFLES ST PAUL/L.B.M. ZAC L' AVENIR/L.B.M. LES MANGUIERS</t>
  </si>
  <si>
    <t>LBM AX  BIO OCEAN REDUIT/LBM AX BIO OCEAN PAULMY/LBM AX BIO OCEAN NUNGESSER ET COLI/LBM AX BIO OCEAN GALLIENI/LBM AX BIO OCEAN FREDERIC MISTRAL/LBM AX BIO OCEAN DR LAFON/LBM AX BIO OCEAN ALSACE LORRAINE/LBM AX BIO OCEAN</t>
  </si>
  <si>
    <t>SELAS LES BIOLOGISTES ASSOCIES</t>
  </si>
  <si>
    <t>LBM SEALAB-VILLAGE/LBM SEALAB-MONT JOIE/LBM SEALAB-MARNE/LBM SEALAB-MARCEL PAUL/LBM SEALAB-LYAUTEY/LBM SEALAB-LOUP/LBM SEALAB-LARAMENDY/LBM SEALAB - LABENNE/LBM SEALAB-JEAN MOULIN/LBM SEALAB-JACQUES LOEB/LBM SEALAB-GENERAL DUCASSE/LBM SEALAB-GASCONS/LBM SEALAB-ESTAGNAS/LBM SEALAB-ELISSAGARAY/LBM SEALAB-DUCLOS/LBM SEALAB-BEAURIVAGE/LBM SEALAB-BAYONNE/LBM SEALAB-BARRE/LBM SEALAB-8 MAI 1945/LBM SEALAB-11 NOVEMBRE</t>
  </si>
  <si>
    <t>CERBALLIANCE TROIS MARES/CERBALLIANCE TERRE SAINTE/CERBALLIANCE SITE CLINIQUE DURIEUX/CERBALLIANCE SAINT PIERRE/CERBALLIANCE SAINT JOSEPH/CERBALLIANCE SAINTE SUZANNE/CERBALLIANCE SAINTE CLOTILDE/CERBALLIANCE SAINT DENIS CENTRE/CERBALLIANCE SAINT ANDRE/CERBALLIANCE REUNION SAINT LEU/CERBALLIANCE RAVINE BLANCHE/CERBALLIANCE PLATEAU CAILLOU/CERBALLIANCE PLAINE DES CAFRES/CERBALLIANCEPETITE ILE/CERBALLIANCE LE TAMPON/CERBALLIANCE LE PORT/CERBALLIANCE LA TRINITE/CERBALLIANCE LA POSSESSION/CERBALLIANCE LA MONTAGNE/CERBALLIANCE CLINISUD (PLATEAU SUD)/CERBALLIANCE BOURBON/CERBALLIANCE BEAUSEJOUR</t>
  </si>
  <si>
    <t>LBM SYNLAB AUVERGNE VICHY/LBM SYNLAB AUVERGNE PARAY-LE-MONIAL/LBM SYNLAB AUVERGNE MONTFERRAND/LBM SYNLAB AUVERGNE CUSSET/LBM SYNLAB AUVERGNE COURNON/LBM SYNLAB AUVERGNE CLERMONT-FD MICHEL/LBM SYNLAB AUVERGNE CHAMALIERES/LBM SYNLAB AUVERGNE BELLERIVE PAIX/LBM SYNLAB AUVERGNE BELLERIVE DE GAULL/LBM SYNLAB AUVERGNE BEAUMONT/LBM SYNLAB AUVERGNE AUBIERES</t>
  </si>
  <si>
    <t>SITE ST VALERY-EN-CAUX/SITE PRINCIPAL ADIEPPE/SITE DE MONTVILLE/SITE AST-AUBIN SUR SCIE/LBM MULTI SITES SELAFA D-LAB</t>
  </si>
  <si>
    <t>LBM BIO LITTORAL SITE VICTOR HUGO/LBM BIO LITTORAL SITE TOULON ST ROCH/LBM BIO LITTORAL SITE TOULON LAFAYETTE/LBM BIO LITTORAL SITE TOULON ALBERT CA/LBM BIO LITTORAL SITE SIX FOURS LES PL/LBM BIO LITTORAL SITE SIX FOUR BOUILLI/LBM BIO LITTORAL SITE SANARY SUR MER G/LBM BIO LITTORAL SITE SANARY SUR MER C/LBM BIO LITTORAL SITE OLLIOULES/LBM BIO LITTORAL SITE MARSEILLE/LBM BIO LITTORAL SITE LE MOURILLON/LBM BIO LITTORAL SITE LE BAUSSET DE GA/LBM BIO LITTORAL SITE LA VALETTE FERRA/LBM BIO LITTORAL SITE LA CIOTAT ROUMAG/LBM BIO LITTORAL SITE LA CIOTAT MISTRA/LBM BIO LITTORAL SITE LA CIOTAT L'ESCA/LBM BIO LITTORAL SITE LA CIOTAT LES AR/LBM BIO LITTORAL SITE LA BAUSSET NATIO/LBM BIO LITTORAL SITE BANDOL ROUTE MAR/LBM BIO LITTORAL SITE BANDOL/LBM BIO LITTORAL SANARY PLATEAU TECHNI</t>
  </si>
  <si>
    <t>SELAS"BIO 67 - BIOSPHERE"</t>
  </si>
  <si>
    <t>LBM TRENSZ/LBM SCHUH/LBM KLING/LBM ILLKIRCH/LBM HINCKER/LBM HAURANY/LBM ERSTEIN PRINTEMPS/LBM DU VAL DE MODER/LBM DU POLYGONE/LBM DU PARC/LBM DU NEUHOF/LBM DU NEUDORF/LBM DU KOCHERSBERG/LBM DU CENTRE/LBM DU BETHESDA SLEIDAN/LBM D'OSTWALD/LBM D'OBERHAUSBERGEN/LBM DES POTERIES/LBM DE SOUFFLENHEIM/LBM DE SELESTAT/LBM DES DEUX RIVES/LBM DE SCHWEIGHOUSE SUR MODER/LBM DE ROSHEIM/LBM DE MUNDOLSHEIM/LBM DE LINGOLSHEIM/LBM DE LA WANTZENAU/LBM DE LA ROTONDE/LBM DE LA ROBERTSAU/LBM DE LA MEINAU/LBM DE LA BRUCHE/LBM DE KOENIGSHOFFEN HOHBERG/LBM  DE HOERDT LA MARELLE/LBM DE HAGUENAU/LBM DE FEGERSHEIM/LBM DE DRUSENHEIM/LBM DE CRONENBOURG HALDENBOURG/LBM DE BOUXWILLER/LBM BIO67 - BIOSPHERE SITE HOENHEIM/LBM ASSIA PREMIUM/LABM DES QUATRE VENTS</t>
  </si>
  <si>
    <t>LBM LABORIZON BIORYLIS</t>
  </si>
  <si>
    <t>LBM LABORIZON BIOLYLIS/LBM BIORYLIS - TALMONT ST HILAIRE/LBM BIORYLIS - STE HERMINE/LBM BIORYLIS - POMPIDOU LES SABLES D'O/LBM BIORYLIS - MONOD LES SABLES D'OLON/LBM BIORYLIS - MITTERRAND LES SABLES D/LBM BIORYLIS - MARTIN LA ROCHE/Y/LBM BIORYLIS - LUCON/LBM BIORYLIS - LES ESSARTS EN BOCAGE/LBM BIORYLIS - GUTENBERG LAROCHE/Y/LBM BIORYLIS - BOILEAU LA ROCHE/Y/LABORATOIRE HORIZON BIORYLIS</t>
  </si>
  <si>
    <t>LBM EXALAB - VILLENAVE D'ORNON PYRENEE/LBM EXALAB - VILLENAVE D'ORNON LEOGNAN/LBM EXALAB - ST ANDRE DE CUBZAC/LBM EXALAB - SALLES/LBM EXALAB - SAINT ANDRE DE CUBZAC DAN/LBM EXALAB - PORTETS GRAVES/LBM EXALAB - PESSAC PASTEUR/LBM EXALAB - PESSAC LECLERC/LBM EXALAB - MORCENX/LBM EXALAB - MONTENDRE BEAUMONT/LBM EXALAB - MONT DE MARSAN QUIRINAL/LBM EXALAB - MONT DE MARSAN PANCAUT/LBM EXALAB - MONT DE MARSAN FOCH/LBM EXALAB - MERIGNAC TRUC/LBM EXALAB - MERIGNAC MARBOTIN/LBM EXALAB - MERIGNAC GALLIENI/LBM EXALAB - LE HAILLAN MORANDIERE/LBM EXALAB - LE BOUSCAT ZOLA/LBM EXALAB - LE BOUSCAT LIBERATION/LBM EXALAB - LA TESTE DE BUCH/LBM EXALAB - LAS/LBM EXALAB - LA REOLE/LBM EXALAB - LANGON GENERAL LECLERC/LBM EXALAB - LANGOIRAN CREON/LBM EXALAB - GUJAN MESTRAS MONTAIGNE/LBM EXALAB - GRADIGNAN DE GAULLE/LBM EXALAB - CESTAS HAUSSMANN/LBM EXALAB - CAVIGNAC PARIS/LBM EXALAB - CARBON BLANC CONTE/LBM EXALAB - BRUGES DE GAULLE/LBM  EXALAB - BRUGES BASTIE/LBM EXALAB - BORDEAUX VICTOIRE/LBM EXALAB - BORDEAUX THIERS/LBM  EXALAB - BORDEAUX TASSIGNY/LBM EXALAB - BORDEAUX SAINT LOUIS/LBM  EXALAB - BORDEAUX PEY BERLAND/LBM EXALAB - BORDEAUX PASTEUR/LBM EXALAB - BORDEAUX MANDRON/LBM EXALAB - BORDEAUX LECLERC/LBM EXALAB - BORDEAUX LANNELONGUE/LBM EXALAB - BORDEAUX GAMBETTA/LBM  EXALAB - BORDEAUX ARES/LBM EXALAB - BLAYE L'HOPITAL/LBM EXALAB - BISCARROSSE DAUDET/LBM  EXALAB - BIGANOS COTE D'ARGENT/LBM EXALAB - BEGUEY LIBERATION/LBM EXALAB - BEGLES DE LA BARRE/LBM EXALAB - BASSENS LEON BLUM</t>
  </si>
  <si>
    <t>SELAS LABORIZON CENTRE</t>
  </si>
  <si>
    <t>LBM SELAS EUROFINS BIO LAB SITE SCEAUX/LBM SELAS EUROFINS BIO LAB SITE LES UL/LBM SELAS EUROFINS BIO LAB SITE LA VER/LBM SELAS BIO LAB SITE VOISINS LE BRET/LBM SELAS BIO LAB SITE VILLE D'AVRAY/LBM SELAS BIO LAB SITE VESINET/LBM SELAS BIO LAB SITE VERSAILLES/LBM SELAS BIO LAB SITE VERNEUIL/LBM SELAS BIO LAB SITE TRAPPES/LBM SELAS BIO LAB SITE ST GERMAIN EN L/LBM SELAS BIO LAB SITE SAINT GERMAIN P/LBM SELAS BIO LAB SITE SAINT GERMAIN G/LBM SELAS BIO LAB SITE SAINTE GENEVIEV/LBM SELAS BIO LAB SITE SAINT ARNOULT E/LBM SELAS BIO LAB SITE REPUBLIQUE/LBM SELAS BIO LAB SITE RAMBOUILLET/LBM SELAS BIO LAB SITE PONTOISE/LBM SELAS BIO LAB SITE POISSY JC MARY/LBM SELAS BIO LAB SITE POISSY 11 NOVEM/LBM SELAS BIO LAB SITE PALAISEAU STALI/LBM SELAS BIO LAB SITE PALAISEAU PARIS/LBM SELAS BIO LAB SITE ORSAY MONTJAY/LBM SELAS BIO LAB SITE ORSAY DUBREUIL/LBM SELAS BIO LAB SITE NEAUPHLE LE CHA/LBM SELAS BIO LAB SITE MONTIGNY LETHEU/LBM SELAS BIO LAB SITE MONTIGNY ETIENN/LBM SELAS BIO LAB SITE MAUREPAS NOGENT/LBM SELAS BIO LAB SITE MARLY/LBM SELAS BIO LAB SITE MARCOUSSIS/LBM SELAS BIO LAB SITE LONGJUMEAU/LBM SELAS BIO LAB SITE LEVALLOIS/LBM SELAS BIO LAB SITE LES MUREAUX PAP/LBM SELAS BIO LAB SITE LES MUREAUX GAM/LBM SELAS BIO LAB SITE LES ESSARTS/LBM SELAS BIO LAB SITE LE PERRAY EN YV/LBM SELAS BIO LAB SITE LE PERRAY/LBM SELAS BIO LAB SITE LE CHESNAY/LBM SELAS BIO LAB SITE LA QUEUE LEZ YV/LBM SELAS BIO LAB SITE J. ADAM GIF SUR/LBM SELAS BIO LAB SITE HOUDAN/LBM SELAS BIO LAB SITE GUYANCOURT/LBM SELAS BIO LAB SITE GRIGNY/LBM SELAS BIO LAB SITE FONTENAY LE FLE/LBM SELAS BIO LAB SITE EVRY TARG/LBM SELAS BIO LAB SITE EVRY EUROPE/LBM SELAS BIO LAB SITE EVRY CLAIRIERE/LBM SELAS BIO LAB SITE EPINAY / ORGE/LBM SELAS BIO LAB SITE DOURDAN/LBM SELAS BIO LAB SITE CROISSY/LBM SELAS BIO LAB SITE CONFLANS/LBM SELAS BIO LAB SITE CHEVRY GIF SUR/LBM SELAS BIO LAB SITE CHATOU/LBM SELAS BIO LAB SITE CHAMBOURCY/LBM SELAS BIO LAB SITE CARRIERES/LBM SELAS BIO LAB SITE ANDRESY</t>
  </si>
  <si>
    <t>SELAS ORIADE NOVIALE</t>
  </si>
  <si>
    <t>LBM SYLAB  ST-CERE/LBM SYLAB MAURIAC/LBM SYLAB FIGEAC PAUL BERT/LBM SYLAB FIGEAC LAVAYSSIERE/LBM SYLAB BORT LES ORGUES/LBM SYLAB AURILLAC REPUBLIQUE/LBM SYLAB AURILLAC CH DE GAULLE</t>
  </si>
  <si>
    <t>LBM"MEDIBIOLAB"  VILLIERS EN BIERE/LBM MEDIBIOLAB VENDOME/LBM"MEDIBIOLAB" ST FARGEAU PONTHIERRY/LBM MEDIBIOLAB SARAN ORELIANCE/LBM MEDIBIOLAB ORLEANS PRT KENNEDY/LBM MEDIBIOLAB ORLEANS OLIVET/LBM MEDIBIOLAB OLIVET/LBM MEDIBIOLAB NEMOURS/LBM"MEDIBIOLAB" NANGIS/LBM"MEDIBIOLAB" MORET SUR LOING/LBM MEDIBIOLAB MONTARGIS QUINTAINE/LBM MEDIBIOLAB MONTARGIS CHINCHON/LBM"MEDIBIOLAB"MELUN RI/LBM"MEDIBIOLAB" MELUN DAMONVILLE/LBM"MEDIBIOLAB"  MELUN CHAMBLAIN/LBM MEDIBIOLAB MELUN CAMILLE FLAMMARIO/LBM MEDIBIOLAB MALESHERBES/LBM"MEDIBIOLAB" LIEUSAINT/LBM"MEDIBIOLAB" LE MEE SUR SEINE CHASS/LBM"MEDIBIOLAB" LE MEE SUR SEINE/LBM"MEDIBIOLAB" FONTAINEBLEAU/LBM MEDIBIOLAB FERRIERES/LBM"MEDIBIOLAB" DAMMARIE LES LYS/LBM"MEDIBIOLAB" CESSON/LBM"MEDIBIOLAB"  BAULE/LBM"MEDIBIOLAB" AVON</t>
  </si>
  <si>
    <t>LBM LABAZUR NICE SITE CASSINI/LBM EUROFINS LABAZUR NICE SITE TRINITE/LBM EUROFINS LABAZUR NICE SITE TOURRET/LBM EUROFINS LABAZUR NICE SITE SYLVEST/LBM EUROFINS LABAZUR NICE SITE ST GEOR/LBM EUROFINS LABAZUR NICE SITE SOPHIA/LBM EUROFINS LABAZUR NICE SITE ROQUEBR/LBM EUROFINS LABAZUR NICE SITE RIVOLI/LBM EUROFINS LABAZUR NICE SITE PRATO M/LBM EUROFINS LABAZUR NICE SITE NICE/BO/LBM EUROFINS LABAZUR NICE SITE MAX BAR/LBM EUROFINS LABAZUR NICE SITE MARECHA/LBM EUROFINS LABAZUR NICE SITE LE RAY/LBM EUROFINS LABAZUR NICE SITE GORBELL/LBM EUROFINS LABAZUR NICE SITE FELIX F/LBM EUROFINS LABAZUR NICE SITE DURANTE/LBM EUROFINS LABAZUR NICE SITE DE LA M/LBM EUROFINS LABAZUR NICE SITE DABRAY/LBM EUROFINS LABAZUR NICE SITE CONTES/LBM EUROFINS LABAZUR NICE SITE COLOMBO/LBM EUROFINS LABAZUR NICE SITE CHATEAU/LBM EUROFINS LABAZUR NICE SITE CASSIN/LBM EUROFINS LABAZUR NICE SITE CALIFOR/LBM EUROFINS LABAZUR NICE SITE BORRIGL/LBM EUROFINS LABAZUR NICE SITE ARIANE</t>
  </si>
  <si>
    <t>LBM BIOAXIOME VILLENEUVE LES AVIGNON/LBM BIOAXIOME VERGEZE/LBM BIOAXIOME VEDENE/LBM BIOAXIOME UZES/LBM BIOAXIOME SORGUES/LBM BIOAXIOME SITE AVIGNON SEMARD/LBM BIOAXIOME SAINT GILLES/LBM BIOAXIOME SAINT-CHRISTOL D'ALBION/LBM BIOAXIOME ROGNONAS PIERRE&amp; MARIE C/LBMBIOAXIOME REMOULINS/LBM BIOAXIOME PONT-SAINT-ESPRIT/LBM BIOAXIOME PERNES LES FONTAINES/LBM BIOAXIOME NIMES POMPIDOU/LBM BIOAXIOME NIMES LOUIS LANDI/LBM BIOAXIOME NIMES JEAN JAURES/LBM BIOAXIOME NIMES DE SEVILLE/LBM BIOAXIOME NIMES DAUDET/LBM BIOAXIOME NIMES BIR HAKEIM/LBM BIOAXIOME NIMES 3 RUE FAITA/LBM BIOAXIOME MONTEUX/LBM BIOAXIOME MAZAN/LBM BIOAXIOME MANDUEL/LBM BIOAXIOME L'ISLE-SUR-LA-SORGUE EGA/LBM BIOAXIOME L'ISLE-SUR-LA-SORGUE CLO/LBM BIOAXIOME LES ANGLES/LBM BIOAXIOME LE PONTET LASCOURS/LBM BIOAXIOME CLINIQUE STE CATHERINE/LBM BIOAXIOME CHATEAURENARD GENERAL DE/LBM BIOAXIOME CHATEAURENARD AUGUSTE CH/LBM BIOAXIOME CARPENTRAS/LBM BIOAXIOME BAGNOLS-SUR-CEZE PARC/LBM BIOAXIOME BAGNOLS-SUR-CEZE BOULOT/LBM BIOAXIOME BAGNOLS MALLET/LBM BIOAXIOME AVIGNON ST JEAN LE VIEUX/LBM BIOAXIOME AVIGNON RUF/LBM BIOAXIOME AVIGNON MAISON D'ASCLEPI/LBM BIOAXIOME AVIGNON LA TRILLADE/LBM BIOAXIOME APT/LBM BIOAXIOME ALES MOULIN</t>
  </si>
  <si>
    <t>SELAS SYNLAB LORRAINE</t>
  </si>
  <si>
    <t>LBM EYLAU UNILABS SITE YERRES/LBM EYLAU UNILABS SITE V HUGO/LBM EYLAU UNILABS SITE ST DIDIER PMA/LBM EYLAU UNILABS SITE ROULE/LBM EYLAU UNILABS SITE PARMENTIER/LBM EYLAU UNILABS SITE PARIS SUFFREN/LBM EYLAU UNILABS SITE PARIS OURCQ/LBM EYLAU UNILABS SITE PARIS NICOLO/LBM EYLAU UNILABS SITE PARIS MEAUX/LBM EYLAU UNILABS SITE PARIS CHAILLOT/LBM EYLAU UNILABS SITE PARIS AUTEUIL/LBM EYLAU UNILABS SITE NICOLO PMA/LBM EYLAU UNILABS SITE MONTGERON/LBM EYLAU UNILABS SITE MAUSSINS/LBM EYLAU UNILABS SITE DRAVEIL/LBM EYLAU UNILABS SITE DAMREMONT/LBM EYLAU UNILABS SITE CORBEIL ESSONNE/LBM EYLAU UNILABS SITE BRUNOY/LBM EYLAU UINLABS SITE CHEREST PMA</t>
  </si>
  <si>
    <t>LBM SELAS BIPOSYNERGIE SITE HERBLAY/LBM SELAS BIOSYNERGIE SITE VIROFLAY/LBM SELAS BIOSYNERGIE SITE VERSAILLES/LBM SELAS BIOSYNERGIE SITE TAVERNY/LBM SELAS BIOSYNERGIE SITE ST MICHEL S/LBM SELAS BIOSYNERGIE SITE SAVIGNY SUR/LBM SELAS BIOSYNERGIE SITE SANNOIS/LBM SELAS BIOSYNERGIE SITE SAINT LEU/LBM SELAS BIOSYNERGIE SITE SAINT CYR/LBM SELAS BIOSYNERGIE SITE SAINT BRICE/LBM SELAS BIOSYNERGIE SITE PORT MARLY/LBM SELAS BIOSYNERGIE SITE MONTIGNY/LBM SELAS BIOSYNERGIE SITE MERY/LBM SELAS BIOSYNERGIE SITE MENNECY/LBMSELAS BIOSYNERGIE SITE MASSY/LBM SELAS BIOSYNERGIE SITE JAURES ARPA/LBM SELAS BIOSYNERGIE SITE HOUILLES/LBM SELAS BIOSYNERGIE SITE GUYANCOURT/LBM SELAS BIOSYNERGIE SITE ERMONT/LBM SELAS BIOSYNERGIE SITE EPINAY SOUS/LBM SELAS BIOSYNERGIE SITE ENGHIEN/LBM SELAS BIOSYNERGIE SITE EAUBONNE/LBM SELAS BIOSYNERGIE SITE DRAVEIL/LBM SELAS BIOSYNERGIE SITE DOMONT/LBM SELAS BIOSYNERGIE SITE CORMEILLES/LBM SELAS BIOSYNERGIE SITE CERGY/LBM SELAS BIOSYNERGIE SITE CELLE ST-CL/LBM SELAS BIOSYNERGIE SITE CARRIERE/LBM SELAS BIOSYNERGIE SITE BOIS D'ARCY/LBM SELAS BIOSYNERGIE SITE ARGENTEUIL/LBM BIOSYNERGIE SITE MONTMORENCY/LBM BIOSYNERGIE SITE COUTURIER</t>
  </si>
  <si>
    <t>LBM LXBIO VILLEFRANCHE-DE-ROUERGUE/LBM LXBIO ST-AFFRIQUE/LBM LXBIO SEVERAC-LE-CHATEAU/LBM LXBIO RODEZ PLATEAU TECHNIQUE/LBM LXBIO RODEZ CENTRE/LBM LXBIO RODEZ BOURRAN/LBM LXBIO ONET-LE-CHATEAU/LBM LXBIO MILLAU JAURES/LBM LXBIOLA PRIMAUBE/LBM LXBIO ESPALION/LBM LXBIO DECAZEVILLE/LBM LXBIO BARAQUEVILLE</t>
  </si>
  <si>
    <t>LBM OCEALAB SITE VICTOR HUGO VANNES/LBM OCEALAB  SITE TENENIO VANNES/LBM OCEALAB SITE PORTE OCEANE AURAY/LBM OCEALAB SITE KERIOLET AURAY/LBM OCEALAB SENE/LBM OCEALAB SARZEAU/LBM OCEALAB QUIBERON/LBM OCEALAB MUZILLAC</t>
  </si>
  <si>
    <t>LBM SELARL BIOFUTUR SITE VILLIERS/LBM SELARL BIOFUTUR SITE VERNOUILLET/LBM SELARL BIOFUTUR SITE TRIEL/LBM SELARL BIOFUTUR SITE TAVERNY/LBM SELARL BIOFUTUR SITE ST OUEN/LBM SELARL BIOFUTUR SITE ST GRATIEN/LBM SELARL BIOFUTUR SITE ST GERMAIN/LBM SELARL BIOFUTUR SITE SOISY/LBM SELARL BIOFUTUR SITE SARCELLES/LBM SELARL BIOFUTUR SITE PONTOISE/LBM SELARL BIOFUTUR SITE PLAISIR/LBM SELARL BIOFUTUR SITE OSNY BRIAND/LBM SELARL BIOFUTUR SITE OSNY BARNARD/LBM SELARL BIOFUTUR SITE MUREAUX/LBM SELARL BIOFUTUR SITE MEULAN/LBM SELARL BIOFUTUR SITE MARLY/LBM SELARL BIOFUTUR SITE MAISONS LAFFI/LBM SELARL BIOFUTUR SITE ISLE ADAM TRO/LBM SELARL BIOFUTUR SITE ISLE ADAM PAR/LBM SELARL BIOFUTUR SITE HOUILLES CARN/LBM SELARL BIOFUTUR SITE GOUSSAINVILLE/LBM SELARL BIOFUTUR SITE GARGES/LBM SELARL BIOFUTUR SITE GARGENVILLE/LBM SELARL BIOFUTUR SITE EPONE/LBM SELARL BIOFUTUR SITE ELANCOURT/LBM SELARL BIOFUTUR SITE DOMONT/LBM SELARL BIOFUTUR SITE CONFLANS LIBE/LBM SELARL BIOFUTUR SITE CONFLANS LEPR/LBM SELARL BIOFUTUR SITE CLAYES/LBM SELARL BIOFUTUR SITE CHANTELOUP/LBM SELARL BIOFUTUR SITE ARNOUVILLE</t>
  </si>
  <si>
    <t>LABO DE PROXIMITE ASSOCIES (LPA)</t>
  </si>
  <si>
    <t>LBM SELARL BIOD'OC PAMIERS/LBM SELARL BIOD'OC/LBM BIO D'OC TREBES/LBM BIOD'OC REVEL/LBM BIO D'OC LIMOUX/LBM BIO D'OC LEZIGNAN CORBIERES/LBM BIO D'OC JAURES/LBM BIO D'OC CARCASSONNE MAGELLAN/LBM BIO D'OC CARCASSONNE BRAM CLINIQUE</t>
  </si>
  <si>
    <t>LBM EUROFINS LABAZUR BRETAGNE VERDUN G/LBM EUROFINS LABAZUR BRETAGNE ST-POL-D/LBM EUROFINS LABAZUR BRETAGNE ST MARC/LBM EUROFINS LABAZUR BRETAGNE SITE THE/LBM EUROFINS LABAZUR BRETAGNE SITE NAP/LBM EUROFINS LABAZUR BRETAGNE SITE JUS/LBM EUROFINS LABAZUR BRETAGNE SITE BRE/LBM EUROFINS LABAZUR BRETAGNE ROSPORDE/LBM EUROFINS LABAZUR BRETAGNE PONT L'A/LBM EUROFINS LABAZUR BRETAGNE PONT CRO/LBM EUROFINS LABAZUR BRETAGNE PLOUGAST/LBM EUROFINS LABAZUR BRETAGNE PERROS-G/LBM EUROFINS LABAZUR BRETAGNE PAIMPOL/LBM EUROFINS LABAZUR BRETAGNE MORLAIX/LBM EUROFINS LABAZUR BRETAGNE MINIHY-T/LBM EUROFINS LABAZUR BRETAGNE LORIENT/LBM EUROFINS LABAZUR BRETAGNE LE RELEC/LBM EUROFINS LABAZUR BRETAGNE LARMOR-P/LBM EUROFINS LABAZUR BRETAGNE LANNION/LBM EUROFINS LABAZUR BRETAGNE LANDIVIS/LBM EUROFINS LABAZUR BRETAGNE LANDERNE/LBM EUROFINS LABAZUR BRETAGNE GUIPAVAS/LBM EUROFINS LABAZUR BRETAGNE GUINGAMP/LBM EUROFINS LABAZUR BRETAGNE GOURIN/LBM EUROFINS LABAZUR BRETAGNE FOUESNAN/LBM EUROFINS LABAZUR BRETAGNE DOUARNEN/LBM EUROFINS LABAZUR BRETAGNE CROZON/LBM EUROFINS LABAZUR BRETAGNE CONCARNE/LBM EUROFINS LABAZUR BRETAGNE CHATEAUN/LBM EUROFINS LABAZUR BRETAGNE CHATEAUL/LBM EUROFINS LABAZUR BRETAGNE CARHAIX/LBM EUROFINS LABAZUR BRETAGNE BRUYERE/LBM EUROFINS LABAZUR BRETAGNE BEGARD/LBM EUROFINS LABAZUR BRETAGNE AIGUILLO</t>
  </si>
  <si>
    <t>LBM SYNLAB PROVENCE SITE VENELLES/LBM SYNLAB PROVENCE SITE TRETS PUYLOUB/LBM SYNLAB PROVENCE SITE SORGUES/LBM SYNLAB PROVENCE SITE SEPTEMES LES/LBM SYNLAB PROVENCE SITE SAINT CANNAT/LBM SYNLAB PROVENCE SITE ROGNAC/LBM SYNLAB PROVENCE SITE RAOUL ARNAUD/LBM SYNLAB PROVENCE SITE PERTUIS/FERRY/LBM SYNLAB PROVENCE SITE PERTUIS/LBM SYNLAB PROVENCE SITE MAZARGUES/LBM SYNLAB PROVENCE SITE MAUBEC/LBM SYNLAB PROVENCE SITE MARSEILLE STE/LBM SYNLAB PROVENCE SITE MARSEILLE SAI/LBM SYNLAB PROVENCE SITE MARSEILLE  RU/LBM SYNLAB PROVENCE SITE MARSEILLE ROM/LBM SYNLAB PROVENCE SITE MARSEILLE RED/LBM SYNLAB PROVENCE SITE MARSEILLE/ RA/LBM SYNLAB PROVENCE SITE MARSEILLE ODD/LBM SYNLAB PROVENCE SITE MARSEILLE MON/LBM SYNLAB PROVENCE SITE MARSEILLE/MAL/LBM SYNLAB PROVENCE SITE MARSEILLE MAL/LBM SYNLAB PROVENCE SITE MARSEILLE JEA/LBM SYNLAB PROVENCE  SITE MARSEILLE FO/LBM SYNLAB PROVENCE SITE MARSEILLE FLO/LBM SYNLAB PROVENCE SITE MARSEILLE CAM/LBM SYNLAB PROVENCE SITE MARSEILLE BOS/LBM SYNLAB PROVENCE SITE MARSEILLE BON/LBM SYNLAB PROVENCE SITE MARSEILLE BEL/LBM SYNLAB PROVENCE SITE MARSEILLE BAI/LBM SYNLAB PROVENCE SITE MARSEILLE 7/LBM SYNLAB PROVENCE SITE MANOSQUE/LBM SYNLAB PROVENCE SITE MALLEMORT/LBM SYNLAB PROVENCE SITE LES PENNES MI/LBM SYNLAB PROVENCE  SITE LE PUY SAINT/LBM SYNLAB PROVENCE SITE LA ROQUE D'AN/LBM SYNLAB PROVENCE SITE LA GAVOTTE/LBM SYNLAB PROVENCE SITE LA FARE LES O/LBM SYNLAB PROVENCE SITE LA CROIX D OR/LBM SYNLAB PROVENCE SITE JOUQUES/LBM SYNLAB PROVENCE SITE GREOUX/LILAS/LBM SYNLAB PROVENCE SITE GEMENOS/LBM SYNLAB PROVENCE SITE GARDANNE/LBM SYNLAB PROVENCE SITE FORCALQUIER/LBM SYNLAB PROVENCE SITE ENSUES/LBM SYNLAB PROVENCE SITE DES CAILLOLS/LBM SYNLAB PROVENCE SITE DE FUVEAU/LBM SYNLAB PROVENCE SITE CARRY/LBM SYNLAB PROVENCE SITE CARPENTRAS/PO/LBM SYNLAB PROVENCE SITE CADENET/LBM SYNLAB PROVENCE SITE BRETEUIL/LBM SYNLAB PROVENCE SITE BOURELLY/LBM SYNLAB PROVENCE SITE AUBAGNE/LBM  SYNLAB PROVENCE SITE APT/LIBERATI/LBM  SYNLAB PROVENCE SITE APT/LA POSTE/LBM SYNLAB PROVENCE SITE AIX MIRABEAU/LBM SYNLAB PROVENCE SITE AIX EN PROVEN/LBM SYNLAB PROVENCE SITE AIX CARDINAL/LBM SYNLAB PROVENCE SITE AIX/AXIUM/LBM SYNLAB PROVENCE SITE AIX ARTS ET M/LBM SYNLAB PROVENCE</t>
  </si>
  <si>
    <t>LBM SELARL SYNERGIBIO ST-FRANCOIS/LBM SELARL SYNERGIBIO (REPUBLIQUE)/LBM SELARL SYNERGIBIO (MORNE AL'EAU)/LBM SELARL SYNERGIBIO LES ABYMES/LBM SELARL SYNERGIBIO LE MOULE/LBM SELARL SYNERGIBIO LE GOSIER/LBM SELARL SYNERGIBIO (JOSE MARTY)/LBM SELARL SYNERGIBIO (JARRY)/LBM SELARL SYNERGIBIO (COLIN)/LBM SELARL SYNERGIBIO (CHRISTOPHE COLO/LBM SELARL SYNERGIBIO (CAPESTERRE-B/EA/LBM SELARL SYNERGIBIO (BOISNEUF)/LBM SELARL SYNERGIBIO (ASSAINISSEMENT)/LBM SELARL SYNERGIBIO (ANABIO)</t>
  </si>
  <si>
    <t>LBM NOYAL CHATILLON SUR SEICHE/LBM LABORIZON BRETAGNE ST-AUBIN/LBM LABORIZON BRETAGNE SITE VISTULE RE/LBM LABORIZON BRETAGNE SITE VERN RENNE/LBM LABORIZON BRETAGNE SITE LALLEMAND/LBM LABORIZON BRETAGNE SITE FREVILLE R/LBM LABORIZON BRETAGNE SITE FLANDRES R/LBM LABORIZON BRETAGNE SITE DUVIVIER R/LBM LABORIZON BRETAGNE REDON/LBM LABORIZON BRETAGNE QUESTEMBERT/LBM LABORIZON BRETAGNE PLOERMEL/LBM LABORIZON BRETAGNE PLANCOET/LBM LABORIZON BRETAGNE PACE/LBM LABORIZON BRETAGNE MORDELLES/LBM LABORIZON BRETAGNE MONTFORT/LBM LABORIZON BRETAGNE MONTAUBAN/LBM LABORIZON BRETAGNE MALESTROIT/LBM LABORIZON BRETAGNE LIFFRE/LBM LABORIZON BRETAGNE L'HERMITAGE/LBM LABORIZON BRETAGNE LE RHEU/LBM LABORIZON BRETAGNE GUER/LBM LABORIZON BRETAGNE FOUGERES/LBM LABORIZON BRETAGNE CHANTEPIE/LBM LABORIZON BRETAGNE BRUZ/LBM LABORIZON BRETAGNE BAIN</t>
  </si>
  <si>
    <t>BC-LAB - ST-APOLLINAIRE - LA FLEURIÉE/BC-LAB - SAINTS-GEOSMES/BC-LAB - POUILLY-EN-AUXOIS/BC-LAB - MARSANNAY-LA-COTE/BC-LAB - LONGVIC - SITE DU BIEF/BC-LAB - JOINVILLE/BC-LAB - GEVREY - GRANDS CRUS/BC-LAB - FONTAINE D'OUCHE/BC-LAB - DIJON - THÉATRE/BC-LAB - DIJON - PRINCE DE CONDÉ/BC-LAB - DIJON - PARC DE L'EUROPE/BC-LAB - DIJON - JEAN JAURČS/BC-LAB - DIJON - GALILÉE/BC-LAB - DIJON - DRAPEAU/BC-LAB - DIJON CLÉMENCEAU/BC-LAB - DIJON BRUANT/BC-LAB - CHENÔVE/BC-LAB - CHAUMONT/BC-LAB - CHATILLON-SUR-SEINE</t>
  </si>
  <si>
    <t>LBM RESEAU BIO ST-GREGOIRE/LBM RESEAU BIO</t>
  </si>
  <si>
    <t>LBM SELAS BIO LAM SITE AV DE VERSAILLE/LBM SELAS BIO LAM LCD SITE WILSON/LBM SELAS BIO LAM LCD SITE WASHINGTON/LBM SELAS BIO LAM LCD SITE VOLTAIRE/LBM SELAS BIO LAM LCD SITE VINCENT AUR/LBM SELAS BIO LAM LCD SITE VAUVENARGUE/LBM SELAS BIO LAM LCD SITE VANVES/LBM SELAS BIO LAM LCD SITE TURBIGO/LBM SELAS BIO LAM LCD SITE TOLBIAC/LBM SELAS BIO LAM LCD SITE STAINS/LBM SELAS BIO LAM LCD SITE SAINT OUEN/LBM SELAS BIO LAM LCD SITE SAINT GERMA/LBM SELAS BIO LAM LCD SITE SAINT-DENIS/LBM SELAS BIO LAM LCD SITE ROSNY 2/LBM SELAS BIO LAM LCD SITE ROSNY/LBM SELAS BIO LAM LCD SITE POTEAU/LBM SELAS BIO LAM LCD SITE PIERREFITTE/LBM SELAS BIO LAM LCD SITE PAVILLONS S/LBM SELAS BIO LAM LCD SITE  PARIS RICH/LBM SELAS BIO LAM LCD SITE PANTIN/LBM SELAS BIO LAM LCD SITE ORDENER/LBM SELAS BIO LAM LCD SITE MONTREUIL/LBM SELAS BIO LAM LCD SITE MICHEL SIMO/LBM SELAS BIO LAM LCD SITE MAUBLANC/LBM SELAS BIO LAM LCD SITE MARX DORMOY/LBM SELAS BIOLAM LCD SITE LOURMEL/LBM SELAS BIO LAM LCD SITE LOSSERAND/LBM SELAS BIO LAM LCD SITE LOLIVE 105/LBM SELAS BIO LAM LCD SITE LIVRY GARGA/LBM SELAS BIO LAM LCD SITE LE RAINCY/LBM SELAS BIO LAM LCD SITE LEDRU ROLLI/LBM SELAS BIO LAM LCD SITE LA FOURCHE/LBM SELAS BIO LAM LCD SITE ITALIE 153/LBM SELAS BIO LAM LCD SITE ISSY/LBM SELAS BIO LAM LCD SITE GOBELINS/LBM SELAS BIO LAM LCD SITE GAMBETTA/LBM SELAS BIO LAM LCD SITE GAGNY/LBM SELAS BIO LAM LCD SITE FROIDEVAUX/LBM SELAS BIO LAM LCD SITE FONTENAY/LBM SELAS BIO LAM LCD SITE FELIX EBOUE/LBM SELAS BIO LAM LCD SITE DU MAINE/LBM SELAS BIO LAM LCD SITE DRANCY/LBM SELAS BIO LAM LCD SITE CLICHY S/BO/LBM SELAS BIO LAM LCD SITE CHATENAY/LBM SELAS BIO LAM LCD SITE BOULOGNE/LBM SELAS BIO LAM LCD SITE BELLEVILLE/LBM SELAS BIO LAM LCD SITE BARBES/LBM SELAS BIO LAM LCD SITE BAGNEUX - M/LBM SELAS BIO LAM LCD SITE BAGNEUX/LBM  SELAS BIO LAM LCD SITE AUBERVILLI/LBM SELAS BIO LAM LCD SITE ARCADES/LBM SELAS BIO LAM LCD SITE ANTONY/LBM SEAS BIO LAM LCD SITE INVALIDES/LABM SELAS BIO LAM LCD SITE GALLIENI/LABM  SELAS BIO LAM LCD</t>
  </si>
  <si>
    <t>LBM CERBALLIANCE LANGUEDOC VILLEFRANCH/LBM CERBALLIANCE LANGUEDOC SAVERDUN/LBM CERBALLIANCE LANGUEDOC  QUILLAN/LBM CERBALLIANCE LANGUEDOC LIBERTE CAS/LBM CERBALLIANCE LANGUEDOC LAVELANET/LBM CERBALLIANCE LANGUEDOC BARRAU CAST</t>
  </si>
  <si>
    <t>LBM MIRIALIS THONON-LES-BAINS/LBM MIRIALIS THONON LES  BAINS/LBM MIRIALIS THONES/LBM MIRIALIS ST JULIEN EN GENEVOIS/LBM MIRIALIS ST JORIOZ/LBM MIRIALIS ST GENIS POUILLY/LBM MIRIALIS SALLANCHES/LBM MIRIALIS REIGNIER/LBM MIRIALIS MEGEVE/LBM MIRIALIS LA ROCHE SUR FORON/LBM MIRIALIS GAILLARD/LBM MIRIALIS EVIAN LES BAINS/LBM MIRIALIS DOUVAINE/LBM MIRIALIS CRAN GEVRIER/LBM MIRIALIS CLUSES SARDAGNE/LBM MIRIALIS CLUSES BECHET/LBM MIRIALIS CHAMONIX/LBM MIRIALIS BONS EN CHABLAIS/LBM MIRIALIS BONNEVILLE/LBM MIRIALIS BONNE/LBM MIRIALIS BELLEGARDE-SUR-VALSERINE/LBM MIRIALIS ANNEMASSE VERDUN/LBM MIRIALIS ANNEMASSE ROMAGNY/LBM MIRIALIS ANNECY SEYNOD/LBM MIRIALIS ANNECY LE VIEUX/LBM MIRIALIS ANNECY FONTAINES</t>
  </si>
  <si>
    <t>SELAS BIOLOGIE MEDICALE SAMBOURG</t>
  </si>
  <si>
    <t>LBM BIOLOGIE MEDICAL SAMBOURG SITE AIX/LBM BIOLOGIE MEDICALE SAMBOURG SITE VI/LBM BIOLOGIE MEDICALE SAMBOURG SITE CO/LBM BIOLOGIE MEDICALE SAMBOURG SITE CA/LBM BIOLOGIE MEDICALE SAMBOURG SITE AI/LBM BIOLOGIE MEDICALE SAMBOURG</t>
  </si>
  <si>
    <t>LBM STE THERESE (LORILLOT SAINTE ROSE)/LBM MONTGERALD/LBM MAURICE BISHOP/LBM BIOLAB TRINITE (ROUSSELBIN)/LBM BIOLAB ST PIERRE (BAJAL)/LBM BIOLAB  ST JOSEPH (SAVON JACQUES-G/LBM BIOLAB SITE PLACE D'ARMES/LBM BIOLAB SAINTE-MARIE (THEVENIN)/LBM BIOLAB ROBERT (BANCONS)/LBM BIOLAB MARTINIQUE SITE CLAIRIERE/LBM BIOLAB LORRAIN (RAPHA)/LBM BIOLAB LE LAMENTIN GALLERIA (LECAR/LBM BIOLAB LAMENTIN PLACE D'ARMES (AGO/LBM BIOLAB LAMENTIN LES TROIS TOURS/LBM BIOLAB F-DE-F (ROY CAMILLE-LEBEL)/LBM BIOLAB ETANG Z'ABRICOT/LBM BIOLAB DE MONTGERALD (DISER)/LBM BIOLAB CLINIQUE ST PAUL( TURIAF)</t>
  </si>
  <si>
    <t>SELAS LBM GUEVALT SITE LAUMIERE/LBM SELAS GUEVALT SITE EPINAY PARIS/LBM SELASGUEVALT SITE ALFORTVILLE/LBM GUEVALT SITE VINCENNES POMPIDOU/LBM GUEVALT SITE VINCENNES FRANCE/LBM GUEVALT SITE VIGNON/LBM GUEVALT SITE VAUGIRARD/LBM GUEVALT SITE SUCY/LBM GUEVALT SITE SEVRAN/LBM GUEVALT SITE SAINT MAUR REMISES/LBM GUEVALT SITE SAINT MAUR RASPAIL/LBM GUEVALT SITE SAINT MAUR MESNIL/LBM GUEVALT SITE SAINT MAUR FOCH/LBM GUEVALT SITE SAINT MAUR DEROULEDE/LBM GUEVALT SITE SAINT MAUR CRETEIL/LBM GUEVALT SITE SAINT MANDE/LBM GUEVALT SITE RUE DE PARIS/LBM GUEVALT SITE ROMAINVILLE/LBM GUEVALT SITE RIVOLI/LBM GUEVALT SITE POISSONNIERE/LBM GUEVALT SITE PARIS DAUMESNIL/LBM GUEVALT SITE PARIS/LBM GUEVALT SITE MONTREUIL PARIS/LBM GUEVALT SITE MONTREUIL/LBM GUEVALT SITE LEDRU ROLLIN/LBM GUEVALT SITE LA POMPE/LBM GUEVALT SITE LA PLAINE/LBM GUEVALT SITE JOINVILLE/LBM GUEVALT SITE JAURES/LBM GUEVALT SITE HENRI IV/LBM GUEVALT SITE FRANKLIN/LBM GUEVALT SITE EPINAY/LBM GUEVALT SITE D'ALGERIE/LBM GUEVALT SITE CHOISY LE ROI/LBM GUEVALT SITE CHIC CRETEIL/LBM GUEVALT SITE CHENNEVIERES/LBM GUEVALT SITE CHAMPIGNY SALENGRO61/LBM GUEVALT SITE CHAMPIGNY SALENGRO130/LBM GUEVALT SITE CHAMPIGNY JAURES/LBM GUEVALT SITE CALVAIRE/LBM GUEVALT SITE BLANCHE/LBM GUEVALT SITE BD DU TEMPLE/LBM GUEVALT SITE AULNAY-S/BOIS/LBM GUEVALT SITE ARGENTEUIL</t>
  </si>
  <si>
    <t>SITE PRINCIPAL AU HAVRE/SITE AU HAVRE RUE MARCEAU/SITE AU HAVRE PL P. NAZE/SITE AU HAVRE 505 RUE IJC/SITE AU HAVRE 10 RUE IJC/SITE AMONTIVILLIERS/SITE ABOLBEC</t>
  </si>
  <si>
    <t>LBM JEAN-MARC ZEGLANY/LBM FORESTIER-JEAN-BEGUIER-KERDRANVAT-/LBM FONTES/LBM CENTRE DE BIOLOGIE DU LANGUEDOC BE/LBM CENTRE DE BIOLOGIE COURNONTERRAL/LBM BERTRAND LEBORGNE</t>
  </si>
  <si>
    <t>LBM EUROFINS CBM 69 VENISSIEUX  (MOULI/LBM EUROFINS CBM 69 ST PRIEST  (VILLAG/LBM EUROFINS CBM 69 OULLINS/LBM EUROFINS CBM 69 LYON 8 (PAUL SANTY/LBM EUROFINS CBM 69 LYON 4 CROIX-ROUSS/LBM EUROFINS CBM 69 LYON 3 (MONTCHAT)/LBM EUROFINS CBM 69 FEYZIN/LBM EUROFINS CBM 69 / EMILIE DE VIALAR/EUROFINS CBM 69 VILLEURBANNE SOIE/EUROFINS CBM 69 VILLEURBANNE G. PERI/EUROFINS CBM 69 VILLEURBANNE 171-173 B/EUROFINS CBM 69 VILLEURBANNE 158 BLUM/EUROFINS CBM 69 ECULLY/EUROFINS CBM 69 CALUIRE  INFIRMERIE PR</t>
  </si>
  <si>
    <t>LBM LABORATOIRE PLUMELLE SITE SENAS/LBM LABORATOIRE PLUMELLE SITE SAINT MA/LBM LABORATOIRE PLUMELLE  SITE NOVES/LBM LABORATOIRE PLUMELLE SITE LANCON/LBM LABORATOIRE PLUMELLE SITE LA FARE/LBM LABORATOIRE PLUMELLE SITE BELAIR/LBM LABORATOIRE PLUMELLE SALON SITE JE</t>
  </si>
  <si>
    <t>SITE WOINCOURT/SITE NEUVILLE-LES-DIEPPE/SITE GAMACHES/SITE EU/SITE D'YVETOT RUE DU MAL FOCH/SITE D'YVETOT PLACE JOFFRE/SITE DE ROUEN LABORATOIRE DU DONJON/SITE DE MSA PLACE COQUETS/SITE DE MSA AVENUE MONT AUX MALADES/SITE DE GRAND-COURONNE/SITE DE DUCLAIR/SITE BARENTIN</t>
  </si>
  <si>
    <t>SITE VAUCELLES/SITE MALHERBE/SITE LE VAL/SITE LEBISEY/SITE LA BIJUDE/SITE DU PROGRES/SITE DU PARC/SITE DU CHEMIN VERT/SITE DU BESSIN/SITE DES CARMES/SITE BIOMONDE/SITE BEAULIEU</t>
  </si>
  <si>
    <t>MEDILYS - SAINT-CLAUDE/MEDILYS - POLIGNY/MEDILYS - MOREZ, QUAI JOBEZ/MEDILYS - LONS, RUE REGARD/MEDILYS - LONS, RUE DES LILAS/MEDILYS - DOLE/MEDILYS - CHAMPAGNOLE</t>
  </si>
  <si>
    <t>LBM DU DIACONAT SITE SCHWEITZER/LBM DU DIACONAT SITE ROOSEVELT/LBM DU DIACONAT SITE FONDERIE</t>
  </si>
  <si>
    <t>LBM NOVELAB VILLEFRANCHE SUR SAONE  VI/LBM NOVELAB VILLEFRANCHE SUR SAONE RON/LBM NOVELAB VILLARS LES DOMBES/LBM NOVELAB TOURNUS/LBM NOVELAB THOISSEY/LBM NOVELAB ST JEAN D'ARDIERES (LARTAU/LBM NOVELAB PERONNAS/LBM NOVELAB OYONNAX VERDUN/LBM NOVELAB OYONNAX MICHELET/LBM NOVELAB MONTREVEL EN BRESSE/LBM NOVELAB MONTREAL LA CLUSE/LBM NOVELAB MONTLUEL/LBM NOVELAB MEXIMIEUX/LBM NOVELAB MACON NORD/LBM NOVELAB LAGNIEU/LBM NOVELAB HAUTEVILLE LOMPNES/LBM NOVELAB CHATILLON SUR CHALARONNE/LBM NOVELAB CHARBONNIERES LES BAINS/LBM NOVELAB BELLEVILLE SUR SAONE ROSSE/LBM NOVELAB BELLEVILLE EN BEAUJOLAIS V/LBM NOVELAB ARNAS (POLYCLINIQUE DU BEA/LBM NOVELAB AMBERIEU EN BUGEY R. SALEN/LBM NOVELAB AMBERIEU EN BUGEY CABROL</t>
  </si>
  <si>
    <t>LBM SYNLAB PAYS DE SAVOIE SILLINGY/LBM SYNLAB PAYS DE SAVOIE MOUTIERS/LBM SYNLAB PAYS DE SAVOIE MEYTHET/LBM SYNLAB PAYS DE SAVOIE LA BALME DE/LBM SYNLAB PAYS DE SAVOIE GROISY/LBM SYNLAB PAYS DE SAVOIE FAVERGES/LBM SYNLAB PAYS DE SAVOIE ANNECY SOMME/LBM SYNLAB PAYS DE SAVOIE ANNECY LE VI/LBM SYNLAB PAYS DE SAVOIE ANNECY GENEV/LBM SYNLAB PAYS DE SAVOIE ANNCECY FRAN/LBM SYNLAB PAYS DE SAVOIE ALBERTVILLE/LBM SYNLAB PAYS DE SAVOIE  ALBERTVILLE</t>
  </si>
  <si>
    <t>LBM BIO EMERAUDE YQUELON/LBM BIO EMERAUDE - VILLEDIEU LES POELE/LBM BIO EMERAUDE - ST HILAIRE DU HARCO/LBM BIO EMERAUDE MAISON NEUVE ST-MALO/LBM BIO EMERAUDE INFINITY ST-MALO/LBM BIO EMERAUDE  DOL DE BRETAGNE/LBM BIO EMERAUDE AVRANCHES</t>
  </si>
  <si>
    <t>MEDILAB 66 SIGEAN/LBM MEDILAB 66 TOULOUGES/LBM MEDILAB 66 ST LAURENT DE LA SALANQ/LBM MEDILAB 66 SAINT LAURENT DE LA SAL/LBM MEDILAB 66 SAINT CYPRIEN/LBM MEDILAB 66 PORT-VENDRES/LBM MEDILAB 66 POLLESTRES/LBM MEDILAB 66 PERPIGNAN MOUILLARD/LBM MEDILAB 66 NARBONNE VALLIERE/LBM MEDILAB 66 NARBONNE THIERS/LBM MEDILAB 66 NARBONNE/LBM MEDILAB 66 MONTREDON LES CORBIERES/LBM MEDILAB 66 LE BOULOU/LBM MEDILAB 66 ELNE/LBM MEDILAB 66 CERET/LBM MEDILAB 66 CANET EN ROUSSILLON/LBM MEDILAB 66 CABESTANY/LBM MEDILAB 66 ARGELES MER 4 HERONS/LBM MEDILAB 66 AMELIE LES BAINS/LABM BRETTE-FAURE-LIGNERES</t>
  </si>
  <si>
    <t>SELAS L.A.M. SYNLAB NOUVELLE-AQUITAINE</t>
  </si>
  <si>
    <t>LBM BIOLAM80 SALOUEL/LBM BIOLAM 80 POIX DE PICARDIE/LBM BIOLAM80 MARLY/LBM BIOLAM80 DOUAI/LBM BIOLAM80 CAMBRAI/LBM BIOLAM80 BEAUVAIS (PLACE DE FRANCE/LBM BIOLAM 80 BEAUVAIS/LBM BIOLAM80 AMIENS LAMARCK/LBM BIOLAM80 AMIENS EUROPE/LBM BIOLAM80 ABBEVILLE</t>
  </si>
  <si>
    <t>BIO POLE ANTILLES</t>
  </si>
  <si>
    <t>SITE ST MARTIN BIOLOGIE/SITE PORT CARAĂŹBE/SITE MARIE LES ABYMES/SITE - LBM ST-BARTHELEMY/SITE LAURENT-LEROY PETITE CANAL/SITE LAURENT-LEROY LE MOULE/SITE KALIBIO STE-ANNE/SITE GRECO-LACASCADE/SITE CARAĂŹBE/SITE BIOCARAIBES STE-ROSE/SITE  BIOCARAIBES GOYAVE/SELAS BIODOM/LBM SELAS BIO POLE ANTILLES/LBM"MAURICE-PEROUMAL TAMBY"/LABM KALIBIO A GOSIER</t>
  </si>
  <si>
    <t>SELAS BIOPOLE</t>
  </si>
  <si>
    <t>LABM SIMON JÉRÔME ET PASCALE</t>
  </si>
  <si>
    <t>LBM PARC MONCEAU SITE ST LAZARE/LBM PARC MONCEAU SITE MAIL COMMERCIAL/LBM PARC MONCEAU SITE MAGENTA/LBM PARC MONCEAU SITE LEVALLOIS/LBM PARC MONCEAU SITE LA DEFENSE RER A/LBM PARC MONCEAU SITE GARE DU NORD/LBM PARC MONCEAU SITE DE L'ARCHE/LBM PARC MONCEAU SITE DE BELLEVILLE/LBM PARC MONCEAU SITE COURBEVOIE/LBM PARC MONCEAU SITE CHAZELLES</t>
  </si>
  <si>
    <t>SITE PRINCIPAL AGISORS (CBSV)/SITE AMARINES 95 (CBSV)/SITE AMAGNY 95 (CBSV)/SITE AGAILLON (CBSV)</t>
  </si>
  <si>
    <t>LBM BIOFUSION VILLEMUR/LBM BIOFUSION TOULOUSE/LBM BIOFUSION ST-JORY/LBM BIOFUSION SOUILLAC/LBM BIOFUSION PONT DE CHAUME/LBM BIOFUSION PECHBONNIEU/LBM BIOFUSION MONTRABE/LBM BIOFUSION MONTECH/LBM BIOFUSION MONTAUBAN VILLEBOURBON/LBM BIOFUSION MONTAUBAN DAUDET/LBM BIOFUSION MONTAUBAN CATHEDRALE/LBM BIOFUSION GRISOLLES/LBM BIOFUSION GRENADE/LBM BIOFUSION GOURDON/LBM BIOFUSION FRONTON/LBM BIOFUSION FENOUILLET/LBM BIOFUSION CAUSSADE/LBM BIOFUSION CASTELSARRASIN/LBM BIOFUSION CAHORS/LBM BIOFUSION BRUGUIERES/LBM BIOFUSION BEAUMONT/LBM BIOFUSION AUCAMVILLE</t>
  </si>
  <si>
    <t>LBM INTERLAB ALBI JEAN JAURES/LBM EUROFINS INTERLAB ST-SULPICE/LBM EUROFINS INTERLAB RABASTENS/LBM EUROFINS INTERLAB GAILLAC/LBM EUROFINS INTERLAB CARMAUX/LBM EUROFINS INTERLAB BESSIERES/LBM EUROFINS INTERLAB ALBI VAL DE CAUS/LBM EUROFINS INTERLAB ALBI TEYSSIER/LBM EUROFINS INTERLAB ALBI JAURES</t>
  </si>
  <si>
    <t>SELAS"SYNLAB VALLEE DU RHONE"</t>
  </si>
  <si>
    <t>440058998</t>
  </si>
  <si>
    <t>EUROFINS LABAZUR PAYS DE LA LOIRE</t>
  </si>
  <si>
    <t>LBM EUROFINS LABAZUR PAYS DE LA LOIRE</t>
  </si>
  <si>
    <t>LBM CERBALLIANCE COTE D'AZUR SITE VILL/LBM CERBALLIANCE COTE D'AZUR SITE TOUL/LBM CERBALLIANCE COTE D'AZUR SITE ST T/LBM CERBALLIANCE COTE D'AZUR SITE ST L/LBM CERBALLIANCE COTE D'AZUR SITE ST C/LBM CERBALLIANCE COTE D AZUR SITE SAIN/LBM CERBALLIANCE COTE D'AZUR SITE PLAN/LBM CERBALLIANCE COTE D'AZUR SITE OLLI/LBM CERBALLIANCE COTE D'AZUR SITE NICE/LBM CERBALLIANCE COTE D'AZUR SITE LE B/LBM CERBALLIANCE COTE D'AZUR SITE LA T/LBM CERBALLIANCE COTE D AZUR SITE LA S/LBM CERBALLIANCE COTE D'AZUR SITE LA G/LBM CERBALLIANCE COTE D'AZUR SITE LA C/LBM CERBALLIANCE COTE  D AZUR SITE LA/LBM CERBALLIANCE COTE D'AZUR SITE HYER/LBM CERBALLIANCE COTE D'AZUR SITE GASS/LBM CERBALLIANCE COTE D AZUR SITE GASS/LBM CERBALLIANCE COTE D'AZUR SITE DELF/LBM CERBALLIANCE COTE D AZUR SITE COGO/LBM CERBALLIANCE COTE D'AZUR SITE CAGN/LBM CERBALLIANCE COTE D AZUR SITE CAGN/LBM CERBALLIANCE COTE D'AZUR SITE BLAU/LBM CERBALLIANCE COTE D AZUR SITE BEAU/LBM CERBALLIANCE COTE D AZUR SITE  BEA/LBM CERBALLIANCE COTE D AZUR SITE ARNA/LBM CERBALLIANCE COTE D AZUR SITE ANTI/LBM CERBALLIANCE COTE D'AZUR PLATEAU S</t>
  </si>
  <si>
    <t>LBM CERBALLIANCE RHONE ALPES VILLEURBA/LBM CERBALLIANCE RHONE ALPES VIENNE/LBM CERBALLIANCE RHONE ALPES ST JEAN D/LBM CERBALLIANCE RHONE ALPES STE FOY L/LBM CERBALLIANCE RHONE ALPES SAINT FON/LBM CERBALLIANCE RHONE ALPES LYON 8 RO/LBM CERBALLIANCE RHONE ALPES LYON 8 ME/LBM CERBALLIANCE RHONE ALPES LYON 8 KR/LBM CERBALLIANCE RHONE ALPES LYON 8 ET/LBM CERBALLIANCE RHONE ALPES LYON 8 BE/LBM CERBALLIANCE RHONE ALPES LYON 8 AU/LBM CERBALLIANCE RHONE ALPES LYON 7 MO/LBM CERBALLIANCE RHONE ALPES LYON 6 VI/LBM CERBALLIANCE RHONE ALPES LYON 6 LA/LBM CERBALLIANCE RHONE ALPES LYON 5 CH/LBM CERBALLIANCE RHONE ALPES LYON 3 LI/LBM CERBALLIANCE RHONE ALPES LYON 3 LA/LBM CERBALLIANCE RHONE ALPES LYON 3 F./LBM CERBALLIANCE RHONE ALPES LYON 2 MO/LBM CERBALLIANCE RHONE ALPES LES ABRET/LBM CERBALLIANCE RHONE ALPES HEYRIEUX/LBM CERBALLIANCE RHONE ALPES CORBAS/LBM CERBALLIANCE RHONE ALPES CALUIRE E</t>
  </si>
  <si>
    <t>BIO MED 21 TALANT/BIO MED 21 SAULIEU/BIO MED 21 QUETIGNY/BIO MED 21 NUITS-SAINT-GEORGES/BIO MED 21 IS SUR TILLE/BIO MED 21 GENLIS/BIO MED 21 DIJON UNIVERSITÉ/BIO MED 21 DIJON PAULINE KERGOMARD/BIO MED 21 DIJON CLOS DE POUILLY/BIO MED 21 CHEVIGNY-SAINT-SAUVEUR/BIO MED 21 BRAZEY-EN-PLAINE/BIO MED 21 BEAUNE JAFFELIN/BIO MED 21 ARNAY-LE-DUC</t>
  </si>
  <si>
    <t>LBM CERBALLIANCE LOIRE YSSINGEAUX/LBM CERBALLIANCE LOIRE ST PRIEST EN JA/LBM CERBALLIANCE LOIRE ST ETIENNE TRAV/LBM CERBALLIANCE LOIRE ST ETIENNE LA P/LBM CERBALLIANCE LOIRE ST ETIENNE KARL/LBM CERBALLIANCE LOIRE ST CHAMOND/LBM CERBALLIANCE LOIRE SAINT ETIENNE/LBM CERBALLIANCE LOIRE RIVE DE GIER/LBM CERBALLIANCE LOIRE GIVORS/LBM CERBALLIANCE LOIRE FIRMINY FRACHON/LBM CERBALLIANCE LOIRE FIRMINY BREUIL</t>
  </si>
  <si>
    <t>SITE PRINCIPAL D'ELBEUF/SITE DE VERNON/SITE DE VAL DE REUIL/SITE DE SOTTEVILLE LES ROUEN/SITE DE SAINT-ETIENNE-DU-ROUVRAY/SITE DE ROUEN/SITE DE LOUVIERS RUE THOREL/SITE DE LOUVIERS/SITE DE CLEON/SITE DE CAUDEBEC-LES-ELBEUF</t>
  </si>
  <si>
    <t>060030285</t>
  </si>
  <si>
    <t>LABORATOIRE PACA LAB</t>
  </si>
  <si>
    <t>LABORATOIRE PACA LAB SITE VALLAURIS</t>
  </si>
  <si>
    <t>LBM CBM25 PLANOISE POLYCLINIQUE AMP/LBM CBM25 PLANOISE ILE-DE-FRANCE/LBM CBM25 GAMBETTA/LBM CBM25 DU PLATEAU/LBM CBM25 DE VALENTIN/LBM CBM25 DE TERRE ROUGE/LBM CBM25 DES TILLEROYES/LBM CBM25 DES THERMES/LBM CBM25 DES CHAPRAIS/LBM CBM25 DE PLANOISE POLYCLINIQUE/LBM CBM25 DE MONTJOUX  SAINT-CLAUDE</t>
  </si>
  <si>
    <t>SELARL CORCY&amp; ASSOCIES</t>
  </si>
  <si>
    <t>LBM CORCY VILLERS-COTTERĂ¦TS/LBM CORCY SOISSONS SAINT MARTIN/LBM CORCY SOISSONS REMPART/LBM CORCY NOYON/LBM CORCY MONTMIRAIL/LBM CORCY CHATEAU-THIERRY</t>
  </si>
  <si>
    <t>LBM CERBALLIANCE ALPES DURANCE SITE OR/LBM CERBALLIANCE ALPES DURANCE SITE MA/LBM CERBALLIANCE ALPES DURANCE SITE GA/LBM CERBALLIANCE ALPES DURANCE SITE DU/LBM CERBALLIANCE ALPES DURANCE SITE DI/LBM CERBALLIANCE ALPES DURANCE PLATEAU</t>
  </si>
  <si>
    <t>LABORATOIRE CERDIBIO CHARENTES (8)/LABORATOIRE CERDIBIO CHARENTES/LABORATOIRECERBALLIANCE CHARENTES (9)/LABORATOIRE CERBALLIANCE CHARENTES (8)/LABORATOIRE CERBALLIANCE CHARENTES (7)/LABORATOIRE CERBALLIANCE CHARENTES (6)/LABORATOIRE CERBALLIANCE CHARENTES (5)/LABORATOIRE CERBALLIANCE CHARENTES (4)/LABORATOIRE CERBALLIANCE CHARENTES (3)/LABORATOIRE CERBALLIANCE CHARENTES (13/LABORATOIRE CERBALLIANCE CHARENTES (12/LABORATOIRE CERBALLIANCE  CHARENTES(11/LABORATOIRE CERBALLIANCE CHARENTES (10/LABORATOIRE CERBALLIANCE CHARENTES/CERBALLIANCE CHARENTES VILLENEUVE/CERBALLIANCE CHARENTES - MONTGUYON/CERBALLIANCE CHARENTES LAGORD/CERBALLIANCE CHARENTES</t>
  </si>
  <si>
    <t>LBM SYNLAB CORREZE-LABORATOIRE DE LA C</t>
  </si>
  <si>
    <t>LBM CERBALLIANCE FINISTERE TREMAUDAN B/LBM CERBALLIANCE FINISTERE TREGUNC/LBM CERBALLIANCE FINISTERE QUIMPER/LBM CERBALLIANCE FINISTERE PLOUDALMEZE/LBM CERBALLIANCE FINISTERE PLABENNEC/LBM CERBALLIANCE FINISTERE PILIER ROUG/LBM CERBALLIANCE FINISTERE LANNILIS/LBM CERBALLIANCE FINISTERE LANGEVIN BR/LBM CERBALLIANCE FINISTERE LANDERNEAU/LBM CERBALLIANCE FINISTERE JAURES BRES/LBM CERBALLIANCE FINISTERE GUILERS/LBM CERBALLIANCE FINISTERE GLASGOW BRE/LBM CERBALLIANCE FINISTERE CONCARNEAU/LBM CERBALLIANCE FINISTERE BOHARS BRES</t>
  </si>
  <si>
    <t>LBM SELAS 3000 BESSEGES/LABORATOIRE MALAVIOLLE ROBERT</t>
  </si>
  <si>
    <t>LBM SYNLAB MIDI VAUVERT/LBM SYNLAB MIDI PRADES LE LEZ/LBM SYNLAB MIDI NĂ´MES GOELANDS/LBM SYNLAB MIDI MONTPELLIER NINA SIMON/LBM SYNLAB MIDI MONTPELLIER JEU DE PAU/LBM SYNLAB MIDI MONTPELLIER HAYE/LBM SYNLAB MIDI MONTPELLIER FLOURENS/LBM SYNLAB MIDI MONTPELLIER BEJART/LBM SYNLAB MIDI MAUGUIO</t>
  </si>
  <si>
    <t>LBM LABOSUD GARONNE CL LA CROIX DU SUD/LBM CBM VILLENEUVE-TOLOSANE/LBM CBM VILLEFRANCHE-DE-L/LBM CBM TOURNEFEUILLE RTE DE TARBES/LBM CBM TOURNEFEUILLE G.DOUMERGUE/LBM CBM TOULOUSE ST-EXUPERY/LBM CBM TOULOUSE MARECHAL LECLERC/LBM CBM TOULOUSE LES RECOLLETS/LBM CBM TOULOUSE LES PRADETTES/LBM CBM TOULOUSE LA ROSERAIE/LBM CBM TOULOUSE JJAURES/LBM CBM TOULOUSE FERMAT ST-ETIENNE/LBM CBM TOULOUSE ARENES/LBM CBM ST-LYS/LBM CBM SEYSSES/LBM CBM RTE D'EAUNES MURET/LBM CBM RAMONVILLE/LBM CBM QUINT-FONSEGRIVES/LBM CBM PORTET-SUR-GARONNE/LBM CBM PORTET/LBM CBM PLAISANCE-DU-TOUCH/LBM CBM PIBRAC/LBM CBM MURET CUGNOT/LBM CBM MURET/LBM CBM MONTASTRUC LA CONSEILLERE/LBM CBM LEGUEVIN/LBM CBM LAVAUR/LBM CBM LA SALVETAT/LBM CBM LABEGE AUTAN/LBM CBM LABEGE/LBM CBM LABARTHE-SUR-LEZE/LBM CBM GRAULHET/LBM CBM FROUZINS/LBM CBM FONSORBES/LBM CBM FONSEGRIVES/LBM CBM EAUNES/LBM CBM CUGNAUX/LBM CBM CL OCCITANIE/LBM CBM CLINIQUE DU PARC</t>
  </si>
  <si>
    <t>340028802</t>
  </si>
  <si>
    <t>SELARL BIOLOGIE DU COEUR D HERAULT</t>
  </si>
  <si>
    <t>LABORATOIRE DE BIOLOGIE MEDICALE BIOCE</t>
  </si>
  <si>
    <t>SELAS CERBALLIANCE NORMANDIE OUEST</t>
  </si>
  <si>
    <t>SITE DE VIRE/SITE DE ST LO/SITE DE GRANVILLE/SITE DE FALAISE/SITE DE COUTANCES/SITE DE CHERBOURG/SITE DE CARENTAN</t>
  </si>
  <si>
    <t>SELCA LABORATOIRE ATOUTBIO</t>
  </si>
  <si>
    <t>SELARL LABORATOIRE DE BIOLOGIE MEDICAL</t>
  </si>
  <si>
    <t>LBM BIO AVENIR VERNY/LBM BIO AVENIR BARBIER NEUFBOURG METZ/LBM BIO AVENIR BARBIER ASFELD METZ</t>
  </si>
  <si>
    <t>590065215</t>
  </si>
  <si>
    <t>GCS S.H.A.B.</t>
  </si>
  <si>
    <t>SHAB LABORATOIRE MAUBEUGE/SHAB LABORATOIRE LIEVIN/SHAB LABORATOIRE HENIN-BEAUMONT/SHAB LABORATOIRE DIVION/SHAB LABORATOIRE DENAIN</t>
  </si>
  <si>
    <t>590065371</t>
  </si>
  <si>
    <t>INSTITUT PASTEUR DE LILLE</t>
  </si>
  <si>
    <t>PLATEFORME LIGAN-EGID</t>
  </si>
  <si>
    <t>LABM MARTIN PEYSSIES MÉRU</t>
  </si>
  <si>
    <t>LBM CERBALLIANCE OISE  SAINT-JUST-EN-C/LBM CERBALLIANCE OISE  MOUY/LBM CERBALLIANCE OISE  MARGNY-LES-COMP/LBM CERBALLIANCE OISE  LIANCOURT/LBM CERBALLIANCE OISE GRANVILLIERS/LBM CERBALLIANCE OISE - GOURNAY/LBM CERBALLIANCE OISE GENDT/LBM CERBALLIANCE OISE  COMPIEGNE/LBM CERBALLIANCE OISE CLERMONT/LBM CERBALLIANCE OISE  BRETEUIL/LBM CERBALLIANCE OISE  BEAUVAIS COUSTE/LBM CERBALLIANCE OISE  BEAUVAIS COLBER/LBM CBMOP THOUROTTE/LBM CBMOP CUISE-LA-MOTTE</t>
  </si>
  <si>
    <t>LBM SECONDAIRE BIOMAG/LBM BIOMAG VIARMES/LBM BIOMAG SENLIS/LBM BIOMAG SAINT-LEU-D'ESSERENT/LBM BIOMAG PERSAN/LBM BIOMAG NOGENT-SUR-OISE/LBM BIOMAG MONTATAIRE/LBM BIOMAG MERU/LBM BIOMAG LAMORLAYE/LBM BIOMAG LAGNY/LBM BIOMAG GOUVIEUX/LBM BIOMAG ESTREES-SAINT-DENIS/LBM BIOMAG ESBLY/LBM BIOMAG CREPY-EN-VALOI/LBM BIOMAG CREIL UHRY/LBM BIOMAG CREIL REPUBLIQUE/LBM BIOMAG CREIL DUNANT/LBM BIOMAG CHAUMONTEL/LBM BIOMAG CHANTILLY/LBM BIOMAG CHAMBLY/LBM BIOMAG BEAUMONT/LBM BIOMAG 21 R JULES UHRY</t>
  </si>
  <si>
    <t>LABORATOIRES DU BEAUVAISIS MAURICE SEG/LABORATOIRES DU BEAUVAISIS JEAN ROSTAN/LABORATOIRE DU BEAUVAISIS</t>
  </si>
  <si>
    <t>FILIERIS</t>
  </si>
  <si>
    <t>620035659</t>
  </si>
  <si>
    <t>SYNLAB OXABIO</t>
  </si>
  <si>
    <t>LBM BIOMEDICA VIC-EN-BIGORRE/LBM BIOMEDICA MONTREJEAU/LBM BIOMEDICA LANNEMEZAN HIPPOCRATE/LBM BIOMEDICA LANNEMEZAN/LBM BIOMEDICA CAZERES/LBM BIOMEDICA BAGNERES-DE-BIGORRE/LBM BIOMEDICA ARRIEU</t>
  </si>
  <si>
    <t>LBM VILLE/LBM DU PARC/LBM BARRAND SITE WINTZENHEIM/LBM BARRAND SITE SAINT LEON/LBM BARRAND SITE INGERSHEIM/LBM BARRAND</t>
  </si>
  <si>
    <t>730013497</t>
  </si>
  <si>
    <t>LBIA SAVOIE</t>
  </si>
  <si>
    <t>LBM LBIA SAVOIE</t>
  </si>
  <si>
    <t>LBM CHARLES COHEN</t>
  </si>
  <si>
    <t>LABORATOIRE DES TERNES</t>
  </si>
  <si>
    <t>LBM DES TERNES</t>
  </si>
  <si>
    <t>SELARL AYMAR RIVE GAUCHE</t>
  </si>
  <si>
    <t>LABM DE LA BIBLIOTHČQUE</t>
  </si>
  <si>
    <t>LBM LA SCALA SITE VAUGIRARD/LBM LA SCALA SITE SARTROUVILLE/LBM LA SCALA SITE ROME/LBM LA SCALA SITE PONSCARME/LBM LA SCALA SITE MEUDON/LBM LA SCALA SITE LAFAYETTE/LBM LA SCALA SITE CACHAN/LBM LA SCALA SITE ARCUEIL</t>
  </si>
  <si>
    <t>SELAS BIO 4L</t>
  </si>
  <si>
    <t>SITE PRINCIPAL AFECAMP (PLSG)/SITE AFECAMP (PLSG)</t>
  </si>
  <si>
    <t>SITE PRINCIPAL GIRAULT (LABO. DE BIO./SITE MAHEU AEUROPE (LABO. DE BIO. CLI/SITE HULOT ABD DES BELGES (LABO. DE B</t>
  </si>
  <si>
    <t>SITE SAINT MARTIN (CAEN)/SITE PRINCIPAL AU HAVRE RUE DE VERDUN/SITE MAISON MEDICALE DE DEAUVILLE COTE/SITE DE VIMOUTIERS/SITE DE ROUEN (CHATELET)/SITE DE PONT-AUDEMER AU BD PASTEUR/SITE DE MEZIDON-CANON/SITE DE LISIEUX AV V. HUGO/SITE DE LISIEUX 9, PL LE HENNUYER/SITE DE HONFLEUR/SITE DE GRAND-QUEVILLY (PROVINCES)/SITE DE DIVES-SUR-MER BD THOREZ/SITE DE DEAUVILLE (A DECAENS)/SITE DE CRICQUEBOEUF/SITE DE BOURG-ACHARD/SITE AU HAVRE (MONT-GAILLARD)</t>
  </si>
  <si>
    <t>SELARL BIOAL</t>
  </si>
  <si>
    <t>770023703</t>
  </si>
  <si>
    <t>SELAS BIO LAME</t>
  </si>
  <si>
    <t>LBM SELAS BIO LAME</t>
  </si>
  <si>
    <t>LBM HAUTE-PICARDIE PERONNE/LBM HAUTE-PICARDIE HAM/LBM HAUTE-PICARDIE ESTREES-DENIECOURT/LBM HAUTE-PICARDIE AMIENS RUE DE BEAUV/LBM HAUTE-PICARDIE AMIENS</t>
  </si>
  <si>
    <t>SELAS BIONYVAL</t>
  </si>
  <si>
    <t>LBM ATOUTBIO DE LORRAINE VITTEL/LBM ATOUTBIO DE LORRAINE NEUFCHATEAU/LBM ATOUTBIO DE LORRAINE MIRECOURT</t>
  </si>
  <si>
    <t>SELARL XL-BIO</t>
  </si>
  <si>
    <t>SELARL UNIBIO 92</t>
  </si>
  <si>
    <t>SELAS BENHAIM</t>
  </si>
  <si>
    <t>LBM BENHAIM SITE VÉLIZY/LBM BENHAIM SITE RUE DE LA POMPE/LBM BENHAIM SITE FOLIE REGNAULT/LBM BENHAIM SITE CURIE/LBM BENHAĂŹM SITE MEUDON/LBM BENHAĂŹM SITE JEAN JAURES/LBM BENHAĂŹM SITE BRETEUIL LECOURBE</t>
  </si>
  <si>
    <t>LBM BIOTEK SITE PARIS BATIGNOLLES/LBM BIOTEK SITE BOULOGNE/LBM BIOTEK SITE ASNIERES SUR SEINE</t>
  </si>
  <si>
    <t>LBM SELAS BIOPATH UNILABS SITE VITRY S/LBM SELAS BIOPATH UNILABS SITE VILLEPI/LBM SELAS BIOPATH UNILABS SITE VALENTO/LBM SELAS BIOPATH UNILABS SITE ST MAUR/LBM SELAS BIOPATH UNILABS SITE SAINT D/LBM SELAS BIOPATH UNILABS SITE ROISSY/LBM SELAS BIOPATH UNILABS SITE RAOULT/LBM SELAS BIOPATH UNILABS SITE PRE ST/LBM SELAS BIOPATH UNILABS SITE PONTAUL/LBM SELAS BIOPATH UNILABS SITE NOISY-L/LBM SELAS BIOPATH UNILABS SITE NOGENT/LBM SELAS BIOPATH UNILABS SITE MAISONS/LBM SELAS BIOPATH UNILABS SITE LE PLES/LBM SELAS BIOPATH UNILABS SITE LE BOUR/LBM SELAS BIOPATH UNILABS SITE LA VARE/LBM SELAS BIOPATH UNILABS SITE LA QUEU/LBM SELAS BIOPATH UNILABS SITE LA COUR/LBM SELAS BIOPATH UNILABS SITE FONTENA/LBM SELAS BIOPATH UNILABS SITE DRANCY/LBM SELAS BIOPATH UNILABS SITE CHARENT/LBM SELAS BIOPATH UNILABS SITE BRY S/M/LBM SELAS BIOPATH UNILABS SITE BRY/MAR/LBM SELAS BIOPATH UNILABS SITE BRASSEN/LBM SELAS BIOPATH UNILABS SITE BOBIGNY/LBM SELAS BIOPATH UNILABS SITE BARRAUL/LBM SELAS BIOPATH UNILABS SITE AULNAY/LBM SELAS BIOPATH UNILABS SITE AUBERVI/LBM SELAS BIOPATH UNILABS SITE ATHIS M/LBM BIOPATH UNILABS SITE ROMAINVILLE</t>
  </si>
  <si>
    <t>970214532</t>
  </si>
  <si>
    <t>BIOLAB BATELIERE</t>
  </si>
  <si>
    <t>SITE LABOSUD/SITE KAMOUN/SITE GERARD/SITE DE L'ETANG SALE/SITE DE LA RIVIERE/SITE DE LA RAVINE/LBM DU 14EME/LABM CARDUS</t>
  </si>
  <si>
    <t>SELAS MAYO BIO</t>
  </si>
  <si>
    <t>DAUX</t>
  </si>
  <si>
    <t>SELAS SEALAB</t>
  </si>
  <si>
    <t>LBM CPAM DE PARIS</t>
  </si>
  <si>
    <t>SELAS CERBALLIANCE IDF OUEST</t>
  </si>
  <si>
    <t>SELAS CERBALLIANCE IDF SUD</t>
  </si>
  <si>
    <t>LABM DÉPARTEMENTAL DE BONDY</t>
  </si>
  <si>
    <t>+ 0%</t>
  </si>
  <si>
    <t>lifen.mssante.fr/chu-nice.mssante.fr</t>
  </si>
  <si>
    <t>LIFEN/CHU DE NICE</t>
  </si>
  <si>
    <t>SSA/MIPIH/MAILIZ/@</t>
  </si>
  <si>
    <t>medecin.mssante.fr/lifen.mssante.fr/anider.mssante.fr</t>
  </si>
  <si>
    <t>MAILIZ/LIFEN/ANIDER</t>
  </si>
  <si>
    <t>COMPAGNIE GENERALE DE SANTE/MAILIZ/LIFEN/APICEM/HOPITAL SAINT JOSEPH/MIPIH/CHI DES ALPES DU SUD/CH DU PAYS D'AIX/GCS SARA/GRADES ESEA NOUVELLE-AQUITAINE/INOVELAN/APHM/@</t>
  </si>
  <si>
    <t>COMPAGNIE GENERALE DE SANTE/MAILIZ/LIFEN/HOPITAL SAINT JOSEPH/FONDATION OPHTALMOLOGIQUE A. DE ROTHSCHILD/CH VALVERT/CHU DE NICE/CHI DES ALPES DU SUD/CH BRETAGNE ATLANTIQUE/CH DU PAYS D'AIX/CENTRE ANTOINE LACASSAGNE/ENOVACOM/GCS SARA/MIPIH/INOVELAN/APHM/@</t>
  </si>
  <si>
    <t>pediatrie-chulenval-nice.mssante.fr/paca.mssante.fr/medecin.mssante.fr/lifen.mssante.fr/hopital-saint-joseph.mssante.fr/chu-montpellier.mssante.fr/ch-aix.mssante.fr/aura.mssante.fr/aphm.mssante.fr</t>
  </si>
  <si>
    <t>HOPITAUX PEDIATRIQUES DE NICE CHU LENVAL/MAILIZ/LIFEN/HOPITAL SAINT JOSEPH/MIPIH/CH DU PAYS D'AIX/GCS SARA/APHM</t>
  </si>
  <si>
    <t>LIFEN/ENOVACOM/HOPITAL SAINT JOSEPH/MIPIH/CHU DE NANTES/CHU BESANCON/MAILIZ/CHI DES ALPES DU SUD/CH DU PAYS D'AIX/GCS SARA/INOVELAN/APHM/@</t>
  </si>
  <si>
    <t>COMPAGNIE GENERALE DE SANTE/MIPIH/MAILIZ/LIFEN/APICEM/CH VALVERT/CHI DES ALPES DU SUD/CH DU PAYS D'AIX/COMPUGROUP MEDICAL France/APHM/@</t>
  </si>
  <si>
    <t>SSA/MAILIZ/MIPIH/@</t>
  </si>
  <si>
    <t>medecin.mssante.fr/epsm-al.mssante.fr/aura.mssante.fr/asm13.mssante.fr/#</t>
  </si>
  <si>
    <t>MAILIZ/INOVELAN/GCS SARA/MIPIH/@</t>
  </si>
  <si>
    <t>lifen.mssante.fr/aural.mssante.fr</t>
  </si>
  <si>
    <t>LIFEN/AURAL</t>
  </si>
  <si>
    <t>medecin.mssante.fr/lifen.mssante.fr/aura.mssante.fr/aquitaine.mssante.fr</t>
  </si>
  <si>
    <t>sage-femme.mssante.fr/ramsaygds.mssante.fr/pro.oc.mssante.fr/pro.mssante.fr/na.mssante.fr/medecin.mssante.fr/medecin.mp.mssante.fr/lifen.mssante.fr/interop-mssante.apicrypt.org/ght85.mssante.fr/chu-poitiers.mssante.fr/chu-limoges.mssante.fr/chd-vendee.mssante.fr/ch-dax.mssante.fr/belharra.capio.mssante.fr/aquitaine.mssante.fr/#</t>
  </si>
  <si>
    <t>COMPAGNIE GENERALE DE SANTE/MAILIZ/LIFEN/APICEM/CHU DE POITIERS/CHU DE LIMOGES/CH DEPARTEMENTAL VENDEE/CH DAX/MIPIH/GRADES ESEA NOUVELLE-AQUITAINE/@</t>
  </si>
  <si>
    <t>ramsaygds.mssante.fr/medecin.mssante.fr/lifen.mssante.fr/interop-mssante.apicrypt.org/clinique-orange.elsan.mssante.fr/chu-nimes.mssante.fr/aura.mssante.fr</t>
  </si>
  <si>
    <t>COMPAGNIE GENERALE DE SANTE/MAILIZ/LIFEN/APICEM/ELSAN SAS/INOVELAN/GCS SARA</t>
  </si>
  <si>
    <t>GCS TESIS/MAILIZ/LIFEN/APICEM/GHBS/MIPIH/CHI DES ALPES DU SUD/@</t>
  </si>
  <si>
    <t>ramsaygds.mssante.fr/medecin.mssante.fr/lifen.mssante.fr/interop-mssante.apicrypt.org/chu-besancon.mssante.fr/aura.mssante.fr</t>
  </si>
  <si>
    <t>COMPAGNIE GENERALE DE SANTE/MAILIZ/LIFEN/APICEM/CHU BESANCON/GCS SARA</t>
  </si>
  <si>
    <t>LIFEN/MAILIZ/GH SAINT JOSEPH/MIPIH/CH DE BEZIERS/CH BASSIN DE THAU/ENOVACOM/GCS SARA/INOVELAN</t>
  </si>
  <si>
    <t>GRADES ESEA NOUVELLE-AQUITAINE/MIPIH/MAILIZ/CHRU DE TOURS/CH DE LIBOURNE/GH DE LA ROCHELLE-RE-AUNIS</t>
  </si>
  <si>
    <t>GRADES ESEA NOUVELLE-AQUITAINE/GH DE LA ROCHELLE-RE-AUNIS</t>
  </si>
  <si>
    <t>MIPIH/MAILIZ/LIFEN/APICEM/CHU DE NICE/CH DE CANNES/CENTRE ANTOINE LACASSAGNE/GCS SARA</t>
  </si>
  <si>
    <t>pro.mssante.fr/orthophoniste.mssante.fr/interop-mssante.apicrypt.org/chirurgien-dentiste.mssante.fr/asso-prh.mssante.fr</t>
  </si>
  <si>
    <t>APICEM/MAILIZ/CENTRE DE L'ARCHE</t>
  </si>
  <si>
    <t>pro.mssante.fr/na.mssante.fr/medecin.mssante.fr/ladapt.mssante.fr/infirmier.mssante.fr/ch-candelie.mssante.fr/aquitaine.mssante.fr</t>
  </si>
  <si>
    <t>MIPIH/MAILIZ/CH DEPARTEMENTAL DE LA CANDELIE/GRADES ESEA NOUVELLE-AQUITAINE</t>
  </si>
  <si>
    <t>MAILIZ/GRADES PULSY/GH SELESTAT-OBERNAI (GHSO)/GCS SARA/ASSOC READAPT ET FORMATION PROF</t>
  </si>
  <si>
    <t>lachataigneraie.mssante.fr</t>
  </si>
  <si>
    <t>lifen.mssante.fr/aura.mssante.fr/#</t>
  </si>
  <si>
    <t>LIFEN/GCS SARA/@</t>
  </si>
  <si>
    <t>ohs-lorraine.mssante.fr/masseur-kinesitherapeute.mssante.fr/grand-est.mssante.fr</t>
  </si>
  <si>
    <t>na.mssante.fr/aura.mssante.fr/aquitaine.mssante.fr</t>
  </si>
  <si>
    <t>ramsaygds.mssante.fr/paca.mssante.fr/medecin.mssante.fr/masseur-kinesitherapeute.mssante.fr/interop-mssante.apicrypt.org/expertis.mssante.fr/centrepaulcezanne.mssante.fr/aura.mssante.fr</t>
  </si>
  <si>
    <t>COMPAGNIE GENERALE DE SANTE/MAILIZ/APICEM/MIPIH/ENOVACOM/GCS SARA</t>
  </si>
  <si>
    <t>paca.mssante.fr/masseur-kinesitherapeute.mssante.fr/lifen.mssante.fr/centredescarmes.mssante.fr/aura.mssante.fr/#</t>
  </si>
  <si>
    <t>MIPIH/MAILIZ/LIFEN/ENOVACOM/GCS SARA/@</t>
  </si>
  <si>
    <t>ugecam-pacac.mssante.fr/medecin.mssante.fr</t>
  </si>
  <si>
    <t>ramsaygds.mssante.fr/pro.mssante.fr/medecin.mssante.fr/lifen.mssante.fr/aquitaine.mssante.fr/#</t>
  </si>
  <si>
    <t>sage-femme.oc.mssante.fr/sage-femme.mssante.fr/pro.mssante.fr/poledesanteduvilleneuvois.mssante.fr/na.mssante.fr/msa.mssante.fr/medecin.mssante.fr/masseur-kinesitherapeute.mssante.fr/lifen.mssante.fr/interop-mssante.apicrypt.org/infirmier.mssante.fr/chu-poitiers.mssante.fr/chu-nice.mssante.fr/chu-limoges.mssante.fr/ch-stjunien.mssante.fr/ch-montauban.mssante.fr/chirurgien-dentiste.mssante.fr/chicmt.mssante.fr/ch-dax.mssante.fr/ch-chartres.mssante.fr/ch-agen-nerac.mssante.fr/bergonie.mssante.fr/aura.mssante.fr/aquitaine.mssante.fr/aphp.mssante.fr/#</t>
  </si>
  <si>
    <t>CH DE VILLENEUVE/LIFEN/APICEM/CHU DE POITIERS/CHU DE NICE/CHU DE LIMOGES/CH SAINT JUNIEN/MIPIH/MAILIZ/CHIC MARMANDE - TONNEINS/CH DAX/CH DE CHARTRES/CH D'AGEN/INSTITUT BERGONIE/GCS SARA/GRADES ESEA NOUVELLE-AQUITAINE/INOVELAN/@</t>
  </si>
  <si>
    <t>pro.mssante.fr/orthophoniste.mssante.fr/medecin.mssante.fr/ght974.mssante.fr/chu-grenoble.aura.mssante.fr/chirurgien-dentiste.mssante.fr/chai.aura.mssante.fr/aura.mssante.fr/#</t>
  </si>
  <si>
    <t>sage-femme.mssante.fr/ramsaygds.mssante.fr/pro.mssante.fr/mutualite39.mssante.fr/medecin.mssante.fr/lifen.mssante.fr/interop-mssante.apicrypt.org/chu-nice.mssante.fr/chu-limoges.mssante.fr/chu-besancon.mssante.fr/ch-cayenne.mssante.fr/ch-alpes-leman.mssante.fr/ch-alpes-leman.aura.mssante.fr/aura.mssante.fr/#</t>
  </si>
  <si>
    <t>pro.mssante.fr/msa.mssante.fr/medecin.mssante.fr/masseur-kinesitherapeute.mssante.fr/lifen.mssante.fr/interop-mssante.apicrypt.org/ght85.mssante.fr/ghlh.mssante.fr/ghbs.mssante.fr/chu-tours.mssante.fr/chu-rennes.mssante.fr/chu-nantes.mssante.fr/chu-limoges.mssante.fr/ch-stbrieuc.mssante.fr/chr-orleans.mssante.fr/ch-ploermel.mssante.fr/chorus.mssante.fr/ch-lvo.mssante.fr/chirurgien-dentiste.mssante.fr/ch-guingamp.mssante.fr/chd-vendee.mssante.fr/ch-cholet.mssante.fr/chbs.mssante.fr/ch-bassindethau.mssante.fr/chba.mssante.fr/ch-angouleme.mssante.fr/cem.mssante.fr/bretagne.mssante.fr/aura.mssante.fr/aphp.mssante.fr/#</t>
  </si>
  <si>
    <t>LIFEN/APICEM/MIPIH/GHBS/CHRU DE TOURS/CHRU DE RENNES/CHU DE NANTES/CHU DE LIMOGES/CH REGIONAL D'ORLEANS/CH DE PLOERMEL/INTERNATIONAL CROSS TALK/CH LOIRE VENDEE OCEAN/MAILIZ/CH DEPARTEMENTAL VENDEE/CH DE CHOLET/CH DE BRETAGNE SUD/CH BASSIN DE THAU/CH BRETAGNE ATLANTIQUE/CH D'ANGOULEME/CRLCC EUGENE MARQUIS/GCS ESANTE BRETAGNE/GCS SARA/INOVELAN/@</t>
  </si>
  <si>
    <t>GRADES ESEA NOUVELLE-AQUITAINE/MIPIH/MAILIZ/LIFEN/APICEM/GH SAINT JOSEPH/CH F. GRALL/GHBS/CHRU DE TOURS/CHRU DE RENNES/GCS SIS MARTINIQUE/CHU BREST/CH DE PLOERMEL/INOVELAN/CH DEPARTEMENTAL VENDEE/CH DE CHOLET/CH CENTRE BRETAGNE/CH DE BRETAGNE SUD/CH BRETAGNE ATLANTIQUE/GCS ESANTE BRETAGNE/GCS SARA</t>
  </si>
  <si>
    <t>pro.mssante.fr/chirurgien-dentiste.mssante.fr/aura.mssante.fr</t>
  </si>
  <si>
    <t>ssa.mssante.fr/rsg11.mssante.fr/pro.oc.mssante.fr/pro.mssante.fr/pharmacien.mssante.fr/msa.mssante.fr/medecin.oc.mssante.fr/medecin.mssante.fr/medecin.mp.mssante.fr/lifen.mssante.fr/interop-mssante.apicrypt.org/infirmier.oc.mssante.fr/hopital-joseph-ducuing.mssante.fr/guadeloupe.mssante.fr/chu-toulouse.mssante.fr/chu-montpellier.mssante.fr/ch-narbonne.mssante.fr/ch-millau.mssante.fr/chirurgien-dentiste.mssante.fr/ch-carcassonne.mssante.fr/ch-briancon.mssante.fr/bretagne.mssante.fr/aura.mssante.fr/aude.mssante.fr/#</t>
  </si>
  <si>
    <t>SSA/LIFEN/APICEM/GCS E-SANTE ARCHIPEL 971/MAILIZ/CH DES ESCARTONS DE BRIANCON/GCS ESANTE BRETAGNE/GCS SARA/MIPIH/@</t>
  </si>
  <si>
    <t>MAILIZ/LIFEN/GCS E-SANTE PAYS DE LA LOIRE/CHU DE NANTES/MIPIH/CHI DES ALPES DU SUD/CH DEPARTEMENTAL VENDEE/CH CHATEAUBRIANT NOZAY POUANCE</t>
  </si>
  <si>
    <t>pro.mssante.fr/paca.mssante.fr/medecin.mssante.fr/medecin.mp.mssante.fr/medecin.corse.mssante.fr/limousin.mssante.fr/lifen.mssante.fr/interop-mssante.apicrypt.org/ghnv.mssante.fr/chu-nantes.mssante.fr/chu-montpellier.mssante.fr/chu-dijon.mssante.fr/chicas-gap.mssante.fr/ch-cannes.mssante.fr/ch-ajaccio.mssante.fr/aura.mssante.fr/#</t>
  </si>
  <si>
    <t>MAILIZ/GRADES ESEA NOUVELLE-AQUITAINE/LIFEN/APICEM/GH NORD VIENNE/CHU DE NANTES/INOVELAN/CHI DES ALPES DU SUD/CH DE CANNES/MIPIH/GCS SARA/@</t>
  </si>
  <si>
    <t>sage-femme.mssante.fr/na.mssante.fr/medecin.mssante.fr/lifen.mssante.fr/interop-mssante.apicrypt.org/clinique-cedres.capio.mssante.fr/chu-martinique.mssante.fr/chu-bordeaux.mssante.fr/ch-perigueux.mssante.fr/ch-libourne.mssante.fr/ch-dax.mssante.fr/ch-cholet.mssante.fr/ch-arcachon.mssante.fr/ch-albi.mssante.fr/aura.mssante.fr/aquitaine.mssante.fr/aphp.mssante.fr/#</t>
  </si>
  <si>
    <t>MAILIZ/LIFEN/APICEM/GCS SIS MARTINIQUE/CHU HOPITAUX DE BORDEAUX/CH DE PERIGUEUX/CH DE LIBOURNE/CH DAX/CH DE CHOLET/CH ARCACHON/MIPIH/GCS SARA/GRADES ESEA NOUVELLE-AQUITAINE/INOVELAN/@</t>
  </si>
  <si>
    <t>sage-femme.mssante.fr/pro.mssante.fr/medecin.mssante.fr/lifen.mssante.fr/interop-mssante.apicrypt.org/easycrypt.mssante.fr/ch-arpajon.mssante.fr/aura.mssante.fr/#</t>
  </si>
  <si>
    <t>MAILIZ/LIFEN/APICEM/ENOVACOM/GCS SARA/@</t>
  </si>
  <si>
    <t>pro.mssante.fr/medecin.mssante.fr/chicas-gap.mssante.fr/ch-corbie.mssante.fr/ch-albert.mssante.fr</t>
  </si>
  <si>
    <t>MAILIZ/CHI DES ALPES DU SUD/CH DE CORBIE</t>
  </si>
  <si>
    <t>MAILIZ/LIFEN/APICEM/CHRU DE TOURS/CHI DES ALPES DU SUD/CH D'ERSTEIN/CH DES ESCARTONS DE BRIANCON/CH BUECH-DURANCE/MIPIH/GCS SARA/APHM/@</t>
  </si>
  <si>
    <t>medecin.mssante.fr/lifen.mssante.fr/infirmier.mssante.fr/fhm.mssante.fr/ch-falaise.mssante.fr/aphp.mssante.fr</t>
  </si>
  <si>
    <t>LIFEN/MAILIZ/CH DE FALAISE/INOVELAN</t>
  </si>
  <si>
    <t>lifen.mssante.fr/infirmier.mssante.fr/ch-saintdie.mssante.fr/ch-gerardmer.mssante.fr</t>
  </si>
  <si>
    <t>LIFEN/MAILIZ/GRADES PULSY</t>
  </si>
  <si>
    <t>COMPAGNIE GENERALE DE SANTE/MIPIH/MAILIZ/LIFEN/APICEM/FONDATION OPHTALMOLOGIQUE A. DE ROTHSCHILD/INTERNATIONAL CROSS TALK/CHI DES ALPES DU SUD/CH DE SAINT DENIS/CHI DE COMPIEGNE-NOYON/CH CENTRE BRETAGNE/DEDALUS HEALTHCARE FRANCE/GCS SARA/INOVELAN</t>
  </si>
  <si>
    <t>pc.mssante.fr/na.mssante.fr/medecin.mssante.fr/lifen.mssante.fr/infirmier.mssante.fr/ght974.mssante.fr/ch-jonzac.mssante.fr/chblaye.mssante.fr</t>
  </si>
  <si>
    <t>medecin.mssante.fr/medecin.mp.mssante.fr/lifen.mssante.fr/guadeloupe.mssante.fr/gipraspeg.mssante.fr/chr-orleans.mssante.fr/ch-labasseterre.mssante.fr/chcbe-gpe.mssante.fr/ch-ariege-couserans.mssante.fr</t>
  </si>
  <si>
    <t>MAILIZ/LIFEN/CH REGIONAL D'ORLEANS/GCS E-SANTE ARCHIPEL 971/MIPIH</t>
  </si>
  <si>
    <t>SSA/MAILIZ/LIFEN/HOPITAL SAINT JOSEPH/MIPIH/CH DU PAYS D'AIX/GCS SARA/@</t>
  </si>
  <si>
    <t>COMPAGNIE GENERALE DE SANTE/MAILIZ/LIFEN/CHRU DE TOURS/CHU DE POITIERS/GCS SIS MARTINIQUE/CHU DE LIMOGES/CH DE LIBOURNE/GH DE LA ROCHELLE-RE-AUNIS/CH DAX/CHI DE LA COTE BASQUE/CH D'AGEN/MIPIH/INSTITUT BERGONIE/GCS SARA/GRADES ESEA NOUVELLE-AQUITAINE/INOVELAN/@</t>
  </si>
  <si>
    <t>LIFEN/APICEM/MAILIZ/INOVELAN/CHI DES ALPES DU SUD/GCS SARA</t>
  </si>
  <si>
    <t>social.oc.mssante.fr/sage-femme.oc.mssante.fr/psychologue.oc.mssante.fr/pro.oc.mssante.fr/medecin.oc.mssante.fr/medecin.mp.mssante.fr/lifen.mssante.fr/interop-mssante.apicrypt.org/infirmier.oc.mssante.fr/ch-lavaur.mssante.fr/ch-ariege-couserans.mssante.fr/bioserveur.mp.mssante.fr/aura.mssante.fr</t>
  </si>
  <si>
    <t>pharmacien.mssante.fr/na.mssante.fr/medecin.mssante.fr/masseur-kinesitherapeute.mssante.fr/lifen.mssante.fr/chu-besancon.mssante.fr/ch-libourne.mssante.fr/ch-cadillac.mssante.fr/ch-beziers.mssante.fr/ch-angouleme.mssante.fr/aura.mssante.fr/aquitaine.mssante.fr/#</t>
  </si>
  <si>
    <t>MAILIZ/LIFEN/CHU BESANCON/CH DE LIBOURNE/CH DE CADILLAC/CH DE BEZIERS/CH D'ANGOULEME/GCS SARA/GRADES ESEA NOUVELLE-AQUITAINE/@</t>
  </si>
  <si>
    <t>MAILIZ/MIPIH/LIFEN/GCS E-SANTE ARCHIPEL 971/CHU DE ROUEN/CH FRANCK-JOLY/CHI DES ALPES DU SUD/GCS SARA/@</t>
  </si>
  <si>
    <t>sage-femme.mssante.fr/pro.mssante.fr/pharmacrypt.mssante.fr/ohs-lorraine.mssante.fr/lorraine-test.mssante.fr/grand-est.mssante.fr</t>
  </si>
  <si>
    <t>MAILIZ/CENTRE JACQUES PARISOT BAINVILLE SUR MADON/GRADES PULSY</t>
  </si>
  <si>
    <t>pro.mssante.fr/paca.mssante.fr/medecin.mssante.fr/lifen.mssante.fr/ies-sud.mssante.fr/hopital-saint-joseph.mssante.fr/ch-manosque.mssante.fr/chicas-gap.mssante.fr/aura.mssante.fr/aphm.mssante.fr/#</t>
  </si>
  <si>
    <t>MAILIZ/LIFEN/HOPITAL SAINT JOSEPH/MIPIH/CHI DES ALPES DU SUD/GCS SARA/APHM/@</t>
  </si>
  <si>
    <t>MAILIZ/LIFEN/CH DE MARTIGUES/CHI DES ALPES DU SUD/MIPIH/CH D'ANGOULEME/GCS SARA/APHM/@</t>
  </si>
  <si>
    <t>LIFEN/CHI DES ALPES DU SUD/CH D'EMBRUN/GCS SARA</t>
  </si>
  <si>
    <t>sage-femme.oc.mssante.fr/sage-femme.mssante.fr/pharmacien.mssante.fr/medecin.oc.mssante.fr/medecin.mssante.fr/medecin.mp.mssante.fr/masseur-kinesitherapeute.oc.mssante.fr/infirmier.oc.mssante.fr/infirmier.mssante.fr/chu-montpellier.mssante.fr/ch-millau.mssante.fr/chirurgien-dentiste.oc.mssante.fr/ch-havre.mssante.fr/ch-agen-nerac.mssante.fr/ahsm.mssante.fr</t>
  </si>
  <si>
    <t>sage-femme.oc.mssante.fr/ramsaygds.mssante.fr/psychomotricien.oc.mssante.fr/psychologue.oc.mssante.fr/pro.oc.mssante.fr/pedicure-podologue.oc.mssante.fr/orthophoniste.oc.mssante.fr/medecin.oc.mssante.fr/medecin.mssante.fr/medecin.mp.mssante.fr/lifen.mssante.fr/infirmier.oc.mssante.fr/ghsif.mssante.fr/ch-montauban.mssante.fr/ch-melun.mssante.fr/ch-deux-rives.mssante.fr/ch-albi.mssante.fr/aura.mssante.fr/#</t>
  </si>
  <si>
    <t>COMPAGNIE GENERALE DE SANTE/MAILIZ/LIFEN/GH SUD ILE DE FRANCE/CH MARC JACQUET MELUN/MIPIH/GCS SARA/@</t>
  </si>
  <si>
    <t>santetravail40.mssante.fr/pro.mssante.fr/pc.mssante.fr/na.mssante.fr/medecin.mssante.fr/lifen.mssante.fr/chu-poitiers.mssante.fr/chu-limoges.mssante.fr/ch-mdm.mssante.fr/chi-val-ariege.mssante.fr/ch-dax.mssante.fr/ch-cholet.mssante.fr/ch-briancon.mssante.fr/belharra.capio.mssante.fr/aura.mssante.fr/aquitaine.mssante.fr/#</t>
  </si>
  <si>
    <t>pro.mssante.fr/pharmacien.mssante.fr/oi.mssante.fr/medecin.mssante.fr/masseur-kinesitherapeute.mssante.fr/interop-mssante.apicrypt.org/ch-laferte-bernard.mssante.fr/chimr.mssante.fr/ch-compiegnenoyon.mssante.fr/ch-clermont.mssante.fr/bioserveur.mssante.fr</t>
  </si>
  <si>
    <t>GCS TESIS/MAILIZ/APICEM/CH LA FERTE BERNARD/CHI DE COMPIEGNE-NOYON/MIPIH/DEDALUS HEALTHCARE FRANCE</t>
  </si>
  <si>
    <t>pro.mssante.fr/pc.mssante.fr/orthophoniste.mssante.fr/na.mssante.fr/medecin.mssante.fr/medecin.mp.mssante.fr/lifen.mssante.fr/interop-mssante.apicrypt.org/infirmier.mssante.fr/ghnv.mssante.fr/chu-tours.mssante.fr/chu-poitiers.mssante.fr/chu-limoges.mssante.fr/ch-stbrieuc.mssante.fr/chorus.mssante.fr/ch-niort.mssante.fr/chnds.mssante.fr/ch-larochelle.mssante.fr/ch-guingamp.mssante.fr/ch-claudel.mssante.fr/ch-centre-bretagne.mssante.fr/bretagne.mssante.fr/boisgibert.mssante.fr/aura.mssante.fr/#</t>
  </si>
  <si>
    <t>MIPIH/LIFEN/APICEM/MAILIZ/GH NORD VIENNE/CHRU DE TOURS/CHU DE POITIERS/CHU DE LIMOGES/INTERNATIONAL CROSS TALK/GRADES ESEA NOUVELLE-AQUITAINE/GH DE LA ROCHELLE-RE-AUNIS/INOVELAN/CH CAMILLE CLAUDEL/CH CENTRE BRETAGNE/GCS ESANTE BRETAGNE/MRF BOIS GIBERT/GCS SARA/@</t>
  </si>
  <si>
    <t>sage-femme.mssante.fr/pharmacien.mssante.fr/groupe-courlancy.mssante.fr/grand-est.mssante.fr/ch-troyes.mssante.fr/ch-laon.mssante.fr/chirurgien-dentiste.mssante.fr/ch-compiegnenoyon.mssante.fr/ch-beziers.mssante.fr</t>
  </si>
  <si>
    <t>medecin.mssante.fr/masseur-kinesitherapeute.mssante.fr/lifen.mssante.fr/hopitaux-plaisir.mssante.fr/hopitalporteverte.mssante.fr/hopital-gms-plaisir.mssante.fr/eps-rogerprevot.mssante.fr/dsr-neurosepidfo.mssante.fr/ch-stdenis.mssante.fr/chnc972.mssante.fr/ch-cotentin.mssante.fr/ch-charcot78.mssante.fr/aura.mssante.fr</t>
  </si>
  <si>
    <t>MAILIZ/LIFEN/CH DE PLAISIR/HOPITAL LA PORTE VERTE/H.G.M.S DE PLAISIR GRIGNON/INOVELAN/MIPIH/CH DE SAINT DENIS/GCS SIS MARTINIQUE/CH PUBLIC DU COTENTIN/ETABLISSEMENT PUBLIC DE SANTE JEAN MARTIN CHARCOT/GCS SARA</t>
  </si>
  <si>
    <t>pro.mssante.fr/lifen.mssante.fr/grand-est.mssante.fr/ch-lerouvray.mssante.fr</t>
  </si>
  <si>
    <t>MAILIZ/LIFEN/GRADES PULSY/CHS DU ROUVRAY SOTTEVILLE-LES-ROUEN</t>
  </si>
  <si>
    <t>pro.mssante.fr/orthophoniste.mssante.fr/medecin.mssante.fr/lifen.mssante.fr/grand-est.mssante.fr/epsve.mssante.fr/ch-rouffach.mssante.fr/ch-erstein.mssante.fr/aura.mssante.fr</t>
  </si>
  <si>
    <t>MAILIZ/LIFEN/GRADES PULSY/EPSVE/CH ROUFFACH/CH D'ERSTEIN/GCS SARA</t>
  </si>
  <si>
    <t>GRADES ESEA NOUVELLE-AQUITAINE/MAILIZ/GH NORD VIENNE/INOVELAN/CH DE SAINTONGE/CHI DU PAYS DE COGNAC/GCS SARA</t>
  </si>
  <si>
    <t>MAILIZ/GH SELESTAT-OBERNAI (GHSO)/CH D'ERSTEIN/GCS SARA</t>
  </si>
  <si>
    <t>MAILIZ/CHI DES ALPES DU SUD/MIPIH</t>
  </si>
  <si>
    <t>sage-femme.mssante.fr/pro.mssante.fr/pdl.mssante.fr/medecin.mssante.fr/masseur-kinesitherapeute.mssante.fr/lifen.mssante.fr/interop-mssante.apicrypt.org/hospigrandouest.mssante.fr/hli-presquile.mssante.fr/ght85.mssante.fr/esantepdl.mssante.fr/cliniquemutualisteestuaire.mssante.fr/ch-vienne.mssante.fr/chu-poitiers.mssante.fr/chu-nantes.mssante.fr/chu-montpellier.mssante.fr/chu-besancon.mssante.fr/ch-stbrieuc.mssante.fr/ch-saintnazaire.mssante.fr/chr-orleans.mssante.fr/ch-lvo.mssante.fr/chirurgien-dentiste.mssante.fr/chd-vendee.mssante.fr/ch-cholet.mssante.fr/ch-blain.mssante.fr/chba.mssante.fr/aura.mssante.fr/#</t>
  </si>
  <si>
    <t>LIFEN/APICEM/HOPITAL INTERCOMMUNAL DE LA PRESQU'ILE/GCS E-SANTE PAYS DE LA LOIRE/ENOVACOM/CH DE VIENNE/CHU DE POITIERS/CHU DE NANTES/MIPIH/CHU BESANCON/INOVELAN/CH DE SAINT NAZAIRE/CH REGIONAL D'ORLEANS/CH LOIRE VENDEE OCEAN/MAILIZ/CH DEPARTEMENTAL VENDEE/CH DE CHOLET/CH SPECIALISE BLAIN/CH BRETAGNE ATLANTIQUE/GCS SARA/@</t>
  </si>
  <si>
    <t>sage-femme.mssante.fr/pro.mssante.fr/medecin.mssante.fr/medecin.guyane.mssante.fr/masseur-kinesitherapeute.mssante.fr/lifen.mssante.fr/interop-mssante.apicrypt.org/ch-stquentin.mssante.fr/ch-peronne.mssante.fr/ch-laon.mssante.fr/chicas-gap.mssante.fr/cgm.mssante.fr/aura.mssante.fr/ahnac.mssante.fr</t>
  </si>
  <si>
    <t>MAILIZ/LIFEN/APICEM/MIPIH/CHI DES ALPES DU SUD/COMPUGROUP MEDICAL France/GCS SARA/INOVELAN</t>
  </si>
  <si>
    <t>SSA/LIFEN/APICEM/GRADES PULSY/MAILIZ/GCS SARA/@</t>
  </si>
  <si>
    <t>ch-saintcalais.mssante.fr/aura.mssante.fr</t>
  </si>
  <si>
    <t>CH SAINT CALAIS/GCS SARA</t>
  </si>
  <si>
    <t>MIPIH/MAILIZ/CHI DES ALPES DU SUD/GCS SARA</t>
  </si>
  <si>
    <t>sage-femme.mssante.fr/medecin.oc.mssante.fr/medecin.mssante.fr/masseur-kinesitherapeute.mssante.fr/lifen.mssante.fr/interop-mssante.apicrypt.org/cos.mssante.fr/ch-villefranche-rouergue.mssante.fr/chu-tours.mssante.fr/ch-troyes.mssante.fr/chr-metz-thionville.mssante.fr/ch-larochelle.mssante.fr/chirurgien-dentiste.mssante.fr/bioserveur.mssante.fr/aura.mssante.fr/aphp.mssante.fr/#</t>
  </si>
  <si>
    <t>LIFEN/APICEM/MIPIH/CHRU DE TOURS/CHR METZ-THIONVILLE/GH DE LA ROCHELLE-RE-AUNIS/MAILIZ/DEDALUS HEALTHCARE FRANCE/GCS SARA/INOVELAN/@</t>
  </si>
  <si>
    <t>sage-femme.oc.mssante.fr/sage-femme.mssante.fr/pc.mssante.fr/medecin.mssante.fr/lifen.mssante.fr/interop-mssante.apicrypt.org/cpa01.mssante.fr/ch-vichy.mssante.fr/ch-vichy.aura.mssante.fr/ch-moulins-yzeure.mssante.fr/ch-montlucon.mssante.fr/ch-laon.mssante.fr/chicas-gap.mssante.fr/ch-cholet.mssante.fr/aura.mssante.fr/#</t>
  </si>
  <si>
    <t>MIPIH/GRADES ESEA NOUVELLE-AQUITAINE/MAILIZ/LIFEN/APICEM/CENTRE PSYCHOTHERAPIQUE DE L'AIN/CH DE VICHY/CH MOULINS YZEURE/CH DE MONTLUCON/INOVELAN/CHI DES ALPES DU SUD/CH DE CHOLET/GCS SARA/@</t>
  </si>
  <si>
    <t>MAILIZ/CHI DES ALPES DU SUD/MIPIH/GCS SARA</t>
  </si>
  <si>
    <t>SSA/MAILIZ/ENOVACOM/CH OLORON SAINTE MARIE/GRADES ESEA NOUVELLE-AQUITAINE</t>
  </si>
  <si>
    <t>SSA/MAILIZ/CH DES PYRENEES/CH ORTHEZ/GH DE LA ROCHELLE-RE-AUNIS/CH DAX/GCS SARA/GRADES ESEA NOUVELLE-AQUITAINE/@</t>
  </si>
  <si>
    <t>CHI DES ALPES DU SUD/GCS SARA</t>
  </si>
  <si>
    <t>MAILIZ/LIFEN/GH NORD VIENNE/GCS E-SANTE PAYS DE LA LOIRE/INTERNATIONAL CROSS TALK/CH HAUT ANJOU/INOVELAN/CH DE CHOLET</t>
  </si>
  <si>
    <t>SSA/MAILIZ/LIFEN/APICEM/GCS E-SANTE PAYS DE LA LOIRE/CH NORD MAYENNE/CH DE LAVAL/CHI DES ALPES DU SUD/CH DE CHOLET/GCS ESANTE BRETAGNE/GCS SARA/@</t>
  </si>
  <si>
    <t>sage-femme.mssante.fr/pro.mssante.fr/na.mssante.fr/medecin.mssante.fr/limousin.mssante.fr/lifen.mssante.fr/interop-mssante.apicrypt.org/infirmier.mssante.fr/ch-ussel.mssante.fr/chu-limoges.mssante.fr/ch-libourne.mssante.fr/ch-eygurande.mssante.fr/ch-cotentin.mssante.fr/aura.mssante.fr</t>
  </si>
  <si>
    <t>GRADES ESEA NOUVELLE-AQUITAINE/LIFEN/APICEM/MAILIZ/GIP SILPC/CHU DE LIMOGES/CH DE LIBOURNE/ENOVACOM/CH PUBLIC DU COTENTIN/GCS SARA</t>
  </si>
  <si>
    <t>sage-femme.mssante.fr/pdl.mssante.fr/medecin.mssante.fr/masseur-kinesitherapeute.mssante.fr/lifen.mssante.fr/interop-mssante.apicrypt.org/esantepdl.mssante.fr/clinique-mail.mssante.fr/ch-fontenaylecomte.mssante.fr/aura.mssante.fr/#</t>
  </si>
  <si>
    <t>MAILIZ/LIFEN/APICEM/GCS E-SANTE PAYS DE LA LOIRE/MIPIH/CH DE FONTENAY LE COMTE/GCS SARA/@</t>
  </si>
  <si>
    <t>pro.mssante.fr/oi.mssante.fr/medecin.mssante.fr/ght974.mssante.fr/ghbs.mssante.fr/chu-rouen.mssante.fr/chu-montpellier.mssante.fr/ch-stbrieuc.mssante.fr/chi-fsr.mssante.fr/ch-cholet.mssante.fr/chbs.mssante.fr/chba.mssante.fr/aurar.mssante.fr/aura.mssante.fr/ahnac.mssante.fr/#</t>
  </si>
  <si>
    <t>GCS TESIS/MAILIZ/GHBS/CHU DE ROUEN/CH DE CHOLET/CH DE BRETAGNE SUD/CH BRETAGNE ATLANTIQUE/MIPIH/GCS SARA/INOVELAN/@</t>
  </si>
  <si>
    <t>pedicure-podologue.mssante.fr/medecin.mssante.fr/lifen.mssante.fr/interop-mssante.apicrypt.org/ght85.mssante.fr/esantepdl.mssante.fr/chu-tours.mssante.fr/chu-nantes.mssante.fr/ch-mazurelle.mssante.fr/chd-vendee.mssante.fr</t>
  </si>
  <si>
    <t>MAILIZ/APICEM/CHI DES ALPES DU SUD/INOVELAN/CH DEPARTEMENTAL VENDEE/CH BRETAGNE ATLANTIQUE/GCS ESANTE BRETAGNE</t>
  </si>
  <si>
    <t>sage-femme.oc.mssante.fr/pro.oc.mssante.fr/medecin.mssante.fr/ch-sarlat.mssante.fr/aquitaine.mssante.fr/#</t>
  </si>
  <si>
    <t>MIPIH/MAILIZ/CH SARLAT/GRADES ESEA NOUVELLE-AQUITAINE/@</t>
  </si>
  <si>
    <t>GRADES ESEA NOUVELLE-AQUITAINE/LIFEN/MAILIZ/CHI DES ALPES DU SUD/INOVELAN/MIPIH/DEDALUS HEALTHCARE FRANCE/GCS SARA/@</t>
  </si>
  <si>
    <t>COMPAGNIE GENERALE DE SANTE/MAILIZ/LIFEN/CHU BESANCON/CH MOULINS YZEURE/CHI DES ALPES DU SUD/CH LOUIS PASTEUR DOLE/COMPUGROUP MEDICAL France/GCS EMOSIST - FRANCHE COMTE/GCS SARA</t>
  </si>
  <si>
    <t>COMPAGNIE GENERALE DE SANTE/LIFEN/MAILIZ/GH SUD ILE DE FRANCE/CH LEON BINET PROVINS/CH DE MONTLUCON/CH MARC JACQUET MELUN/INOVELAN/CHI DE COMPIEGNE-NOYON/GCS SARA</t>
  </si>
  <si>
    <t>pdl.mssante.fr/medecin.mssante.fr/lifen.mssante.fr/interop-mssante.apicrypt.org/ght85.mssante.fr/ghsif.mssante.fr/esantepdl.mssante.fr/cliniquejulesverne.mssante.fr/chu-nantes.mssante.fr/ch-melun.mssante.fr/ch-lvo.mssante.fr/chd-vendee.mssante.fr/ch-cholet.mssante.fr/bretagne.mssante.fr/aura.mssante.fr</t>
  </si>
  <si>
    <t>MAILIZ/LIFEN/APICEM/GH SUD ILE DE FRANCE/GCS E-SANTE PAYS DE LA LOIRE/ENOVACOM/CHU DE NANTES/CH MARC JACQUET MELUN/CH LOIRE VENDEE OCEAN/CH DEPARTEMENTAL VENDEE/CH DE CHOLET/GCS ESANTE BRETAGNE/GCS SARA</t>
  </si>
  <si>
    <t>silpc.mssante.fr/medecin.mssante.fr/limousin.mssante.fr/ch-evauxlesbains.mssante.fr</t>
  </si>
  <si>
    <t>MAILIZ/GRADES ESEA NOUVELLE-AQUITAINE/GIP SILPC</t>
  </si>
  <si>
    <t>medecin.mssante.fr/lifen.mssante.fr/croix-rouge.mssante.fr/ch-stbrieuc.mssante.fr/chba.mssante.fr/bretagne.mssante.fr/aura.mssante.fr</t>
  </si>
  <si>
    <t>MAILIZ/LIFEN/MIPIH/INOVELAN/CH BRETAGNE ATLANTIQUE/GCS ESANTE BRETAGNE/GCS SARA</t>
  </si>
  <si>
    <t>sage-femme.mssante.fr/ramsaygds.mssante.fr/pro.mssante.fr/medecin.mssante.fr/masseur-kinesitherapeute.mssante.fr/lifen.mssante.fr/interop-mssante.apicrypt.org/hpsj.mssante.fr/ght-novo.mssante.fr/ghbs.mssante.fr/eps-rogerprevot.mssante.fr/chu-rouen.mssante.fr/chu-poitiers.mssante.fr/chirurgien-dentiste.mssante.fr/ch-cholet.mssante.fr/aura.mssante.fr/aphp.mssante.fr/#</t>
  </si>
  <si>
    <t>COMPAGNIE GENERALE DE SANTE/LIFEN/APICEM/GH SAINT JOSEPH/CH RENE DUBOS/GHBS/CHU DE ROUEN/CHU DE POITIERS/MAILIZ/CH DE CHOLET/GCS SARA/INOVELAN/@</t>
  </si>
  <si>
    <t>ramsaygds.mssante.fr/medecin.mssante.fr/lifen.mssante.fr/interop-mssante.apicrypt.org/ch-vienne.mssante.fr/chu-limoges.mssante.fr/chu-clermontferrand.aura.mssante.fr/chu-besancon.mssante.fr/ch-roanne.aura.mssante.fr/ch-moulins-yzeure.mssante.fr/chirurgien-dentiste.mssante.fr/chicas-gap.mssante.fr/aura.mssante.fr/#</t>
  </si>
  <si>
    <t>COMPAGNIE GENERALE DE SANTE/LIFEN/APICEM/CH DE VIENNE/CHU DE LIMOGES/CHU BESANCON/CH MOULINS YZEURE/MAILIZ/CHI DES ALPES DU SUD/GCS SARA/@</t>
  </si>
  <si>
    <t>MIPIH/GRADES ESEA NOUVELLE-AQUITAINE/MAILIZ/LIFEN/GHBS/CHU DE POITIERS/CH DE ROCHEFORT/GH DE LA ROCHELLE-RE-AUNIS/CH D'ANGOULEME/GCS SARA/@</t>
  </si>
  <si>
    <t>sage-femme.mssante.fr/pssm.mssante.fr/pc.mssante.fr/lifen.mssante.fr/interop-mssante.apicrypt.org/grand-est.mssante.fr/chirurgien-dentiste.mssante.fr</t>
  </si>
  <si>
    <t>CH DE BAR LE DUC/GRADES ESEA NOUVELLE-AQUITAINE/LIFEN/APICEM/GRADES PULSY/MAILIZ</t>
  </si>
  <si>
    <t>SSA/MAILIZ/@</t>
  </si>
  <si>
    <t>medecin.mssante.fr/lifen.mssante.fr/infirmier.mssante.fr/ch-sevrey.mssante.fr/ch-libourne.mssante.fr/ch-cadillac.mssante.fr/aura.mssante.fr</t>
  </si>
  <si>
    <t>LIFEN/MAILIZ/GCS E-SANTE BOURGOGNE/CH DE LIBOURNE/CH DE CADILLAC/GCS SARA</t>
  </si>
  <si>
    <t>MAILIZ/GH DE LA ROCHELLE-RE-AUNIS/GCS ESANTE BRETAGNE/GCS SARA</t>
  </si>
  <si>
    <t>sage-femme.mssante.fr/ramsaygds.mssante.fr/pro.mssante.fr/medecin.mssante.fr/lifen.mssante.fr/interop-mssante.apicrypt.org/infirmier.mssante.fr/hopital-foch.mssante.fr/ghsif.mssante.fr/chu-tours.mssante.fr/chsf.mssante.fr/chr-metz-thionville.mssante.fr/chorus.mssante.fr/ch-melun.mssante.fr/ch-lvo.mssante.fr/chicas-gap.mssante.fr/ch-cotentin.mssante.fr/ch-cholet.mssante.fr/chba.mssante.fr/aura.mssante.fr/aphp.mssante.fr/#</t>
  </si>
  <si>
    <t>COMPAGNIE GENERALE DE SANTE/LIFEN/APICEM/MAILIZ/GH SUD ILE DE FRANCE/CHRU DE TOURS/CH SUD FRANCILIEN/CHR METZ-THIONVILLE/INTERNATIONAL CROSS TALK/CH MARC JACQUET MELUN/CH LOIRE VENDEE OCEAN/CHI DES ALPES DU SUD/CH PUBLIC DU COTENTIN/CH DE CHOLET/CH BRETAGNE ATLANTIQUE/GCS SARA/INOVELAN/@</t>
  </si>
  <si>
    <t>CH DE BAR LE DUC/MIPIH/LIFEN/APICEM/GRADES PULSY/CHI DE LA LAUTER/CH VERDUN SAINT-MIHIEL/MAILIZ/CHI DES ALPES DU SUD/@</t>
  </si>
  <si>
    <t>MAILIZ/FSEF/@</t>
  </si>
  <si>
    <t>COMPAGNIE GENERALE DE SANTE/MAILIZ/LIFEN/GH SUD ILE DE FRANCE/CHRU DE TOURS/CH MARC JACQUET MELUN/GCS SARA/INOVELAN</t>
  </si>
  <si>
    <t>MAILIZ/COMPAGNIE GENERALE DE SANTE/LIFEN/MIPIH/CHI DES ALPES DU SUD</t>
  </si>
  <si>
    <t>medecin.mssante.fr/lifen.mssante.fr/legregore.mssante.fr</t>
  </si>
  <si>
    <t>FSEF/CHRU DE RENNES/GCS ESANTE BRETAGNE</t>
  </si>
  <si>
    <t>pro.mssante.fr/chu-besancon.mssante.fr/arfp.asso.mssante.fr</t>
  </si>
  <si>
    <t>MAILIZ/CHU BESANCON/ASSOC READAPT ET FORMATION PROF</t>
  </si>
  <si>
    <t>MIPIH/CHI DES ALPES DU SUD/CH D'EMBRUN</t>
  </si>
  <si>
    <t>sage-femme.mssante.fr/na.mssante.fr/medecin.mssante.fr/lifen.mssante.fr/interop-mssante.apicrypt.org/aura.mssante.fr/#</t>
  </si>
  <si>
    <t>GRADES ESEA NOUVELLE-AQUITAINE/MAILIZ/LIFEN/APICEM/GCS SARA/@</t>
  </si>
  <si>
    <t>lad.mssante.fr/#</t>
  </si>
  <si>
    <t>ramsaygds.mssante.fr/psychomotricien.oc.mssante.fr/psychologue.oc.mssante.fr/pro.oc.mssante.fr/pro.mssante.fr/medecin.mssante.fr/medecin.mp.mssante.fr/masseur-kinesitherapeute.oc.mssante.fr/lifen.mssante.fr/clinique-cedres.capio.mssante.fr/asei.asso.mssante.fr/aquitaine.mssante.fr/#</t>
  </si>
  <si>
    <t>pro.mssante.fr/medecin.mssante.fr/lifen.mssante.fr/infirmier.mssante.fr/grand-est.mssante.fr/cpn-laxou.mssante.fr/ch-ravenel.mssante.fr</t>
  </si>
  <si>
    <t>LIFEN/FSEF</t>
  </si>
  <si>
    <t>oi.mssante.fr/medecin.mssante.fr/masseur-kinesitherapeute.mssante.fr/lifen.mssante.fr/ch-havre.mssante.fr</t>
  </si>
  <si>
    <t>ramsaygds.mssante.fr/medecin.mssante.fr/lifen.mssante.fr/infirmier.mssante.fr/ch-montargis.mssante.fr/chirurgien-dentiste.mssante.fr</t>
  </si>
  <si>
    <t>COMPAGNIE GENERALE DE SANTE/LIFEN/CH REGIONAL D'ORLEANS/MAILIZ</t>
  </si>
  <si>
    <t>sage-femme.mssante.fr/ramsaygds.mssante.fr/medecin.mssante.fr/lifen.mssante.fr/interop-mssante.apicrypt.org/infirmier.mssante.fr/gh-artoisternois.mssante.fr/chu-rouen.mssante.fr/ch-cholet.mssante.fr/ch-arras.mssante.fr/aura.mssante.fr/aub.mssante.fr/ahnac.mssante.fr/#</t>
  </si>
  <si>
    <t>COMPAGNIE GENERALE DE SANTE/LIFEN/APICEM/MAILIZ/CHU DE ROUEN/CH DE CHOLET/GCS SARA/AUB SANTE/INOVELAN/@</t>
  </si>
  <si>
    <t>pro.mssante.fr/medecin.mssante.fr/interop-mssante.apicrypt.org/cliniquedesacacias.mssante.fr/chu-rouen.mssante.fr/chu-martinique.mssante.fr/ch-laon.mssante.fr/aura.mssante.fr</t>
  </si>
  <si>
    <t>MAILIZ/APICEM/ENOVACOM/CHU DE ROUEN/GCS SIS MARTINIQUE/INOVELAN/GCS SARA</t>
  </si>
  <si>
    <t>LIFEN/APICEM/MAILIZ/MIPIH/CHI DES ALPES DU SUD/GCS SARA/INOVELAN</t>
  </si>
  <si>
    <t>MAILIZ/LIFEN/CHI DES ALPES DU SUD</t>
  </si>
  <si>
    <t>pro.mssante.fr/lifen.mssante.fr/ghtnievre.mssante.fr/#</t>
  </si>
  <si>
    <t>pro.mssante.fr/pediatrie-chulenval-nice.mssante.fr/paca.mssante.fr/medecin.mssante.fr/lifen.mssante.fr/chu-nice.mssante.fr/chi-fsr.mssante.fr/chicas-gap.mssante.fr/ch-draguignan.mssante.fr/ch-cannes.mssante.fr/ch-antibes.mssante.fr/cal.mssante.fr/aura.mssante.fr/aphp.mssante.fr/#</t>
  </si>
  <si>
    <t>HOPITAUX PEDIATRIQUES DE NICE CHU LENVAL/MAILIZ/LIFEN/CHU DE NICE/CHI DES ALPES DU SUD/CH DE LA DRACENIE/CH DE CANNES/MIPIH/CENTRE ANTOINE LACASSAGNE/GCS SARA/INOVELAN/@</t>
  </si>
  <si>
    <t>sage-femme.mssante.fr/medecin.mssante.fr/interop-mssante.apicrypt.org/ch-moulins-yzeure.mssante.fr/ch-ardeche-nord.aura.mssante.fr/aura.mssante.fr/#</t>
  </si>
  <si>
    <t>LIFEN/APICEM/GH SELESTAT-OBERNAI (GHSO)/MIPIH/CHU BESANCON/MAILIZ/CHI DE CAVAILLON LAURIS/CH D'AVIGNON HENRI DUFFAUT/COMPUGROUP MEDICAL France/GCS SARA/INOVELAN/APHM/@</t>
  </si>
  <si>
    <t>masseur-kinesitherapeute.mssante.fr/ch-bailleul.mssante.fr</t>
  </si>
  <si>
    <t>sage-femme.mssante.fr/ramsaygds.mssante.fr/medecin.mssante.fr/lifen.mssante.fr/immed01.aura.mssante.fr/ghbs.mssante.fr/easycrypt.mssante.fr/ch-vienne.mssante.fr/chu-rouen.mssante.fr/chu-dijon.mssante.fr/chu-besancon.mssante.fr/chorus.mssante.fr/chirurgien-dentiste.mssante.fr/chbs.mssante.fr/ch-bourg01.aura.mssante.fr/aura.mssante.fr/aphp.mssante.fr/#</t>
  </si>
  <si>
    <t>COMPAGNIE GENERALE DE SANTE/LIFEN/GHBS/ENOVACOM/CH DE VIENNE/CHU DE ROUEN/CHU BESANCON/INTERNATIONAL CROSS TALK/MAILIZ/CH DE BRETAGNE SUD/GCS SARA/INOVELAN/@</t>
  </si>
  <si>
    <t>sage-femme.mssante.fr/pro.mssante.fr/medecin.mssante.fr/masseur-kinesitherapeute.mssante.fr/lifen.mssante.fr/ghbs.mssante.fr/chu-besancon.mssante.fr/chicas-gap.mssante.fr</t>
  </si>
  <si>
    <t>MAILIZ/LIFEN/GHBS/CHU BESANCON/CHI DES ALPES DU SUD</t>
  </si>
  <si>
    <t>medecin.mssante.fr/interop-mssante.apicrypt.org/ch-laon.mssante.fr/ch-chateaudun.mssante.fr/aura.mssante.fr/#</t>
  </si>
  <si>
    <t>MAILIZ/APICEM/INOVELAN/CH DE CHATEAUDUN/GCS SARA/@</t>
  </si>
  <si>
    <t>COMPAGNIE GENERALE DE SANTE/GRADES ESEA NOUVELLE-AQUITAINE/LIFEN/APICEM/GH NORD VIENNE/CHU DE POITIERS/CHU DE LIMOGES/CH LOIRE VENDEE OCEAN/CH LA TOUR BLANCHE-ISSOUDUN/MAILIZ/CHI DES ALPES DU SUD/CHI DU PAYS DE COGNAC/CH CHATEAUROUX/CH BRETAGNE ATLANTIQUE/GCS SARA/INOVELAN</t>
  </si>
  <si>
    <t>medecin.mssante.fr/ghtnievre.mssante.fr/aura.mssante.fr</t>
  </si>
  <si>
    <t>medecin.mssante.fr/hl-condat.aura.mssante.fr/aura.mssante.fr</t>
  </si>
  <si>
    <t>COMPAGNIE GENERALE DE SANTE/LIFEN/APICEM/CH DE PLAISIR/CHRU DE TOURS/CH DE ROMORANTIN-LANTHENAY/MAILIZ/CHI DES ALPES DU SUD/ENOVACOM/CH DE CHARTRES/GCS SARA/@</t>
  </si>
  <si>
    <t>ssa.mssante.fr/sage-femme.mssante.fr/pro.mssante.fr/paca.mssante.fr/orupaca.mssante.fr/medecin.mssante.fr/masseur-kinesitherapeute.mssante.fr/maia-paca.mssante.fr/ies-sud.mssante.fr/esms.mssante.fr/cos.mssante.fr/chicas-gap.mssante.fr/ch-hyeres.mssante.fr/ch-draguignan.mssante.fr/ch-albi.mssante.fr/ahnac.mssante.fr/#</t>
  </si>
  <si>
    <t>SSA/MAILIZ/CHI DES ALPES DU SUD/CH DE LA DRACENIE/MIPIH/INOVELAN/@</t>
  </si>
  <si>
    <t>pro.mssante.fr/medecin.mssante.fr/lifen.mssante.fr/cvl.mssante.fr/ch-chateauroux.mssante.fr</t>
  </si>
  <si>
    <t>MAILIZ/LIFEN/WRAPTOR LABORATORIES/CH CHATEAUROUX</t>
  </si>
  <si>
    <t>HOPITAUX PEDIATRIQUES DE NICE CHU LENVAL/MAILIZ/LIFEN/APICEM/CH DE VIENNE/CHU DE NICE/CHU BESANCON/CH SIMONE VEIL/MIPIH/CHI DES ALPES DU SUD/CH DE LA DRACENIE/GCS SARA/GRADES ESEA NOUVELLE-AQUITAINE</t>
  </si>
  <si>
    <t>COMPAGNIE GENERALE DE SANTE/LIFEN/GCS E-SANTE BOURGOGNE/CHU DE POITIERS/MAILIZ/CHI DES ALPES DU SUD/GCS EMOSIST - FRANCHE COMTE/DEDALUS HEALTHCARE FRANCE/GCS SARA</t>
  </si>
  <si>
    <t>APICEM/GRADES ESEA NOUVELLE-AQUITAINE/INOVELAN/MAILIZ/CHI DES ALPES DU SUD/CH DE CHOLET/GCS SARA/@</t>
  </si>
  <si>
    <t>MAILIZ/LIFEN/CH SENS/CHI DES ALPES DU SUD/MIPIH</t>
  </si>
  <si>
    <t>medecin.mssante.fr/lifen.mssante.fr/epsm-loiret.mssante.fr/ch-niort.mssante.fr</t>
  </si>
  <si>
    <t>MAILIZ/LIFEN/CH REGIONAL D'ORLEANS/GRADES ESEA NOUVELLE-AQUITAINE</t>
  </si>
  <si>
    <t>sage-femme.mssante.fr/ramsaygds.mssante.fr/pro.mssante.fr/pedicure-podologue.mssante.fr/medecin.mssante.fr/lifen.mssante.fr/interop-mssante.apicrypt.org/hstv.mssante.fr/ch-somain.mssante.fr/ch-compiegnenoyon.mssante.fr/ch-chartres.mssante.fr/aura.mssante.fr/ahnac.mssante.fr</t>
  </si>
  <si>
    <t>COMPAGNIE GENERALE DE SANTE/MAILIZ/LIFEN/APICEM/HOSPITALITE SAINT-THOMAS DE VILLENEUVE/CH DE SOMAIN/CHI DE COMPIEGNE-NOYON/CH DE CHARTRES/GCS SARA/INOVELAN</t>
  </si>
  <si>
    <t>medecin.mssante.fr/lifen.mssante.fr/chstmarcellin.aura.mssante.fr/aura.mssante.fr</t>
  </si>
  <si>
    <t>medecin.mssante.fr/lifen.mssante.fr/interop-mssante.apicrypt.org/fondationseltzer.mssante.fr/ch-issoire.mssante.fr/chicas-gap.mssante.fr/ch-briancon.mssante.fr/aura.mssante.fr</t>
  </si>
  <si>
    <t>MAILIZ/LIFEN/APICEM/MIPIH/CH PAUL ARDIER ISSOIRE/CHI DES ALPES DU SUD/CH DES ESCARTONS DE BRIANCON/GCS SARA</t>
  </si>
  <si>
    <t>medecin.mssante.fr/lifen.mssante.fr/infirmier.mssante.fr</t>
  </si>
  <si>
    <t>LIFEN/MAILIZ/CHI DES ALPES DU SUD/CH ALES-CEVENNNES/GCS SARA/GRADES ESEA NOUVELLE-AQUITAINE/@</t>
  </si>
  <si>
    <t>COMPAGNIE GENERALE DE SANTE/MAILIZ/LIFEN/APICEM/CH DE VIENNE/CHU DE NANTES/MIPIH/CHU BESANCON/CHI DES ALPES DU SUD/CH DE CREST/COMPUGROUP MEDICAL France/GCS SARA</t>
  </si>
  <si>
    <t>pro.mssante.fr/medecin.mssante.fr/lifen.mssante.fr/interop-mssante.apicrypt.org/ch-vendome.mssante.fr/ch-loches.mssante.fr/aura.mssante.fr</t>
  </si>
  <si>
    <t>MAILIZ/LIFEN/APICEM/CH DE VENDOME/CH PAUL MARTINAIS-LOCHES/GCS SARA</t>
  </si>
  <si>
    <t>sage-femme.mssante.fr/pro.mssante.fr/medecin.mssante.fr/lifen.mssante.fr/hopital-lecorbusier.aura.mssante.fr/ch-vienne.mssante.fr/ch-vienne.aura.mssante.fr/chu-nice.mssante.fr/ch-arles.mssante.fr/aura.mssante.fr</t>
  </si>
  <si>
    <t>MAILIZ/LIFEN/CH DE VIENNE/CHU DE NICE/MIPIH/GCS SARA</t>
  </si>
  <si>
    <t>COMPAGNIE GENERALE DE SANTE/MAILIZ/LIFEN/APICEM/GH SUD ILE DE FRANCE/CH MARC JACQUET MELUN/MIPIH/CH CAMILLE CLAUDEL/GCS SARA/INOVELAN/@</t>
  </si>
  <si>
    <t>MIPIH/MAILIZ/LIFEN/GH NORD VIENNE/WRAPTOR LABORATORIES/CHRU DE TOURS/CHU DE POITIERS/CH DU CHINONAIS/CH BRETAGNE ATLANTIQUE/GCS SARA/@</t>
  </si>
  <si>
    <t>COMPAGNIE GENERALE DE SANTE/MAILIZ/LIFEN/HOPITAL SAINT JOSEPH/CHU DE NANTES/CHI DES ALPES DU SUD/MIPIH/GCS SARA/APHM/@</t>
  </si>
  <si>
    <t>social.oc.mssante.fr/medecin.mp.mssante.fr/lifen.mssante.fr/ch-muret.mssante.fr/aura.mssante.fr</t>
  </si>
  <si>
    <t>medecin.mp.mssante.fr/lifen.mssante.fr/hopital-revel.mssante.fr/aura.mssante.fr</t>
  </si>
  <si>
    <t>hopitalfenaille.mssante.fr</t>
  </si>
  <si>
    <t>pro.mssante.fr/medecin.oc.mssante.fr/medecin.mp.mssante.fr/infirmier.oc.mssante.fr</t>
  </si>
  <si>
    <t>COMPAGNIE GENERALE DE SANTE/MAILIZ/LIFEN/GH SUD ILE DE FRANCE/CH MARC JACQUET MELUN/INOVELAN</t>
  </si>
  <si>
    <t>LIFEN/INOVELAN/MIPIH/CH DE MONTLUCON/MAILIZ/CHI DES ALPES DU SUD/ENOVACOM/CH DE BEZIERS/CH BASSIN DE THAU/GCS SARA/@</t>
  </si>
  <si>
    <t>sage-femme.mssante.fr/na.mssante.fr/medecin.mssante.fr/lifen.mssante.fr/chu-poitiers.mssante.fr/chi-fsr.mssante.fr/chicmt.mssante.fr/ch-agen-nerac.mssante.fr/bioserveur.mssante.fr/aquitaine.mssante.fr</t>
  </si>
  <si>
    <t>MIPIH/MAILIZ/LIFEN/APICEM/INSTITUT HOSPITALIER FRANCO-BRITANIQUE/GH SAINT JOSEPH/INOVELAN/@</t>
  </si>
  <si>
    <t>HOPITAUX PEDIATRIQUES DE NICE CHU LENVAL/LIFEN/MAILIZ/CHU DE NICE/CHU BESANCON/CHI DES ALPES DU SUD/GCS EMOSIST - FRANCHE COMTE/GCS SARA/@</t>
  </si>
  <si>
    <t>LIFEN/APICEM/MIPIH/CHU DE ROUEN/MAILIZ/CHI DES ALPES DU SUD/INOVELAN/CH DES ESCARTONS DE BRIANCON/CH DU PAYS D'AIX/GCS SARA/@</t>
  </si>
  <si>
    <t>MAILIZ/LIFEN/GCS SIS MARTINIQUE/CHU DE NICE/MIPIH/CHI DES ALPES DU SUD/CHI DE COMPIEGNE-NOYON/CH DU PAYS D'AIX/GCS SARA</t>
  </si>
  <si>
    <t>sage-femme.mssante.fr/pro.mssante.fr/medecin.mssante.fr/masseur-kinesitherapeute.mssante.fr/lifen.mssante.fr/infirmier.mssante.fr/croix-rouge.mssante.fr/chu-rouen.mssante.fr/chi-elbeuf-louviers.mssante.fr/aura.mssante.fr/#</t>
  </si>
  <si>
    <t>LIFEN/MAILIZ/MIPIH/CHU DE ROUEN/C.H.I. ELBEUF-LOUVIERS-VAL DE REUIL/GCS SARA/@</t>
  </si>
  <si>
    <t>MAILIZ/LIFEN/GH SUD ILE DE FRANCE/CHU DE ROUEN/CH MARC JACQUET MELUN/CHI DE COMPIEGNE-NOYON/CH DE CHOLET/MIPIH/GCS SARA/INOVELAN/@</t>
  </si>
  <si>
    <t>MAILIZ/LIFEN/APICEM/GH SAINT JOSEPH/GHBS/@</t>
  </si>
  <si>
    <t>MAILIZ/CHU DE NICE/MIPIH/CH PUBLIC DU COTENTIN/CENTRE ANTOINE LACASSAGNE/GCS SARA</t>
  </si>
  <si>
    <t>COMPAGNIE GENERALE DE SANTE/LIFEN/APICEM/CHU DE ROUEN/CHS DU ROUVRAY SOTTEVILLE-LES-ROUEN/CH LE MANS/MAILIZ/CHI CAUX VALLEE DE SEINE/INOVELAN/CH DEPARTEMENTAL VENDEE/CH BRETAGNE ATLANTIQUE/GCS SARA/@</t>
  </si>
  <si>
    <t>ramsaygds.mssante.fr/orthophoniste.mssante.fr/medecin.mssante.fr/lifen.mssante.fr/cpa01.mssante.fr/chu-besancon.mssante.fr/ch-st-cyr69.mssante.fr/ch-le-vinatier.mssante.fr/ch-le-vinatier.aura.mssante.fr/chirurgien-dentiste.mssante.fr/ch-candelie.mssante.fr/cgm.mssante.fr/aura.mssante.fr/#</t>
  </si>
  <si>
    <t>paca.mssante.fr/medecin.mssante.fr/lifen.mssante.fr/ch-valreas.mssante.fr/ch-orange.mssante.fr/chirurgien-dentiste.mssante.fr/chba.mssante.fr/aura.mssante.fr</t>
  </si>
  <si>
    <t>LIFEN/CH JULES NIEL DE VALREAS/MIPIH/MAILIZ/CH BRETAGNE ATLANTIQUE/GCS SARA</t>
  </si>
  <si>
    <t>lifen.mssante.fr/guadeloupe.mssante.fr/ch-havre.mssante.fr/bioserveur.mssante.fr</t>
  </si>
  <si>
    <t>LIFEN/GCS E-SANTE ARCHIPEL 971/INOVELAN/DEDALUS HEALTHCARE FRANCE</t>
  </si>
  <si>
    <t>GRADES ESEA NOUVELLE-AQUITAINE/LIFEN/APICEM/GHBS/CHU DE LIMOGES/INOVELAN/MIPIH/GH DE LA ROCHELLE-RE-AUNIS/MAILIZ/CH DAX/CH BRETAGNE ATLANTIQUE/GCS SARA/@</t>
  </si>
  <si>
    <t>sage-femme.oc.mssante.fr/medecin.oc.mssante.fr/medecin.mp.mssante.fr/ch-decazeville.mssante.fr/ch-cholet.mssante.fr/aura.mssante.fr</t>
  </si>
  <si>
    <t>MIPIH/CH DE CHOLET/GCS SARA</t>
  </si>
  <si>
    <t>LIFEN/APICEM/CHU DE NICE/MAILIZ/MIPIH/CH DE LA DRACENIE/CH DE CANNES/COMPUGROUP MEDICAL France/CENTRE ANTOINE LACASSAGNE/GCS SARA</t>
  </si>
  <si>
    <t>ssiadchponteils.mssante.fr/medecin.oc.mssante.fr/medecin.mssante.fr/infirmier.oc.mssante.fr/dieteticien.oc.mssante.fr</t>
  </si>
  <si>
    <t>SSA/COMPAGNIE GENERALE DE SANTE/LIFEN/APICEM/CHRU DE TOURS/CH SENS/CH REGIONAL D'ORLEANS/CH DE MONTLUCON/MAILIZ/CH DE CHOLET/MIPIH/GCS ESANTE BRETAGNE/GCS SARA/@</t>
  </si>
  <si>
    <t>LIFEN/APICEM/GH SAINT JOSEPH/GRADES PULSY/GH SUD ILE DE FRANCE/CHRU DE TOURS/CHU BESANCON/CHR METZ-THIONVILLE/CH MARC JACQUET MELUN/MAILIZ/CH DAX/CHI DE COMPIEGNE-NOYON/CH BRETAGNE ATLANTIQUE/GCS EMOSIST - FRANCHE COMTE/GCS SARA/INOVELAN/@</t>
  </si>
  <si>
    <t>pro.mssante.fr/pc.mssante.fr/orthophoniste.mssante.fr/medecin.mssante.fr/masseur-kinesitherapeute.mssante.fr/limousin.mssante.fr/lifen.mssante.fr/interop-mssante.apicrypt.org/ildys.mssante.fr/ghbs.mssante.fr/chu-tours.mssante.fr/chu-rouen.mssante.fr/chu-rennes.mssante.fr/chu-nice.mssante.fr/chu-nantes.mssante.fr/chu-dijon.mssante.fr/chu-brest.mssante.fr/chu-besancon.mssante.fr/ch-stbrieuc.mssante.fr/chirurgien-dentiste.mssante.fr/ch-guingamp.mssante.fr/ch-centre-bretagne.mssante.fr/chbs.mssante.fr/chba.mssante.fr/bretagne.mssante.fr/aura.mssante.fr/aub.mssante.fr/aphp.mssante.fr/#</t>
  </si>
  <si>
    <t>sage-femme.mssante.fr/ramsaygds.mssante.fr/pro.mssante.fr/pharmacien.mssante.fr/pedicure-podologue.mssante.fr/medecin.mssante.fr/medecin.mp.mssante.fr/masseur-kinesitherapeute.mssante.fr/lifen.mssante.fr/interop-mssante.apicrypt.org/infirmier.mssante.fr/ildys.mssante.fr/hpsj.mssante.fr/fhm.mssante.fr/chu-nice.mssante.fr/chu-caen.mssante.fr/chirurgien-dentiste.mssante.fr/ch-havre.mssante.fr/ch-flers.mssante.fr/ch-cotentin.mssante.fr/ch-cholet.mssante.fr/aura.mssante.fr/aphp.mssante.fr/#</t>
  </si>
  <si>
    <t>COMPAGNIE GENERALE DE SANTE/MIPIH/LIFEN/APICEM/FONDATION ILDYS SITE DE PERHARIDY/GH SAINT JOSEPH/CHU DE NICE/CHU DE CAEN/MAILIZ/CH JACQUES MONOD - FLERS/CH PUBLIC DU COTENTIN/CH DE CHOLET/GCS SARA/INOVELAN/@</t>
  </si>
  <si>
    <t>pro.mssante.fr/medecin.mssante.fr/epsm-al.mssante.fr/chsa.mssante.fr/aura.mssante.fr/ahnac.mssante.fr</t>
  </si>
  <si>
    <t>MAILIZ/LIFEN/APICEM/GH SELESTAT-OBERNAI (GHSO)/CHI DE LA LAUTER/GRADES PULSY/CH SAINTE-CATHERINE DE SAVERNE/CHR METZ-THIONVILLE/CHI DU PAYS DE COGNAC/GCS SARA</t>
  </si>
  <si>
    <t>sage-femme.mssante.fr/pro.mssante.fr/pharmacien.mssante.fr/paca.mssante.fr/nephrocare.mssante.fr/medecin.mssante.fr/lifen.mssante.fr/hopital-saint-joseph.mssante.fr/esms.mssante.fr/ch-vienne.mssante.fr/chu-dijon.mssante.fr/ch-salon.mssante.fr/chicas-gap.mssante.fr/ch-draguignan.mssante.fr/ch-cotentin.mssante.fr/aura.mssante.fr/aphm.mssante.fr/#</t>
  </si>
  <si>
    <t>CENTRE NEPHROCARE MARNE LA VALLEE/MAILIZ/LIFEN/HOPITAL SAINT JOSEPH/MIPIH/CH DE VIENNE/INOVELAN/CH DE SALON DE PROVENCE/CHI DES ALPES DU SUD/CH DE LA DRACENIE/CH PUBLIC DU COTENTIN/GCS SARA/APHM/@</t>
  </si>
  <si>
    <t>SSA/LIFEN/MAILIZ/CH VALVERT/CHU DE ROUEN/MIPIH/CH DU PAYS D'AIX/GCS SARA/@</t>
  </si>
  <si>
    <t>MAILIZ/LIFEN/APICEM/CHU BESANCON/CHI DES ALPES DU SUD</t>
  </si>
  <si>
    <t>SSA/COMPAGNIE GENERALE DE SANTE/MAILIZ/LIFEN/APICEM/INTERNATIONAL CROSS TALK/CH DE BRETAGNE SUD/CH DU PAYS D'AIX/GCS SARA/@</t>
  </si>
  <si>
    <t>COMPAGNIE GENERALE DE SANTE/MAILIZ/LIFEN/APICEM/GH SAINT JOSEPH/MIPIH/GCS SARA/INOVELAN</t>
  </si>
  <si>
    <t>sage-femme.mssante.fr/pro.mssante.fr/pharmacien.mssante.fr/pdl.mssante.fr/orthophoniste.mssante.fr/medecin.mssante.fr/masseur-kinesitherapeute.mssante.fr/lifen.mssante.fr/interop-mssante.apicrypt.org/infirmier.mssante.fr/hospiville.mssante.fr/esantepdl.mssante.fr/epsm-sarthe.mssante.fr/chu-tours.mssante.fr/chu-rouen.mssante.fr/chu-nimes.mssante.fr/chu-nice.mssante.fr/chu-nantes.mssante.fr/chu-montpellier.mssante.fr/chu-limoges.mssante.fr/chu-angers.mssante.fr/ch-troyes.mssante.fr/ch-saumur.mssante.fr/ch-lemans.mssante.fr/ch-laval.mssante.fr/ch-hautanjou.mssante.fr/chdouelafontaine.mssante.fr/ch-cognac.mssante.fr/ch-cholet.mssante.fr/chba.mssante.fr/bretagne.mssante.fr/aura.mssante.fr/aphp.mssante.fr/#</t>
  </si>
  <si>
    <t>LIFEN/APICEM/MAILIZ/SAS MAPUI LABS/GCS E-SANTE PAYS DE LA LOIRE/CHS DE LA SARTHE/CHRU DE TOURS/CHU DE ROUEN/CHU DE NICE/CHU DE NANTES/MIPIH/CHU DE LIMOGES/CHU D'ANGERS/CH DE SAUMUR/CH LE MANS/CH DE LAVAL/CH HAUT ANJOU/CH DOUE LA FONTAINE/CHI DU PAYS DE COGNAC/CH DE CHOLET/CH BRETAGNE ATLANTIQUE/GCS ESANTE BRETAGNE/GCS SARA/INOVELAN/@</t>
  </si>
  <si>
    <t>pro.mssante.fr/orthophoniste.mssante.fr/na.mssante.fr/medecin.oc.mssante.fr/medecin.mssante.fr/masseur-kinesitherapeute.mssante.fr/limousin.mssante.fr/lifen.mssante.fr/interop-mssante.apicrypt.org/infirmier.mssante.fr/clinique-saint-jean-languedoc.mssante.fr/chu-poitiers.mssante.fr/chu-nice.mssante.fr/chu-nantes.mssante.fr/chu-montpellier.mssante.fr/chu-limoges.mssante.fr/ch-stjunien.mssante.fr/ch-perigueux.mssante.fr/chorus.mssante.fr/chirurgien-dentiste.mssante.fr/ch-cotentin.mssante.fr/ch-angouleme.mssante.fr/aura.mssante.fr/aquitaine.mssante.fr/aphp.mssante.fr/#</t>
  </si>
  <si>
    <t>LIFEN/APICEM/CHU DE POITIERS/CHU DE NICE/CHU DE NANTES/MIPIH/CHU DE LIMOGES/CH SAINT JUNIEN/CH DE PERIGUEUX/INTERNATIONAL CROSS TALK/MAILIZ/CH PUBLIC DU COTENTIN/CH D'ANGOULEME/GCS SARA/GRADES ESEA NOUVELLE-AQUITAINE/INOVELAN/@</t>
  </si>
  <si>
    <t>COMPAGNIE GENERALE DE SANTE/LIFEN/APICEM/HOPITAL PRIVE DU CONFLUENT/FONDATION VINCENT DE PAUL/GHBS/GCS E-SANTE PAYS DE LA LOIRE/ENOVACOM/CHRU DE TOURS/CHU DE ROUEN/CHRU DE RENNES/CHU DE POITIERS/CHU DE NANTES/MIPIH/CH DE SAUMUR/CH DE SAINT NAZAIRE/INTERNATIONAL CROSS TALK/CH LOIRE VENDEE OCEAN/MAILIZ/CH DEPARTEMENTAL VENDEE/CH DE CHOLET/CH CENTRE BRETAGNE/CH BRETAGNE ATLANTIQUE/CENTRE ANTOINE LACASSAGNE/GCS ESANTE BRETAGNE/GCS SARA/INOVELAN</t>
  </si>
  <si>
    <t>soleyanou.mssante.fr/pro.mssante.fr/poledesanteduvilleneuvois.mssante.fr/medecin.oc.mssante.fr/medecin.mssante.fr/masseur-kinesitherapeute.mssante.fr/lifen.mssante.fr/interop-mssante.apicrypt.org/infirmier.mssante.fr/guadeloupe.mssante.fr/gipraspeg.mssante.fr/ght974.mssante.fr/ght85.mssante.fr/ghbs.mssante.fr/chu-rouen.mssante.fr/chu-nice.mssante.fr/chu-montpellier.mssante.fr/chu-martinique.mssante.fr/chu-limoges.mssante.fr/chu-guadeloupe.mssante.fr/ch-stbrieuc.mssante.fr/choisy-cliniques.mssante.fr/ch-labasseterre.mssante.fr/chgeront-gpe.mssante.fr/chd-vendee.mssante.fr/ch-dax.mssante.fr/ch-cannes.mssante.fr/chba.mssante.fr/aura.mssante.fr/aphp.mssante.fr/#</t>
  </si>
  <si>
    <t>CH DE VILLENEUVE/LIFEN/APICEM/MAILIZ/GHBS/CHU DE ROUEN/CHU DE NICE/MIPIH/GCS SIS MARTINIQUE/CHU DE LIMOGES/GCS E-SANTE ARCHIPEL 971/CH DEPARTEMENTAL VENDEE/CH DAX/CH DE CANNES/CH BRETAGNE ATLANTIQUE/GCS SARA/INOVELAN/@</t>
  </si>
  <si>
    <t>SSA/ENOVACOM/MIPIH/LIFEN/APICEM/GH SUD ILE DE FRANCE/GHBS/FONDATION OPHTALMOLOGIQUE A. DE ROTHSCHILD/GCS E-SANTE PAYS DE LA LOIRE/CLINIQUE SAINT YVES/CH VITRE/CHRU DE TOURS/CHU DE ROUEN/CHRU DE RENNES/GCS SIS MARTINIQUE/CHU DE LIMOGES/CH MARC JACQUET MELUN/CH DE LAVAL/GH DE LA ROCHELLE-RE-AUNIS/MAILIZ/CH DE FOUGERES/CH PUBLIC DU COTENTIN/CH DE CHOLET/CH CENTRE BRETAGNE/CH DE BRETAGNE SUD/CH BRETAGNE ATLANTIQUE/COMPUGROUP MEDICAL France/GCS ESANTE BRETAGNE/GCS SARA/AUB SANTE/INOVELAN/@</t>
  </si>
  <si>
    <t>SSA/COMPAGNIE GENERALE DE SANTE/ENOVACOM/GRADES ESEA NOUVELLE-AQUITAINE/LIFEN/APICEM/GHBS/CHRU DE TOURS/CHRU DE RENNES/CHU DE POITIERS/CHU DE LIMOGES/CHU BREST/INTERNATIONAL CROSS TALK/MAILIZ/CH D'AGEN/GCS SARA/MIPIH/INOVELAN/@</t>
  </si>
  <si>
    <t>sage-femme.mssante.fr/ramsaygds.mssante.fr/pssm.mssante.fr/pro.mssante.fr/oncolie.mssante.fr/medecin.mssante.fr/lifen.mssante.fr/interop-mssante.apicrypt.org/hpsj.mssante.fr/chu-tours.mssante.fr/chu-montpellier.mssante.fr/chu-dijon.mssante.fr/chu-besancon.mssante.fr/ch-stbrieuc.mssante.fr/ch-larochelle.mssante.fr/chirurgien-dentiste.mssante.fr/chicas-gap.mssante.fr/ch-dole.mssante.fr/chba.mssante.fr/ch-agen-nerac.mssante.fr/cgfl.mssante.fr/aura.mssante.fr/aphp.mssante.fr/acodege.mssante.fr/#</t>
  </si>
  <si>
    <t>COMPAGNIE GENERALE DE SANTE/CH DE BAR LE DUC/GCS EMOSIST - FRANCHE COMTE/LIFEN/APICEM/GH SAINT JOSEPH/CHRU DE TOURS/MIPIH/CHU BESANCON/GH DE LA ROCHELLE-RE-AUNIS/MAILIZ/CHI DES ALPES DU SUD/CH LOUIS PASTEUR DOLE/CH BRETAGNE ATLANTIQUE/CH D'AGEN/CRLCC GEORGES-FRANCOIS LECLERC/GCS SARA/INOVELAN/GCS E-SANTE BOURGOGNE/@</t>
  </si>
  <si>
    <t>sage-femme.mssante.fr/ramsaygds.mssante.fr/pro.mssante.fr/pharmacien.mssante.fr/pediatrie-chulenval-nice.mssante.fr/pc.mssante.fr/oi.mssante.fr/na.mssante.fr/msa.mssante.fr/medecin.oc.mssante.fr/medecin.mssante.fr/medecin.mp.mssante.fr/masseur-kinesitherapeute.mssante.fr/masseur-kinesitherapeute.mp.mssante.fr/lifen.mssante.fr/interop-mssante.apicrypt.org/infirmier.mssante.fr/ght974.mssante.fr/for.mssante.fr/chu-tours.mssante.fr/chu-rouen.mssante.fr/chu-rennes.mssante.fr/chu-poitiers.mssante.fr/chu-limoges.mssante.fr/chu-bordeaux.mssante.fr/chr-orleans.mssante.fr/ch-perigueux.mssante.fr/ch-libourne.mssante.fr/ch-larochelle.mssante.fr/chirurgien-dentiste.mssante.fr/chicmt.mssante.fr/ch-dax.mssante.fr/chba.mssante.fr/ch-auch.mssante.fr/ch-angouleme.mssante.fr/ch-agen-nerac.mssante.fr/cgm.mssante.fr/cal.mssante.fr/bretagne.mssante.fr/bergonie.mssante.fr/aura.mssante.fr/aquitaine.mssante.fr/aphp.mssante.fr/#</t>
  </si>
  <si>
    <t>COMPAGNIE GENERALE DE SANTE/HOPITAUX PEDIATRIQUES DE NICE CHU LENVAL/GCS TESIS/LIFEN/APICEM/FONDATION OPHTALMOLOGIQUE A. DE ROTHSCHILD/CHRU DE TOURS/CHU DE ROUEN/CHRU DE RENNES/CHU DE POITIERS/CHU DE LIMOGES/CHU HOPITAUX DE BORDEAUX/CH REGIONAL D'ORLEANS/CH DE PERIGUEUX/CH DE LIBOURNE/GH DE LA ROCHELLE-RE-AUNIS/MAILIZ/CHIC MARMANDE - TONNEINS/CH DAX/CH BRETAGNE ATLANTIQUE/MIPIH/CH D'ANGOULEME/CH D'AGEN/COMPUGROUP MEDICAL France/CENTRE ANTOINE LACASSAGNE/GCS ESANTE BRETAGNE/INSTITUT BERGONIE/GCS SARA/GRADES ESEA NOUVELLE-AQUITAINE/INOVELAN/@</t>
  </si>
  <si>
    <t>CENTRE NEPHROCARE MARNE LA VALLEE/LIFEN/APICEM/CH PONT-SAINT-ESPRIT/FONDATION OPHTALMOLOGIQUE A. DE ROTHSCHILD/CHU DE ROUEN/CHU DE LIMOGES/INOVELAN/CHU BESANCON/INTERNATIONAL CROSS TALK/MAILIZ/CH DE BEZIERS/CH BASSIN DE THAU/CH BRETAGNE ATLANTIQUE/CH ALES-CEVENNNES/DEDALUS HEALTHCARE FRANCE/GCS SARA/MIPIH/APHM/@</t>
  </si>
  <si>
    <t>ssa.mssante.fr/sage-femme.oc.mssante.fr/sage-femme.mssante.fr/psychologue.oc.mssante.fr/pro.oc.mssante.fr/pro.mssante.fr/pharmacien.oc.mssante.fr/pharmacien.mssante.fr/paca.mssante.fr/orthophoniste.mssante.fr/oncogard.mssante.fr/medipath.mssante.fr/medecin.oc.mssante.fr/medecin.mssante.fr/lifen.mssante.fr/interop-mssante.apicrypt.org/hdpdc.mssante.fr/ergotherapeute.oc.mssante.fr/dieteticien.oc.mssante.fr/chu-tours.mssante.fr/chu-rouen.mssante.fr/chu-nimes.mssante.fr/chu-montpellier.mssante.fr/chu-martinique.mssante.fr/chorus.mssante.fr/ch-compiegnenoyon.mssante.fr/ch-cholet.mssante.fr/ch-beziers.mssante.fr/ch-bassindethau.mssante.fr/ch-arles.mssante.fr/ch-ales.mssante.fr/ch-albi.mssante.fr/aura.mssante.fr/aphp.mssante.fr/aphm.mssante.fr/#</t>
  </si>
  <si>
    <t>SSA/MAILIZ/LIFEN/APICEM/CHRU DE TOURS/CHU DE ROUEN/GCS SIS MARTINIQUE/INTERNATIONAL CROSS TALK/CHI DE COMPIEGNE-NOYON/CH DE CHOLET/CH DE BEZIERS/CH BASSIN DE THAU/CH ALES-CEVENNNES/MIPIH/GCS SARA/INOVELAN/APHM/@</t>
  </si>
  <si>
    <t>MAILIZ/LIFEN/CHU BREST/CHI DES ALPES DU SUD/CH D'ANGOULEME/GCS SARA</t>
  </si>
  <si>
    <t>COMPAGNIE GENERALE DE SANTE/MAILIZ/LIFEN/HOPITAL NORD OUEST-VILLEFRANCHE/CH DE VIENNE/CHRU DE TOURS/CHRU DE RENNES/INOVELAN/CH MOULINS YZEURE/CHI DES ALPES DU SUD/CH BRETAGNE ATLANTIQUE/GCS SARA</t>
  </si>
  <si>
    <t>sage-femme.mssante.fr/ramsaygds.mssante.fr/pro.mssante.fr/medecin.mssante.fr/masseur-kinesitherapeute.mssante.fr/lifen.mssante.fr/interop-mssante.apicrypt.org/infirmier.mssante.fr/for.mssante.fr/chu-dijon.mssante.fr/chu-besancon.mssante.fr/chr-orleans.mssante.fr/ch-peronne.mssante.fr/chorus.mssante.fr/ch-moulins-yzeure.mssante.fr/ch-montlucon.mssante.fr/ch-langres.mssante.fr/chicas-gap.mssante.fr/ch-chalon71.mssante.fr/aura.mssante.fr/#</t>
  </si>
  <si>
    <t>COMPAGNIE GENERALE DE SANTE/LIFEN/APICEM/MAILIZ/FONDATION OPHTALMOLOGIQUE A. DE ROTHSCHILD/CHU BESANCON/CH REGIONAL D'ORLEANS/MIPIH/INTERNATIONAL CROSS TALK/CH MOULINS YZEURE/CH DE MONTLUCON/INOVELAN/CHI DES ALPES DU SUD/GCS E-SANTE BOURGOGNE/GCS SARA/@</t>
  </si>
  <si>
    <t>COMPAGNIE GENERALE DE SANTE/LIFEN/INSTITUT GUSTAVE ROUSSY/FONDATION OPHTALMOLOGIQUE A. DE ROTHSCHILD/CHRU DE TOURS/CHU DE ROUEN/GCS SIS MARTINIQUE/MAILIZ/CH DE CHOLET/CENTRE ANTOINE LACASSAGNE/GCS SARA/INOVELAN</t>
  </si>
  <si>
    <t>medecin.mssante.fr/lifen.mssante.fr/cga.aura.mssante.fr/cca.mssante.fr/aura.mssante.fr</t>
  </si>
  <si>
    <t>ramsaygds.mssante.fr/pro.mssante.fr/medecin.mssante.fr/lifen.mssante.fr/interop-mssante.apicrypt.org</t>
  </si>
  <si>
    <t>pro.oc.mssante.fr/pro.mssante.fr/medecin.oc.mssante.fr/lifen.mssante.fr/languedoc-mutualite.mssante.fr/chu-montpellier.mssante.fr/ch-beziers.mssante.fr/ch-bassindethau.mssante.fr/aura.mssante.fr</t>
  </si>
  <si>
    <t>MAILIZ/LIFEN/MIPIH/CH DE BEZIERS/CH BASSIN DE THAU/GCS SARA</t>
  </si>
  <si>
    <t>COMPAGNIE GENERALE DE SANTE/MAILIZ/LIFEN/GH SAINT JOSEPH/WRAPTOR LABORATORIES/GCS SARA</t>
  </si>
  <si>
    <t>paca.mssante.fr/medecin.mssante.fr/lifen.mssante.fr/hopital-saint-joseph.mssante.fr/aura.mssante.fr/almaviva-sante.mssante.fr</t>
  </si>
  <si>
    <t>MAILIZ/LIFEN/HOPITAL SAINT JOSEPH/GCS SARA/MIPIH</t>
  </si>
  <si>
    <t>MAILIZ/LIFEN/APICEM/GCS E-SANTE PAYS DE LA LOIRE/CHI DES ALPES DU SUD</t>
  </si>
  <si>
    <t>MAILIZ/LIFEN/GH SAINT JOSEPH/WRAPTOR LABORATORIES/ELSAN SAS/@</t>
  </si>
  <si>
    <t>ugecam-centre.cnamts.mssante.fr/pro.mssante.fr/pharmacien.mssante.fr/lifen.mssante.fr/hopitalporteverte.mssante.fr/cmpr.mssante.fr/aphp.mssante.fr</t>
  </si>
  <si>
    <t>sage-femme.mssante.fr/masseur-kinesitherapeute.mssante.fr/lifen.mssante.fr/interop-mssante.apicrypt.org</t>
  </si>
  <si>
    <t>COMPAGNIE GENERALE DE SANTE/MAILIZ/CHI DES ALPES DU SUD</t>
  </si>
  <si>
    <t>orpea.mssante.fr/lifen.mssante.fr/infirmier.mssante.fr/aura.mssante.fr</t>
  </si>
  <si>
    <t>MIPIH/LIFEN/MAILIZ/GCS SARA</t>
  </si>
  <si>
    <t>medecin.mssante.fr/lifen.mssante.fr/costiere.mssante.fr</t>
  </si>
  <si>
    <t>sauvegarde.aura.mssante.fr/ramsaygds.mssante.fr/medecin.mssante.fr/lifen.mssante.fr/ch-cognac.mssante.fr/aura.mssante.fr</t>
  </si>
  <si>
    <t>COMPAGNIE GENERALE DE SANTE/MAILIZ/LIFEN/CHI DU PAYS DE COGNAC/GCS SARA</t>
  </si>
  <si>
    <t>GRADES ESEA NOUVELLE-AQUITAINE/MAILIZ/LIFEN/GH DE LA ROCHELLE-RE-AUNIS/GCS SARA</t>
  </si>
  <si>
    <t>sage-femme.mssante.fr/medecin.mssante.fr/lifen.mssante.fr/infirmier.mssante.fr/almaviva-sante.mssante.fr</t>
  </si>
  <si>
    <t>LIFEN/MAILIZ/MIPIH</t>
  </si>
  <si>
    <t>sage-femme.mssante.fr/ramsaygds.mssante.fr/pro.mssante.fr/medecin.mssante.fr/lifen.mssante.fr/interop-mssante.apicrypt.org/#</t>
  </si>
  <si>
    <t>FSEF</t>
  </si>
  <si>
    <t>SSA/MAILIZ/INOVELAN/CHRU DE RENNES/CH DE PLOERMEL/CH CENTRE BRETAGNE/CH BRETAGNE ATLANTIQUE/GCS ESANTE BRETAGNE/@</t>
  </si>
  <si>
    <t>CLINIQUE FRANCOIS CHENIEUX/MAILIZ/GRADES ESEA NOUVELLE-AQUITAINE/APICEM/CHU DE LIMOGES</t>
  </si>
  <si>
    <t>sinoue.mssante.fr/medecin.mssante.fr/hospiville.mssante.fr</t>
  </si>
  <si>
    <t>ENOVACOM/MAILIZ/SAS MAPUI LABS</t>
  </si>
  <si>
    <t>psychomotricien.oc.mssante.fr/pro.mssante.fr/clinique-verdaich.mssante.fr</t>
  </si>
  <si>
    <t>medecin.mssante.fr/lifen.mssante.fr/clinique-cambresis.elsan.mssante.fr/ahnac.mssante.fr</t>
  </si>
  <si>
    <t>MAILIZ/LIFEN/ELSAN SAS/INOVELAN</t>
  </si>
  <si>
    <t>SSA/MAILIZ/LIFEN/MIPIH/ELSAN SAS/CH DE SALON DE PROVENCE/GCS SARA/@</t>
  </si>
  <si>
    <t>MAILIZ/LIFEN/FSEF/GCS SARA/@</t>
  </si>
  <si>
    <t>orpea.mssante.fr/medecin.mssante.fr/chu-poitiers.mssante.fr/aura.mssante.fr</t>
  </si>
  <si>
    <t>MIPIH/MAILIZ/CHU DE POITIERS/GCS SARA</t>
  </si>
  <si>
    <t>ramsaygds.mssante.fr/lifen.mssante.fr/interop-mssante.apicrypt.org/aura.mssante.fr</t>
  </si>
  <si>
    <t>COMPAGNIE GENERALE DE SANTE/LIFEN/APICEM/GCS SARA</t>
  </si>
  <si>
    <t>ramsaygds.mssante.fr/medecin.mssante.fr/lifen.mssante.fr/for.mssante.fr/#</t>
  </si>
  <si>
    <t>COMPAGNIE GENERALE DE SANTE/MAILIZ/LIFEN/FONDATION OPHTALMOLOGIQUE A. DE ROTHSCHILD/@</t>
  </si>
  <si>
    <t>MAILIZ/LIFEN/FSEF/ETABLISSEMENT PUBLIC DE SANTE ERASME</t>
  </si>
  <si>
    <t>sage-femme.mssante.fr/medecin.mssante.fr/lifen.mssante.fr/#</t>
  </si>
  <si>
    <t>MAILIZ/LIFEN/GH NORD VIENNE/WRAPTOR LABORATORIES/INOVELAN</t>
  </si>
  <si>
    <t>COMPAGNIE GENERALE DE SANTE/MAILIZ/MIPIH/LIFEN/GH SAINT JOSEPH/HOPITAL AMERICAIN</t>
  </si>
  <si>
    <t>sage-femme.mssante.fr/ramsaygds.mssante.fr/medecin.mssante.fr/lifen.mssante.fr/interop-mssante.apicrypt.org/infirmier.mssante.fr/hopitalprive-guillaumedevarye.elsan.mssante.fr/ch-cognac.mssante.fr/#</t>
  </si>
  <si>
    <t>COMPAGNIE GENERALE DE SANTE/LIFEN/APICEM/MAILIZ/ELSAN SAS/CHI DU PAYS DE COGNAC/@</t>
  </si>
  <si>
    <t>GCS TESIS/MAILIZ/GH SAINT JOSEPH/GCS ESANTE BRETAGNE/GCS SARA</t>
  </si>
  <si>
    <t>MAILIZ/LIFEN/APICEM/CHI DES ALPES DU SUD</t>
  </si>
  <si>
    <t>LIFEN/MIPIH/CH JULES NIEL DE VALREAS/CENTRE ANTOINE LACASSAGNE</t>
  </si>
  <si>
    <t>masseur-kinesitherapeute.mssante.fr/chu-nimes.mssante.fr</t>
  </si>
  <si>
    <t>oi.mssante.fr/infirmier.mssante.fr/aura.mssante.fr</t>
  </si>
  <si>
    <t>GCS TESIS/MAILIZ/GCS SARA</t>
  </si>
  <si>
    <t>SSA/COMPAGNIE GENERALE DE SANTE/MAILIZ/LIFEN/APICEM/@</t>
  </si>
  <si>
    <t>pro.mssante.fr/oi.mssante.fr/masseur-kinesitherapeute.mssante.fr/lifen.mssante.fr/#</t>
  </si>
  <si>
    <t>GCS TESIS/MAILIZ/LIFEN/@</t>
  </si>
  <si>
    <t>SSA/CHI DES ALPES DU SUD</t>
  </si>
  <si>
    <t>ugecam-centre.cnamts.mssante.fr/medecin.mssante.fr/masseur-kinesitherapeute.mssante.fr/lifen.mssante.fr/les3soleils.mssante.fr/3soleils.mssante.fr/#</t>
  </si>
  <si>
    <t>MAILIZ/LIFEN/MIPIH/WRAPTOR LABORATORIES/@</t>
  </si>
  <si>
    <t>COMPAGNIE GENERALE DE SANTE/LIFEN/GH SAINT JOSEPH</t>
  </si>
  <si>
    <t>FSEF/CHRU DE TOURS/GRADES ESEA NOUVELLE-AQUITAINE</t>
  </si>
  <si>
    <t>medecin.mssante.fr/lifen.mssante.fr/ahparis.mssante.fr</t>
  </si>
  <si>
    <t>MAILIZ/LIFEN/HOPITAL AMERICAIN</t>
  </si>
  <si>
    <t>MAILIZ/LIFEN/WRAPTOR LABORATORIES/CHI DES ALPES DU SUD</t>
  </si>
  <si>
    <t>FSEF/EPSVE</t>
  </si>
  <si>
    <t>vivalto-sante.mssante.fr/medecin.mssante.fr/masseur-kinesitherapeute.mssante.fr/lifen.mssante.fr/interop-mssante.apicrypt.org/chu-rouen.mssante.fr</t>
  </si>
  <si>
    <t>GIE VIVALTO SANTE SERVICE PARTAGES/MAILIZ/LIFEN/APICEM/CHU DE ROUEN</t>
  </si>
  <si>
    <t>paca.mssante.fr/medecin.mssante.fr/hopital-saint-joseph.mssante.fr/cliniquebonneveine.mssante.fr/chu-rouen.mssante.fr/ch-aix.mssante.fr/aphm.mssante.fr/#</t>
  </si>
  <si>
    <t>SSA/MAILIZ/LIFEN/CHU DE ROUEN/CHU HOPITAUX DE BORDEAUX/CH DE LIBOURNE/CH D'AGEN/GRADES ESEA NOUVELLE-AQUITAINE/@</t>
  </si>
  <si>
    <t>MAILIZ/LIFEN/CH DE VIENNE/CHU BESANCON/CHI DES ALPES DU SUD/GCS SARA</t>
  </si>
  <si>
    <t>pro.mssante.fr/hopitalporteverte.mssante.fr/cos.mssante.fr/#</t>
  </si>
  <si>
    <t>MAILIZ/HOPITAL LA PORTE VERTE/INOVELAN/@</t>
  </si>
  <si>
    <t>MAILIZ/LIFEN/APICEM/GH SAINT JOSEPH/GH SELESTAT-OBERNAI (GHSO)/INOVELAN/CHI DE LA LAUTER/GH DE LA ROCHELLE-RE-AUNIS/GCS SARA/@</t>
  </si>
  <si>
    <t>SSA/LIFEN/INOVELAN/GCS SARA/@</t>
  </si>
  <si>
    <t>lifen.mssante.fr/cliniquestdidier.mssante.fr</t>
  </si>
  <si>
    <t>sage-femme.mssante.fr/pro.mssante.fr/medecin.mssante.fr/lifen.mssante.fr/ghsv.mssante.fr/ch-wissembourg.mssante.fr/chr-metz-thionville.mssante.fr/chorus.mssante.fr/aural.mssante.fr</t>
  </si>
  <si>
    <t>MAILIZ/LIFEN/FONDATION VINCENT DE PAUL/CHI DE LA LAUTER/CHR METZ-THIONVILLE/INTERNATIONAL CROSS TALK/AURAL</t>
  </si>
  <si>
    <t>MAILIZ/LIFEN/ELSAN SAS/CHI DES ALPES DU SUD</t>
  </si>
  <si>
    <t>COMPAGNIE GENERALE DE SANTE/HOPITAUX PEDIATRIQUES DE NICE CHU LENVAL/MAILIZ/LIFEN/APICEM/CHU DE NICE/INOVELAN/CH DE CANNES/CENTRE ANTOINE LACASSAGNE/MIPIH/GCS SARA/@</t>
  </si>
  <si>
    <t>sage-femme.mssante.fr/pro.oc.mssante.fr/na.mssante.fr/medecin.mp.mssante.fr/limousin.mssante.fr/chirurgien-dentiste.oc.mssante.fr</t>
  </si>
  <si>
    <t>MAILIZ/GRADES ESEA NOUVELLE-AQUITAINE/MIPIH</t>
  </si>
  <si>
    <t>sthilaire.mssante.fr/pro.mssante.fr/medecin.mssante.fr/masseur-kinesitherapeute.mssante.fr/lifen.mssante.fr/interop-mssante.apicrypt.org/infirmier.mssante.fr/chu-rouen.mssante.fr/ch-havre.mssante.fr</t>
  </si>
  <si>
    <t>CLINIQUE SAINT-HILAIRE ROUEN/LIFEN/APICEM/MAILIZ/CHU DE ROUEN/INOVELAN</t>
  </si>
  <si>
    <t>medecin.mssante.fr/masseur-kinesitherapeute.mssante.fr/lifen.mssante.fr/interop-mssante.apicrypt.org/esantepdl.mssante.fr/ch-cholet.mssante.fr/ahparis.mssante.fr</t>
  </si>
  <si>
    <t>MAILIZ/LIFEN/APICEM/GCS E-SANTE PAYS DE LA LOIRE/CH DE CHOLET/HOPITAL AMERICAIN</t>
  </si>
  <si>
    <t>enovacom.mssante.fr/aura.mssante.fr</t>
  </si>
  <si>
    <t>oi.mssante.fr/lifen.mssante.fr/aura.mssante.fr</t>
  </si>
  <si>
    <t>GCS TESIS/LIFEN/GCS SARA</t>
  </si>
  <si>
    <t>SSA/GCS TESIS/MAILIZ/LIFEN/MIPIH/CHI DES ALPES DU SUD/GCS SARA/@</t>
  </si>
  <si>
    <t>ramsaygds.mssante.fr/pdl.mssante.fr/medecin.mssante.fr/chu-tours.mssante.fr/ch-cholet.mssante.fr/bretagne.mssante.fr</t>
  </si>
  <si>
    <t>COMPAGNIE GENERALE DE SANTE/GCS E-SANTE PAYS DE LA LOIRE/MAILIZ/CHRU DE TOURS/CH DE CHOLET/GCS ESANTE BRETAGNE</t>
  </si>
  <si>
    <t>ramsaygds.mssante.fr/medecin.mssante.fr/lifen.mssante.fr/chu-dijon.mssante.fr</t>
  </si>
  <si>
    <t>COMPAGNIE GENERALE DE SANTE/MAILIZ/LIFEN/APICEM/MIPIH/GH SAINT JOSEPH/HOPITAL AMERICAIN/@</t>
  </si>
  <si>
    <t>msa.mssante.fr/lifen.mssante.fr/groupe-adene.mssante.fr/easycrypt.mssante.fr/chu-montpellier.mssante.fr/ch-beziers.mssante.fr/aura.mssante.fr</t>
  </si>
  <si>
    <t>LIFEN/ENOVACOM/MIPIH/CH DE BEZIERS/GCS SARA</t>
  </si>
  <si>
    <t>sage-femme.mssante.fr/pro.mssante.fr/pauchet.mssante.fr/medecin.mssante.fr/lifen.mssante.fr/interop-mssante.apicrypt.org/infirmier.mssante.fr</t>
  </si>
  <si>
    <t>MIPIH/LIFEN/APICEM/MAILIZ</t>
  </si>
  <si>
    <t>pro.mssante.fr/orpea.mssante.fr/medecin.oc.mssante.fr/medecin.mp.mssante.fr/lifen.mssante.fr/5-sante.mssante.fr</t>
  </si>
  <si>
    <t>ramsaygds.mssante.fr/pro.oc.mssante.fr/pro.mssante.fr/medecin.mssante.fr/medecin.mp.mssante.fr/masseur-kinesitherapeute.mssante.fr/lifen.mssante.fr/dieteticien.oc.mssante.fr/clinique-saint-orens.mssante.fr/aphp.mssante.fr</t>
  </si>
  <si>
    <t>GRADES ESEA NOUVELLE-AQUITAINE/MAILIZ/FSEF/GCS SARA</t>
  </si>
  <si>
    <t>ugecam-centre.cnamts.mssante.fr/pro.mssante.fr/easycrypt.mssante.fr/#</t>
  </si>
  <si>
    <t>MIPIH/MAILIZ/ENOVACOM/@</t>
  </si>
  <si>
    <t>MAILIZ/GRADES ESEA NOUVELLE-AQUITAINE/MIPIH/GH DE LA ROCHELLE-RE-AUNIS</t>
  </si>
  <si>
    <t>ramsaygds.mssante.fr/pro.mssante.fr/masseur-kinesitherapeute.mssante.fr/cos.mssante.fr/aura.mssante.fr</t>
  </si>
  <si>
    <t>GRADES ESEA NOUVELLE-AQUITAINE/MAILIZ/MIPIH/LIFEN/GH NORD VIENNE/CHU DE POITIERS</t>
  </si>
  <si>
    <t>masseur-kinesitherapeute.mssante.fr/centre-helene-borel.mssante.fr</t>
  </si>
  <si>
    <t>MAILIZ/MIPIH/CENTRE ANTOINE LACASSAGNE/GCS ESANTE BRETAGNE/GCS SARA/@</t>
  </si>
  <si>
    <t>valdorb.mssante.fr/lifen.mssante.fr</t>
  </si>
  <si>
    <t>SSA/GCS SARA/@</t>
  </si>
  <si>
    <t>SSA/COMPAGNIE GENERALE DE SANTE/MAILIZ/MIPIH/INOVELAN/GCS SARA/@</t>
  </si>
  <si>
    <t>MAILIZ/LIFEN/CENTRE ANTOINE LACASSAGNE/GCS SARA</t>
  </si>
  <si>
    <t>pro.mssante.fr/pharmacien.mssante.fr/oi.mssante.fr/medecin.mssante.fr/masseur-kinesitherapeute.mssante.fr/lifen.mssante.fr/infirmier.mssante.fr/ght974.mssante.fr/fhm.mssante.fr/chu-rouen.mssante.fr/ch-havre.mssante.fr/chb.mssante.fr/aura.mssante.fr</t>
  </si>
  <si>
    <t>LIFEN/APICEM/MAILIZ/ICO - SITE PAUL PAPIN/GCS E-SANTE PAYS DE LA LOIRE/CH DE SAUMUR/CHI DES ALPES DU SUD/CH HAUT ANJOU/CH DE CHOLET/CH BRETAGNE ATLANTIQUE/GCS SARA/INOVELAN</t>
  </si>
  <si>
    <t>medecin.oc.mssante.fr/medecin.mssante.fr/masseur-kinesitherapeute.mssante.fr/lifen.mssante.fr/infirmier.oc.mssante.fr/infirmier.mssante.fr/icm.mssante.fr/chu-nimes.mssante.fr/chu-montpellier.mssante.fr/chu-brest.mssante.fr/ch-millau.mssante.fr/ch-beziers.mssante.fr/ch-bassindethau.mssante.fr/ch-ales.mssante.fr/aura.mssante.fr</t>
  </si>
  <si>
    <t>LIFEN/MAILIZ/INSTITUT REGIONAL CANCER MONTPELLIER/INOVELAN/CHU BREST/MIPIH/CH DE BEZIERS/CH BASSIN DE THAU/CH ALES-CEVENNNES/GCS SARA</t>
  </si>
  <si>
    <t>lifen.mssante.fr/ch-cognac.mssante.fr/aura.mssante.fr/ardevie.mssante.fr</t>
  </si>
  <si>
    <t>LIFEN/CHI DU PAYS DE COGNAC/GCS SARA/GRADES ESEA NOUVELLE-AQUITAINE</t>
  </si>
  <si>
    <t>ramsaygds.mssante.fr/medecin.mssante.fr/lifen.mssante.fr/interop-mssante.apicrypt.org/ihfb.mssante.fr/aphp.mssante.fr</t>
  </si>
  <si>
    <t>COMPAGNIE GENERALE DE SANTE/MAILIZ/LIFEN/APICEM/INSTITUT HOSPITALIER FRANCO-BRITANIQUE/INOVELAN</t>
  </si>
  <si>
    <t>POLE MPR HELIER/MAILIZ/LIFEN/GHBS/CHRU DE RENNES/CH DE BRETAGNE SUD/GCS ESANTE BRETAGNE/GCS SARA</t>
  </si>
  <si>
    <t>SSA/COMPAGNIE GENERALE DE SANTE/MIPIH/@</t>
  </si>
  <si>
    <t>sage-femme.mssante.fr/ramsaygds.mssante.fr/medecin.mssante.fr/lifen.mssante.fr/ght-gpne.mssante.fr/csje.mssante.fr/chu-nantes.mssante.fr/chr-orleans.mssante.fr/aura.mssante.fr/aphp.mssante.fr/#</t>
  </si>
  <si>
    <t>COMPAGNIE GENERALE DE SANTE/MAILIZ/LIFEN/GHI LE RAINCY MONTFERMEIL/POLYCLINIQUE SAINT JEAN/CHU DE NANTES/CH REGIONAL D'ORLEANS/GCS SARA/INOVELAN/@</t>
  </si>
  <si>
    <t>MAILIZ/LIFEN/GCS E-SANTE ARCHIPEL 971/GHBS/CHU DE POITIERS/GCS SIS MARTINIQUE/GH DE LA ROCHELLE-RE-AUNIS/MIPIH/CHI DU PAYS DE COGNAC/CH DE SAINTONGE/CH SAINT-NICOLAS DE BLAYE/CH D'ANGOULEME/INOVELAN/GRADES ESEA NOUVELLE-AQUITAINE</t>
  </si>
  <si>
    <t>SSA/LIFEN/APICEM/SAS MAPUI LABS/GHBS/CHI DE LA LAUTER/CHRU DE TOURS/CHU BREST/MAILIZ/CH CENTRE BRETAGNE/CH BRETAGNE ATLANTIQUE/GCS ESANTE BRETAGNE/GCS SARA/INOVELAN/@</t>
  </si>
  <si>
    <t>LIFEN/MAILIZ/GH DE LA ROCHELLE-RE-AUNIS/DEDALUS HEALTHCARE FRANCE/MIPIH/GCS SARA/INOVELAN/@</t>
  </si>
  <si>
    <t>silpc.mssante.fr/pro.mssante.fr/masseur-kinesitherapeute.mssante.fr/limousin.mssante.fr/infirmier.mssante.fr/ch-lasouterraine.mssante.fr/ch-aubusson.mssante.fr</t>
  </si>
  <si>
    <t>LIFEN/HOPITAUX PEDIATRIQUES DE NICE CHU LENVAL/APICEM/GH SAINT JOSEPH/CHU DE POITIERS/CHU DE NICE/MAILIZ/CH DE LA DRACENIE/CH DE CANNES/CH DES ESCARTONS DE BRIANCON/COMPUGROUP MEDICAL France/CENTRE ANTOINE LACASSAGNE/MIPIH/GCS SARA/APHM/@</t>
  </si>
  <si>
    <t>MAILIZ/LIFEN/APICEM/GHBS/GRADES ESEA NOUVELLE-AQUITAINE/CHI DES ALPES DU SUD/CH DE CHOLET/GCS SARA/@</t>
  </si>
  <si>
    <t>sage-femme.mssante.fr/pro.mssante.fr/polycliniquepoitiers.mssante.fr/pharmacien.mssante.fr/pc.mssante.fr/na.mssante.fr/medecin.oc.mssante.fr/medecin.mssante.fr/medecin.mp.mssante.fr/masseur-kinesitherapeute.mssante.fr/lifen.mssante.fr/interop-mssante.apicrypt.org/ghnv.mssante.fr/gh70.mssante.fr/fpv.mssante.fr/chu-tours.mssante.fr/chu-poitiers.mssante.fr/chu-nice.mssante.fr/chu-nantes.mssante.fr/chu-montpellier.mssante.fr/chu-limoges.mssante.fr/ch-saumur.mssante.fr/chr-orleans.mssante.fr/ch-libourne.mssante.fr/ch-larochelle.mssante.fr/ch-laferte-bernard.mssante.fr/chirurgien-dentiste.mssante.fr/ch-dax.mssante.fr/ch-cognac.mssante.fr/ch-claudel.mssante.fr/ch-angouleme.mssante.fr/aurapc.mssante.fr/aura.mssante.fr/aphp.mssante.fr/#</t>
  </si>
  <si>
    <t>POLYCLINIQUE DE POITIERS/LIFEN/APICEM/GH NORD VIENNE/GCS EMOSIST - FRANCHE COMTE/ENOVACOM/CHRU DE TOURS/CHU DE POITIERS/CHU DE NICE/CHU DE NANTES/MIPIH/CHU DE LIMOGES/CH DE SAUMUR/CH REGIONAL D'ORLEANS/CH DE LIBOURNE/GH DE LA ROCHELLE-RE-AUNIS/CH LA FERTE BERNARD/MAILIZ/CH DAX/CHI DU PAYS DE COGNAC/CH CAMILLE CLAUDEL/CH D'ANGOULEME/GRADES ESEA NOUVELLE-AQUITAINE/GCS SARA/INOVELAN/@</t>
  </si>
  <si>
    <t>COMPAGNIE GENERALE DE SANTE/GRADES ESEA NOUVELLE-AQUITAINE/MAILIZ/LIFEN/APICEM/GHBS/MIPIH/CHU DE POITIERS/GH DE LA ROCHELLE-RE-AUNIS</t>
  </si>
  <si>
    <t>pro.oc.mssante.fr/lifen.mssante.fr</t>
  </si>
  <si>
    <t>medecin.mssante.fr/limousin.mssante.fr</t>
  </si>
  <si>
    <t>medecin.mssante.fr/lifen.mssante.fr/#</t>
  </si>
  <si>
    <t>540000536</t>
  </si>
  <si>
    <t>MAILIZ/GH SELESTAT-OBERNAI (GHSO)/CHU BESANCON/EPSAN/GCS SARA</t>
  </si>
  <si>
    <t>medecin.mssante.fr/lifen.mssante.fr/infirmier.mssante.fr/epsm-al.mssante.fr/chu-rouen.mssante.fr</t>
  </si>
  <si>
    <t>LIFEN/MAILIZ/INOVELAN/CHU DE ROUEN</t>
  </si>
  <si>
    <t>pro.mssante.fr/medecin.mssante.fr/interop-mssante.apicrypt.org/epsm-quimper.mssante.fr/bretagne.mssante.fr/aura.mssante.fr</t>
  </si>
  <si>
    <t>rozarvor.elsan.mssante.fr/lifen.mssante.fr/esantepdl.mssante.fr</t>
  </si>
  <si>
    <t>ELSAN SAS/LIFEN/GCS E-SANTE PAYS DE LA LOIRE</t>
  </si>
  <si>
    <t>SSA/LIFEN/MIPIH/@</t>
  </si>
  <si>
    <t>GH DE LA ROCHELLE-RE-AUNIS</t>
  </si>
  <si>
    <t>medecin.mssante.fr/lifen.mssante.fr/epsve.mssante.fr/epsm-sarthe.mssante.fr/#</t>
  </si>
  <si>
    <t>MAILIZ/LIFEN/EPSVE/CHS DE LA SARTHE/@</t>
  </si>
  <si>
    <t>SSA/COMPAGNIE GENERALE DE SANTE/MAILIZ/LIFEN/ENOVACOM/GH SAINT JOSEPH/FONDATION OPHTALMOLOGIQUE A. DE ROTHSCHILD/CHI DE COMPIEGNE-NOYON/CH DE CANNES/GCS SARA/INOVELAN/@</t>
  </si>
  <si>
    <t>LIFEN/FSEF/@</t>
  </si>
  <si>
    <t>COMPAGNIE GENERALE DE SANTE/MIPIH/MAILIZ/LIFEN/APICEM/GHBS/GCS E-SANTE PAYS DE LA LOIRE/EPSVE/CHRU DE RENNES/CH DE SAINT DENIS/CH SIMONE VEIL/CH SAINT CALAIS/CHI DES ALPES DU SUD/GCS ESANTE BRETAGNE/GCS SARA/INOVELAN/@</t>
  </si>
  <si>
    <t>sage-femme.mssante.fr/ramsaygds.mssante.fr/pro.mssante.fr/medecin.mssante.fr/lifen.mssante.fr/interop-mssante.apicrypt.org/ght-gpne.mssante.fr/for.mssante.fr/chu-limoges.mssante.fr/chirurgien-dentiste.mssante.fr/ch-clermont.mssante.fr/aura.mssante.fr/aphp.mssante.fr/#</t>
  </si>
  <si>
    <t>COMPAGNIE GENERALE DE SANTE/LIFEN/APICEM/GHI LE RAINCY MONTFERMEIL/FONDATION OPHTALMOLOGIQUE A. DE ROTHSCHILD/CHU DE LIMOGES/MAILIZ/MIPIH/GCS SARA/INOVELAN/@</t>
  </si>
  <si>
    <t>GH NORD VIENNE</t>
  </si>
  <si>
    <t>GIE VIVALTO SANTE SERVICE PARTAGES/SSA/COMPAGNIE GENERALE DE SANTE/MIPIH/LIFEN/APICEM/MAILIZ/INSTITUT MUTUALISTE MONTSOURIS/INSTITUT HOSPITALIER FRANCO-BRITANIQUE/GH SAINT JOSEPH/GH SUD ILE DE FRANCE/GH PARIS SITE SAINT JOSEPH/FONDATION OPHTALMOLOGIQUE A. DE ROTHSCHILD/CH MARC JACQUET MELUN/INSTITUT BERGONIE/GCS SARA/INOVELAN/@</t>
  </si>
  <si>
    <t>LIFEN/APICEM/GH NORD VIENNE/CHRU DE TOURS/CHU DE POITIERS/CHU DE NANTES/CHU DE LIMOGES/CHU BREST/CHU HOPITAUX DE BORDEAUX/INOVELAN/CH DE SAUMUR/CH DE ROCHEFORT/GRADES ESEA NOUVELLE-AQUITAINE/GH DE LA ROCHELLE-RE-AUNIS/MAILIZ/CH CAMILLE CLAUDEL/CH BRETAGNE ATLANTIQUE/MIPIH/GCS SARA/@</t>
  </si>
  <si>
    <t>MAILIZ/LIFEN/INSTITUT MUTUALISTE MONTSOURIS/SAS MAPUI LABS/GH PAUL GUIRAUD/ENOVACOM/INOVELAN/@</t>
  </si>
  <si>
    <t>MAILIZ/LIFEN/APICEM/GH SELESTAT-OBERNAI (GHSO)/ENOVACOM/CH CENTRE BRETAGNE/GCS SARA</t>
  </si>
  <si>
    <t>pro.mssante.fr/polyclinique-ormeau.mssante.fr/paca.mssante.fr/orthophoniste.mssante.fr/ohs-lorraine.mssante.fr/na.mssante.fr/medecin.mssante.fr/medecin.mp.mssante.fr/masseur-kinesitherapeute.mssante.fr/lifen.mssante.fr/korian.mssante.fr/infirmier.mssante.fr/grand-est.mssante.fr/ghnv.mssante.fr/esantepdl.mssante.fr/chu-poitiers.mssante.fr/chr-orleans.mssante.fr/chicas-gap.mssante.fr/ch-cholet.mssante.fr/aura.mssante.fr/aub.mssante.fr</t>
  </si>
  <si>
    <t>CENTRE JACQUES PARISOT BAINVILLE SUR MADON/GRADES ESEA NOUVELLE-AQUITAINE/LIFEN/MIPIH/MAILIZ/GRADES PULSY/GH NORD VIENNE/GCS E-SANTE PAYS DE LA LOIRE/CHU DE POITIERS/CH REGIONAL D'ORLEANS/CHI DES ALPES DU SUD/CH DE CHOLET/GCS SARA/AUB SANTE</t>
  </si>
  <si>
    <t>ramsaygds.mssante.fr/pro.mssante.fr/pharmacien.mssante.fr/medecin.mssante.fr/lifen.mssante.fr/interop-mssante.apicrypt.org/ghpp.aura.mssante.fr/chu-montpellier.mssante.fr/chms.aura.mssante.fr/ch-montelimar.aura.mssante.fr/ch-crest.mssante.fr/ch-arles.mssante.fr/ch-angouleme.mssante.fr/aura.mssante.fr/ahsm.mssante.fr/#</t>
  </si>
  <si>
    <t>sage-femme.mssante.fr/pro.mssante.fr/medecin.mssante.fr/lifen.mssante.fr/interop-mssante.apicrypt.org/infirmier.mssante.fr/groupesaintsauveur.mssante.fr/grand-est.mssante.fr/ghso.mssante.fr/ch-wissembourg.mssante.fr/chu-rouen.mssante.fr/chu-besancon.mssante.fr/chirurgien-dentiste.mssante.fr/ch-albi.mssante.fr/aura.mssante.fr/aural.mssante.fr/arfp.asso.mssante.fr</t>
  </si>
  <si>
    <t>LIFEN/APICEM/INOVELAN/GRADES PULSY/GH SELESTAT-OBERNAI (GHSO)/CHI DE LA LAUTER/CHU DE ROUEN/CHU BESANCON/MAILIZ/MIPIH/GCS SARA/AURAL/ASSOC READAPT ET FORMATION PROF</t>
  </si>
  <si>
    <t>masseur-kinesitherapeute.mssante.fr/infirmier.mssante.fr/aural.mssante.fr</t>
  </si>
  <si>
    <t>LIFEN/APICEM/MAILIZ/GH SELESTAT-OBERNAI (GHSO)/INOVELAN</t>
  </si>
  <si>
    <t>MIPIH/MAILIZ/LIFEN/INOVELAN/SSA/GCS SARA/APHM/@</t>
  </si>
  <si>
    <t>MAILIZ/LIFEN/SSA/CHR METZ-THIONVILLE/@</t>
  </si>
  <si>
    <t>MAILIZ/LIFEN/SSA/GCS SARA/GRADES ESEA NOUVELLE-AQUITAINE/@</t>
  </si>
  <si>
    <t>COMPAGNIE GENERALE DE SANTE/MAILIZ/LIFEN/APICEM/GH SAINT JOSEPH/HOPITAL PRIVE COGNACQ-JAY/GCS SIS MARTINIQUE/CHI DES ALPES DU SUD</t>
  </si>
  <si>
    <t>MAILIZ/LIFEN/INOVELAN/GH SELESTAT-OBERNAI (GHSO)</t>
  </si>
  <si>
    <t>sage-femme.mssante.fr/ramsaygds.mssante.fr/pro.mssante.fr/orpea.mssante.fr/medecin.mssante.fr/lifen.mssante.fr/ch-vienne.mssante.fr/chu-tours.mssante.fr/chu-poitiers.mssante.fr/chu-nimes.mssante.fr/chu-martinique.mssante.fr/chu-lyon.aura.mssante.fr/chu-dijon.mssante.fr/aura.mssante.fr/aphp.mssante.fr</t>
  </si>
  <si>
    <t>COMPAGNIE GENERALE DE SANTE/MIPIH/MAILIZ/LIFEN/CH DE VIENNE/CHRU DE TOURS/CHU DE POITIERS/GCS SIS MARTINIQUE/GCS SARA/INOVELAN</t>
  </si>
  <si>
    <t>MAILIZ/LIFEN/GCS E-SANTE PAYS DE LA LOIRE</t>
  </si>
  <si>
    <t>MAILIZ/LIFEN/APICEM/GH SAINT JOSEPH/GH DIACONESSES - CROIX ST SIMON/FONDATION OPHTALMOLOGIQUE A. DE ROTHSCHILD/INOVELAN/HOPITAL AMERICAIN</t>
  </si>
  <si>
    <t>SSA/COMPAGNIE GENERALE DE SANTE/CENTRE NEPHROCARE MARNE LA VALLEE/LIFEN/CH DE VIENNE/CHU DE NICE/GCS SIS MARTINIQUE/MAILIZ/CHI DE COMPIEGNE-NOYON/CH DE CHOLET/CH DE CANNES/GCS SARA/INOVELAN/APHM/@</t>
  </si>
  <si>
    <t>SSA/COMPAGNIE GENERALE DE SANTE/MIPIH/MAILIZ/LIFEN/APICEM/INSTITUT HOSPITALIER FRANCO-BRITANIQUE/GH SAINT JOSEPH/GHBS/FONDATION OPHTALMOLOGIQUE A. DE ROTHSCHILD/HOPITAL FOCH/CHU DE ROUEN/CH REGIONAL D'ORLEANS/ENOVACOM/GCS SARA/INOVELAN/@</t>
  </si>
  <si>
    <t>medecin.mssante.fr/hopital-gouin.mssante.fr/aura.mssante.fr</t>
  </si>
  <si>
    <t>MAILIZ/HOPITAL GOUIN/GCS SARA</t>
  </si>
  <si>
    <t>GH SELESTAT-OBERNAI (GHSO)</t>
  </si>
  <si>
    <t>medecin.mssante.fr/masseur-kinesitherapeute.mssante.fr/groupesos.mssante.fr/aura.mssante.fr/aphp.mssante.fr</t>
  </si>
  <si>
    <t>GRADES ESEA NOUVELLE-AQUITAINE/LIFEN/MAILIZ/GH NORD VIENNE/CHU DE POITIERS/INTERNATIONAL CROSS TALK/CH MOULINS YZEURE/CHI DES ALPES DU SUD/CHI DU PAYS DE COGNAC/CH CAMILLE CLAUDEL/CH BRETAGNE ATLANTIQUE/CH D'ANGOULEME/GCS SARA</t>
  </si>
  <si>
    <t>pro.mssante.fr/pediatrie-chulenval-nice.mssante.fr/paca.mssante.fr/orthophoniste.mssante.fr/medecin.mssante.fr/lifen.mssante.fr/lenval.mssante.fr/infirmier.mssante.fr/esms.mssante.fr/chu-nice.mssante.fr/chr-orleans.mssante.fr/chirurgien-dentiste.mssante.fr/ch-dreux.mssante.fr/ch-cannes.mssante.fr/cal.mssante.fr/aura.mssante.fr/aphp.mssante.fr</t>
  </si>
  <si>
    <t>LIFEN/HOPITAUX PEDIATRIQUES DE NICE CHU LENVAL/MIPIH/CHU DE NICE/CH REGIONAL D'ORLEANS/MAILIZ/ENOVACOM/CH DE CANNES/CENTRE ANTOINE LACASSAGNE/GCS SARA/INOVELAN</t>
  </si>
  <si>
    <t>hl-boen.aura.mssante.fr/aura.mssante.fr</t>
  </si>
  <si>
    <t>MAILIZ/CENTRE ANTOINE LACASSAGNE/@</t>
  </si>
  <si>
    <t>medecin.mssante.fr/lifen.mssante.fr/hv-leluc.mssante.fr</t>
  </si>
  <si>
    <t>GCS E-SANTE PAYS DE LA LOIRE/CH DOUE LA FONTAINE</t>
  </si>
  <si>
    <t>medecin.mssante.fr/lifen.mssante.fr/hopitalevron.mssante.fr/esantepdl.mssante.fr</t>
  </si>
  <si>
    <t>paca.mssante.fr/medecin.mssante.fr/interop-mssante.apicrypt.org/eps.barcelonnette.mssante.fr/chicas-gap.mssante.fr</t>
  </si>
  <si>
    <t>MAILIZ/APICEM/MIPIH/CHI DES ALPES DU SUD</t>
  </si>
  <si>
    <t>lifen.mssante.fr/infirmier.oc.mssante.fr/chsc.mssante.fr</t>
  </si>
  <si>
    <t>GRADES ESEA NOUVELLE-AQUITAINE/CH DE ROCHEFORT/GH DE LA ROCHELLE-RE-AUNIS/CH DEPARTEMENTAL VENDEE/MIPIH</t>
  </si>
  <si>
    <t>pro.mssante.fr/medecin.mssante.fr/lifen.mssante.fr/esantepdl.mssante.fr/chuzes.mssante.fr/chu-nimes.mssante.fr/aura.mssante.fr/#</t>
  </si>
  <si>
    <t>MAILIZ/LIFEN/GCS E-SANTE PAYS DE LA LOIRE/HOPITAL LOCAL D'UZES/INOVELAN/GCS SARA/@</t>
  </si>
  <si>
    <t>COMPAGNIE GENERALE DE SANTE/CENTRE NEPHROCARE MARNE LA VALLEE/MAILIZ/LIFEN/GH SAINT JOSEPH/CH DE VIENNE/CHU BESANCON/CRLCC GEORGES-FRANCOIS LECLERC/GCS SARA/INOVELAN/@</t>
  </si>
  <si>
    <t>sage-femme.mssante.fr/medecin.mssante.fr/lifen.mssante.fr/aphp.mssante.fr/#</t>
  </si>
  <si>
    <t>sage-femme.mssante.fr/ramsaygds.mssante.fr/lifen.mssante.fr/aura.mssante.fr/app-ramsaygds.mssante.fr/#</t>
  </si>
  <si>
    <t>COMPAGNIE GENERALE DE SANTE/MAILIZ/LIFEN/APICEM/GH SUD ILE DE FRANCE/CH MARC JACQUET MELUN/@</t>
  </si>
  <si>
    <t>sage-femme.mssante.fr/ramsaygds.mssante.fr/pro.mssante.fr/medecin.mssante.fr/masseur-kinesitherapeute.mssante.fr/lifen.mssante.fr/interop-mssante.apicrypt.org/chu-dijon.mssante.fr/ch-dole.mssante.fr/aura.mssante.fr</t>
  </si>
  <si>
    <t>COMPAGNIE GENERALE DE SANTE/MAILIZ/LIFEN/APICEM/INOVELAN/CH LOUIS PASTEUR DOLE/GCS SARA</t>
  </si>
  <si>
    <t>ramsaygds.mssante.fr/pro.mssante.fr/medecin.mssante.fr/lifen.mssante.fr/interop-mssante.apicrypt.org/chicas-gap.mssante.fr/aphp.mssante.fr/#</t>
  </si>
  <si>
    <t>COMPAGNIE GENERALE DE SANTE/MAILIZ/LIFEN/APICEM/CHI DES ALPES DU SUD/INOVELAN/@</t>
  </si>
  <si>
    <t>sage-femme.mssante.fr/pro.mssante.fr/medecin.mssante.fr/masseur-kinesitherapeute.mssante.fr/lifen.mssante.fr/interop-mssante.apicrypt.org/infirmier.mssante.fr/ghbs.mssante.fr/chu-poitiers.mssante.fr/chu-nantes.mssante.fr/chr-orleans.mssante.fr/chr-metz-thionville.mssante.fr/ch-larochelle.mssante.fr/chicas-gap.mssante.fr/ch-centre-bretagne.mssante.fr/chbs.mssante.fr/chba.mssante.fr/bretagne.mssante.fr/aub.mssante.fr/#</t>
  </si>
  <si>
    <t>LIFEN/APICEM/MAILIZ/GHBS/CHU DE POITIERS/CHU DE NANTES/CH REGIONAL D'ORLEANS/CHR METZ-THIONVILLE/GH DE LA ROCHELLE-RE-AUNIS/CHI DES ALPES DU SUD/CH CENTRE BRETAGNE/CH DE BRETAGNE SUD/CH BRETAGNE ATLANTIQUE/GCS ESANTE BRETAGNE/AUB SANTE/@</t>
  </si>
  <si>
    <t>COMPAGNIE GENERALE DE SANTE/MAILIZ/LIFEN/APICEM/CHI DES ALPES DU SUD/GCS SARA/@</t>
  </si>
  <si>
    <t>ramsaygds.mssante.fr/pro.mssante.fr/medecin.mssante.fr/lifen.mssante.fr/chu-dijon.mssante.fr/chirurgien-dentiste.mssante.fr/chicas-gap.mssante.fr/aura.mssante.fr</t>
  </si>
  <si>
    <t>COMPAGNIE GENERALE DE SANTE/LIFEN/INOVELAN/MAILIZ/CHI DES ALPES DU SUD/GCS SARA</t>
  </si>
  <si>
    <t>sage-femme.mssante.fr/pro.mssante.fr/pharmacien.mssante.fr/paca.mssante.fr/medecin.mssante.fr/masseur-kinesitherapeute.mssante.fr/lifen.mssante.fr/interop-mssante.apicrypt.org/groupe-sainte-marguerite.mssante.fr/clinique-st-jean.mssante.fr/chicas-gap.mssante.fr/aura.mssante.fr/aphm.mssante.fr/#</t>
  </si>
  <si>
    <t>MAILIZ/LIFEN/APICEM/MIPIH/CHI DES ALPES DU SUD/GCS SARA/APHM/@</t>
  </si>
  <si>
    <t>SSA/MIPIH/MAILIZ/LIFEN/INOVELAN/CH DE VIENNE/HOSPICES CIVILS DE LYON/GCS SARA/@</t>
  </si>
  <si>
    <t>ssa.mssante.fr/ramsaygds.mssante.fr/medecin.mssante.fr/lifen.mssante.fr/hpsj.mssante.fr/ch-bry.mssante.fr/aura.mssante.fr/aphp.mssante.fr</t>
  </si>
  <si>
    <t>SSA/COMPAGNIE GENERALE DE SANTE/MAILIZ/LIFEN/GH SAINT JOSEPH/ENOVACOM/GCS SARA/INOVELAN</t>
  </si>
  <si>
    <t>pro.mssante.fr/hopital-dieuze.mssante.fr/grand-est.mssante.fr</t>
  </si>
  <si>
    <t>sage-femme.mssante.fr/ramsaygds.mssante.fr/pro.mssante.fr/pharmacien.mssante.fr/paca.mssante.fr/medecin.mssante.fr/lifen.mssante.fr/infirmier.mssante.fr/hopital-saint-joseph.mssante.fr/chu-montpellier.mssante.fr/aura.mssante.fr/aphm.mssante.fr/#</t>
  </si>
  <si>
    <t>ramsaygds.mssante.fr/medecin.mssante.fr/lifen.mssante.fr/hpsj.mssante.fr/hopitalporteverte.mssante.fr/ghpsj.mssante.fr/aphp.mssante.fr</t>
  </si>
  <si>
    <t>COMPAGNIE GENERALE DE SANTE/MAILIZ/LIFEN/GH SAINT JOSEPH/HOPITAL LA PORTE VERTE/GH PARIS SITE SAINT JOSEPH/INOVELAN</t>
  </si>
  <si>
    <t>sage-femme.mssante.fr/pssm.mssante.fr/pro.mssante.fr/medecin.mssante.fr/masseur-kinesitherapeute.mssante.fr/lifen.mssante.fr/interop-mssante.apicrypt.org/grand-est.mssante.fr/ghso.mssante.fr/chu-tours.mssante.fr/chu-besancon.mssante.fr/ch-troyes.mssante.fr/chorus.mssante.fr/chirurgien-dentiste.mssante.fr/ch-erstein.mssante.fr/ch-colmar.mssante.fr/aura.mssante.fr/ahnac.mssante.fr/#</t>
  </si>
  <si>
    <t>CH DE BAR LE DUC/LIFEN/APICEM/GRADES PULSY/GH SELESTAT-OBERNAI (GHSO)/CHRU DE TOURS/CHU BESANCON/INTERNATIONAL CROSS TALK/MAILIZ/CH D'ERSTEIN/HOPITAUX CIVILS DE COLMAR/GCS SARA/INOVELAN/@</t>
  </si>
  <si>
    <t>sage-femme.mssante.fr/pro.mssante.fr/pc.mssante.fr/na.mssante.fr/medecin.mssante.fr/limousin.mssante.fr/lifen.mssante.fr/chorus.mssante.fr/ch-larochelle.mssante.fr/ch-guingamp.mssante.fr/ch-cognac.mssante.fr/ch-angouleme.mssante.fr/ch-agen-nerac.mssante.fr/aura.mssante.fr</t>
  </si>
  <si>
    <t>MAILIZ/GRADES ESEA NOUVELLE-AQUITAINE/LIFEN/INTERNATIONAL CROSS TALK/GH DE LA ROCHELLE-RE-AUNIS/INOVELAN/CHI DU PAYS DE COGNAC/CH D'ANGOULEME/CH D'AGEN/GCS SARA</t>
  </si>
  <si>
    <t>LIFEN/APICEM/GRADES PULSY/GHBS/FONDATION OPHTALMOLOGIQUE A. DE ROTHSCHILD/CHI DE LA LAUTER/CHU DE NICE/MIPIH/GCS SIS MARTINIQUE/CHU BESANCON/HOPITAUX UNIVERSITAIRES DE STRASBOURG/INTERNATIONAL CROSS TALK/MAILIZ/CHI DES ALPES DU SUD/CH D'ERSTEIN/INSTITUT BERGONIE/GCS SARA/AURAL/@</t>
  </si>
  <si>
    <t>COMPAGNIE GENERALE DE SANTE/MAILIZ/LIFEN/APICEM/GH SAINT JOSEPH/INOVELAN/@</t>
  </si>
  <si>
    <t>COMPAGNIE GENERALE DE SANTE/GRADES ESEA NOUVELLE-AQUITAINE/MAILIZ/LIFEN/MIPIH/CHI DES ALPES DU SUD/@</t>
  </si>
  <si>
    <t>SSA/MAILIZ/LIFEN/ASSOCIATION GROUPE SOS SANTE/CHR METZ-THIONVILLE/INOVELAN/CHI DES ALPES DU SUD/GCS SARA/@</t>
  </si>
  <si>
    <t>MAILIZ/HOSPITALITE SAINT-THOMAS DE VILLENEUVE/GH DE LA ROCHELLE-RE-AUNIS/INOVELAN/GCS ESANTE BRETAGNE/@</t>
  </si>
  <si>
    <t>LIFEN/MAILIZ/CH DE CANNES/CENTRE ANTOINE LACASSAGNE/MIPIH</t>
  </si>
  <si>
    <t>COMPAGNIE GENERALE DE SANTE/CENTRE NEPHROCARE MARNE LA VALLEE/MIPIH/MAILIZ/LIFEN/APICEM/GH SAINT JOSEPH/GH SUD ILE DE FRANCE/FONDATION OPHTALMOLOGIQUE A. DE ROTHSCHILD/CHU DE LIMOGES/CH SENS/CH MARC JACQUET MELUN/CH DE CHOLET/GCS ESANTE BRETAGNE/GCS SARA/INOVELAN/@</t>
  </si>
  <si>
    <t>medecin.mssante.fr/lifen.mssante.fr/invalides.mssante.fr/ghsif.mssante.fr/aphp.mssante.fr/#</t>
  </si>
  <si>
    <t>MAILIZ/LIFEN/ENOVACOM/GH SUD ILE DE FRANCE/INOVELAN/@</t>
  </si>
  <si>
    <t>COMPAGNIE GENERALE DE SANTE/LIFEN/APICEM/GH SAINT JOSEPH/CHU DE ROUEN/CHU DE NANTES/CHU DE LIMOGES/GCS E-SANTE ARCHIPEL 971/MAILIZ/GCS SARA/INOVELAN</t>
  </si>
  <si>
    <t>LIFEN/GH SAINT JOSEPH/INOVELAN</t>
  </si>
  <si>
    <t>ssa.mssante.fr/ramsaygds.mssante.fr/pro.mssante.fr/medecin.mssante.fr/lifen.mssante.fr/interop-mssante.apicrypt.org/ihfb.mssante.fr/hpsj.mssante.fr/hopitaux-plaisir.mssante.fr/ghsif.mssante.fr/ghpsj.mssante.fr/ghbs.mssante.fr/doc.mssante.fr/chu-poitiers.mssante.fr/chr-orleans.mssante.fr/chorus.mssante.fr/ch-melun.mssante.fr/ch-lemans.mssante.fr/chirurgien-dentiste.mssante.fr/ch-havre.mssante.fr/ch-agen-nerac.mssante.fr/aura.mssante.fr/aphp.mssante.fr/ahparis.mssante.fr/#</t>
  </si>
  <si>
    <t>SSA/COMPAGNIE GENERALE DE SANTE/LIFEN/APICEM/INSTITUT HOSPITALIER FRANCO-BRITANIQUE/GH SAINT JOSEPH/CH DE PLAISIR/GH SUD ILE DE FRANCE/GH PARIS SITE SAINT JOSEPH/GHBS/DOC.FR SAS/CHU DE POITIERS/CH REGIONAL D'ORLEANS/INTERNATIONAL CROSS TALK/CH MARC JACQUET MELUN/CH LE MANS/MAILIZ/CH D'AGEN/GCS SARA/INOVELAN/HOPITAL AMERICAIN/@</t>
  </si>
  <si>
    <t>MAILIZ/GH SAINT JOSEPH/GCS SARA/INOVELAN</t>
  </si>
  <si>
    <t>ramsaygds.mssante.fr/pro.mssante.fr/orthophoniste.mssante.fr/medecin.mssante.fr/lifen.mssante.fr/interop-mssante.apicrypt.org/ghsif.mssante.fr/epsve.mssante.fr/cos.mssante.fr/chu-limoges.mssante.fr/ch-melun.mssante.fr/ch-laon.mssante.fr/chicas-gap.mssante.fr/ch-compiegnenoyon.mssante.fr/ch-cholet.mssante.fr/aura.mssante.fr/aphp.mssante.fr/#</t>
  </si>
  <si>
    <t>COMPAGNIE GENERALE DE SANTE/MAILIZ/LIFEN/APICEM/GH SUD ILE DE FRANCE/EPSVE/CHU DE LIMOGES/CH MARC JACQUET MELUN/CHI DES ALPES DU SUD/CHI DE COMPIEGNE-NOYON/CH DE CHOLET/GCS SARA/INOVELAN/@</t>
  </si>
  <si>
    <t>ramsaygds.mssante.fr/pro.mssante.fr/medecin.mssante.fr/masseur-kinesitherapeute.mssante.fr/lifen.mssante.fr/interop-mssante.apicrypt.org/hopital-foch.mssante.fr/ghbs.mssante.fr/chu-rouen.mssante.fr/ch-havre.mssante.fr/aura.mssante.fr/aphp.mssante.fr/#</t>
  </si>
  <si>
    <t>COMPAGNIE GENERALE DE SANTE/MAILIZ/LIFEN/APICEM/GHBS/CHU DE ROUEN/GCS SARA/INOVELAN/@</t>
  </si>
  <si>
    <t>ramsaygds.mssante.fr/medecin.mssante.fr/cos.mssante.fr/aura.mssante.fr/aphp.mssante.fr</t>
  </si>
  <si>
    <t>COMPAGNIE GENERALE DE SANTE/MAILIZ/GCS SARA/INOVELAN</t>
  </si>
  <si>
    <t>ssa.mssante.fr/sinoue.mssante.fr/ramsaygds.mssante.fr/pro.mssante.fr/oi.mssante.fr/medecin.mssante.fr/lifen.mssante.fr/interop-mssante.apicrypt.org/hpsj.mssante.fr/ghpsj.mssante.fr/ghbs.mssante.fr/for.mssante.fr/chu-rouen.mssante.fr/chu-montpellier.mssante.fr/chu-limoges.mssante.fr/chu-dijon.mssante.fr/chu-besancon.mssante.fr/chorus.mssante.fr/ch-larochelle.mssante.fr/chirurgien-dentiste.mssante.fr/cal.mssante.fr/aura.mssante.fr/aphp.mssante.fr/ahparis.mssante.fr/#</t>
  </si>
  <si>
    <t>ENOVACOM/COMPAGNIE GENERALE DE SANTE/GCS TESIS/LIFEN/APICEM/GH SAINT JOSEPH/GH PARIS SITE SAINT JOSEPH/GHBS/FONDATION OPHTALMOLOGIQUE A. DE ROTHSCHILD/CHU DE ROUEN/MIPIH/CHU DE LIMOGES/CHU BESANCON/INTERNATIONAL CROSS TALK/GH DE LA ROCHELLE-RE-AUNIS/MAILIZ/CENTRE ANTOINE LACASSAGNE/GCS SARA/INOVELAN/HOPITAL AMERICAIN/@</t>
  </si>
  <si>
    <t>GIE VIVALTO SANTE SERVICE PARTAGES/COMPAGNIE GENERALE DE SANTE/MIPIH/MAILIZ/LIFEN/APICEM/INSTITUT HOSPITALIER FRANCO-BRITANIQUE/GH SUD ILE DE FRANCE/FONDATION OPHTALMOLOGIQUE A. DE ROTHSCHILD/GCS SIS MARTINIQUE/CHU BESANCON/CH MARC JACQUET MELUN/CHI DES ALPES DU SUD/CH PUBLIC DU COTENTIN/COMPUGROUP MEDICAL France/GCS SARA/GRADES ESEA NOUVELLE-AQUITAINE/INOVELAN/HOPITAL AMERICAIN/@</t>
  </si>
  <si>
    <t>ramsaygds.mssante.fr/pro.mssante.fr/pharmacien.mssante.fr/nephrocare.mssante.fr/medecin.mssante.fr/lifen.mssante.fr/interop-mssante.apicrypt.org/imm.mssante.fr/hpsj.mssante.fr/ghpsj.mssante.fr/ghbs.mssante.fr/for.mssante.fr/diaverum.mssante.fr/chu-besancon.mssante.fr/chorus.mssante.fr/ch-manhes.mssante.fr/ch-cholet.mssante.fr/aura.mssante.fr/aphp.mssante.fr/#</t>
  </si>
  <si>
    <t>COMPAGNIE GENERALE DE SANTE/CENTRE NEPHROCARE MARNE LA VALLEE/MAILIZ/LIFEN/APICEM/INSTITUT MUTUALISTE MONTSOURIS/GH SAINT JOSEPH/GH PARIS SITE SAINT JOSEPH/GHBS/FONDATION OPHTALMOLOGIQUE A. DE ROTHSCHILD/ENOVACOM/CHU BESANCON/INTERNATIONAL CROSS TALK/CH DE CHOLET/GCS SARA/INOVELAN/@</t>
  </si>
  <si>
    <t>SSA/COMPAGNIE GENERALE DE SANTE/MAILIZ/LIFEN/GCS SARA/@</t>
  </si>
  <si>
    <t>sage-femme.mssante.fr/pro.mssante.fr/medecin.mssante.fr/lifen.mssante.fr/ihfb.mssante.fr/aura.mssante.fr/#</t>
  </si>
  <si>
    <t>ssa.mssante.fr/lifen.mssante.fr/institut-vernes.mssante.fr/for.mssante.fr/#</t>
  </si>
  <si>
    <t>SSA/LIFEN/INSTITUT ARTHUR VERNES/FONDATION OPHTALMOLOGIQUE A. DE ROTHSCHILD/@</t>
  </si>
  <si>
    <t>LIFEN/GH SAINT JOSEPH/CHU DE NICE/CHR METZ-THIONVILLE/MAILIZ/CH DEPARTEMENTAL VENDEE/GCS SARA</t>
  </si>
  <si>
    <t>COMPAGNIE GENERALE DE SANTE/MAILIZ/LIFEN/INSTITUT HOSPITALIER FRANCO-BRITANIQUE/GH SAINT JOSEPH/GH SUD ILE DE FRANCE/GHBS/CH DE BRETAGNE SUD/INOVELAN/@</t>
  </si>
  <si>
    <t>na.mssante.fr/lifen.mssante.fr/ch-havre.mssante.fr/ch-cognac.mssante.fr/aura.mssante.fr</t>
  </si>
  <si>
    <t>GRADES ESEA NOUVELLE-AQUITAINE/LIFEN/INOVELAN/CHI DU PAYS DE COGNAC/GCS SARA</t>
  </si>
  <si>
    <t>medecin.mssante.fr/lna-sante.mssante.fr/lifen.mssante.fr/cos.mssante.fr/aphp.mssante.fr</t>
  </si>
  <si>
    <t>MAILIZ/MIPIH/LIFEN/INOVELAN</t>
  </si>
  <si>
    <t>SSA/ENOVACOM/COMPAGNIE GENERALE DE SANTE/MIPIH/MAILIZ/LIFEN/APICEM/INSTITUT MUTUALISTE MONTSOURIS/GH SAINT JOSEPH/GCS SARA/INOVELAN/@</t>
  </si>
  <si>
    <t>COMPAGNIE GENERALE DE SANTE/MAILIZ/LIFEN/INSTITUT PAOLI CALMETTES/GH SAINT JOSEPH/SAS MAPUI LABS/HOPITAL SAINT JOSEPH/CHU DE NICE/CHI DES ALPES DU SUD/CH DU PAYS D'AIX/GCS SARA/MIPIH/INOVELAN/APHM</t>
  </si>
  <si>
    <t>medecin.mssante.fr/manioukani.mssante.fr/chgeront-gpe.mssante.fr/aura.mssante.fr</t>
  </si>
  <si>
    <t>MAILIZ/GCS E-SANTE ARCHIPEL 971/GCS SARA</t>
  </si>
  <si>
    <t>paca.mssante.fr/orthophoniste.mssante.fr/masseur-kinesitherapeute.mssante.fr/lifen.mssante.fr/korian.mssante.fr/aura.mssante.fr</t>
  </si>
  <si>
    <t>msa.mssante.fr/lifen.mssante.fr/korian.mssante.fr/#</t>
  </si>
  <si>
    <t>COMPAGNIE GENERALE DE SANTE/GRADES ESEA NOUVELLE-AQUITAINE/MAILIZ/LIFEN/APICEM/CH DE PLAISIR/MIPIH/GH SUD ILE DE FRANCE/EPSVE/ENOVACOM/CHRU DE TOURS/CH SAINT CALAIS/CH REGIONAL D'ORLEANS/CH MARC JACQUET MELUN/CH PUBLIC DU COTENTIN/CH DE CHOLET/GCS ESANTE BRETAGNE/GCS SARA/INOVELAN/@</t>
  </si>
  <si>
    <t>masseur-kinesitherapeute.mssante.fr/lifen.mssante.fr/ch-orthez.mssante.fr</t>
  </si>
  <si>
    <t>MAILIZ/LIFEN/CH ORTHEZ</t>
  </si>
  <si>
    <t>MIPIH/GH SAINT JOSEPH/ENOVACOM/GRADES ESEA NOUVELLE-AQUITAINE</t>
  </si>
  <si>
    <t>medecin.mssante.fr/lad.mssante.fr/#</t>
  </si>
  <si>
    <t>ohs-lorraine.mssante.fr/aura.mssante.fr</t>
  </si>
  <si>
    <t>CENTRE JACQUES PARISOT BAINVILLE SUR MADON/GCS SARA</t>
  </si>
  <si>
    <t>MAILIZ/ENOVACOM/GH SAINT JOSEPH/INOVELAN/CH SIMONE VEIL/GCS SARA</t>
  </si>
  <si>
    <t>GRADES ESEA NOUVELLE-AQUITAINE/MAILIZ/MIPIH/CHI DES ALPES DU SUD/GCS SARA</t>
  </si>
  <si>
    <t>SSA/MAILIZ/LIFEN/CHU DE LIMOGES/CH DAX/CH D'AGEN/GCS SARA/GRADES ESEA NOUVELLE-AQUITAINE/@</t>
  </si>
  <si>
    <t>POLE MPR HELIER/MAILIZ/APICEM/GHBS/GCS ESANTE BRETAGNE/@</t>
  </si>
  <si>
    <t>ramsaygds.mssante.fr/pslv.mssante.fr/medecin.mssante.fr/masseur-kinesitherapeute.mssante.fr/lifen.mssante.fr/interop-mssante.apicrypt.org/chu-tours.mssante.fr/#</t>
  </si>
  <si>
    <t>COMPAGNIE GENERALE DE SANTE/WRAPTOR LABORATORIES/MAILIZ/LIFEN/APICEM/CHRU DE TOURS/@</t>
  </si>
  <si>
    <t>na.mssante.fr/medecin.mssante.fr/lifen.mssante.fr/interop-mssante.apicrypt.org/groupesaintgatien.mssante.fr/ch-libourne.mssante.fr/aura.mssante.fr/aquitaine.mssante.fr</t>
  </si>
  <si>
    <t>MAILIZ/LIFEN/APICEM/WRAPTOR LABORATORIES/CH DE LIBOURNE/GCS SARA/GRADES ESEA NOUVELLE-AQUITAINE</t>
  </si>
  <si>
    <t>MAILIZ/LIFEN/CENTRE ANTOINE LACASSAGNE</t>
  </si>
  <si>
    <t>MAILIZ/CHI DES ALPES DU SUD</t>
  </si>
  <si>
    <t>lifen.mssante.fr/interop-mssante.apicrypt.org/chr-metz-thionville.mssante.fr</t>
  </si>
  <si>
    <t>LIFEN/APICEM/CHR METZ-THIONVILLE</t>
  </si>
  <si>
    <t>MAILIZ/LIFEN/MIPIH/CHI DES ALPES DU SUD/GRADES ESEA NOUVELLE-AQUITAINE</t>
  </si>
  <si>
    <t>pro.mssante.fr/pc.mssante.fr/na.mssante.fr/medecin.mssante.fr/lifen.mssante.fr/#</t>
  </si>
  <si>
    <t>GIE VIVALTO SANTE SERVICE PARTAGES/GRADES ESEA NOUVELLE-AQUITAINE/MAILIZ/LIFEN/APICEM/GCS E-SANTE PAYS DE LA LOIRE/MIPIH/CHU DE NANTES/CH HAUT ANJOU/CH DOUE LA FONTAINE/CH DE CHOLET/GCS SARA</t>
  </si>
  <si>
    <t>MIPIH/MAILIZ/LIFEN/APICEM/CHI DES ALPES DU SUD/CH DU PAYS D'AIX/APHM/@</t>
  </si>
  <si>
    <t>polyclinique-valdeloire.elsan.mssante.fr/medecin.mssante.fr/lifen.mssante.fr/infirmier.mssante.fr</t>
  </si>
  <si>
    <t>ELSAN SAS/LIFEN/MAILIZ</t>
  </si>
  <si>
    <t>sage-femme.mssante.fr/lifen.mssante.fr/hadpolycliniqueduvaldesambre.mssante.fr/aura.mssante.fr/#</t>
  </si>
  <si>
    <t>SSA/MIPIH/MAILIZ</t>
  </si>
  <si>
    <t>pro.mssante.fr/msa.mssante.fr/lifen.mssante.fr/interop-mssante.apicrypt.org/infirmier.mssante.fr</t>
  </si>
  <si>
    <t>MIPIH/MAILIZ/LIFEN/APICEM/CHI DES ALPES DU SUD</t>
  </si>
  <si>
    <t>SSA/MAILIZ/LIFEN/GCS SARA/@</t>
  </si>
  <si>
    <t>medecin.mssante.fr/lifen.mssante.fr/capsante.mssante.fr</t>
  </si>
  <si>
    <t>MAILIZ/LIFEN/INOVELAN/CHU DE NICE/CH DE CANNES/MIPIH/CENTRE ANTOINE LACASSAGNE/GCS SARA</t>
  </si>
  <si>
    <t>sage-femme.oc.mssante.fr/sage-femme.mssante.fr/pro.oc.mssante.fr/pro.mssante.fr/oi.mssante.fr/medecin.oc.mssante.fr/medecin.mssante.fr/lifen.mssante.fr/cl-st-roch.mssante.fr/chu-montpellier.mssante.fr/aura.mssante.fr/#</t>
  </si>
  <si>
    <t>GCS TESIS/MAILIZ/LIFEN/MIPIH/GCS SARA/@</t>
  </si>
  <si>
    <t>sage-femme.mssante.fr/pro.mssante.fr/medecin.mssante.fr/lifen.mssante.fr/#</t>
  </si>
  <si>
    <t>paca.mssante.fr/medecin.mssante.fr/lifen.mssante.fr/interop-mssante.apicrypt.org/clinique-synergia.mssante.fr/aura.mssante.fr</t>
  </si>
  <si>
    <t>therae.mssante.fr/medecin.mssante.fr/lifen.mssante.fr/chu-tours.mssante.fr/chr-orleans.mssante.fr/aura.mssante.fr</t>
  </si>
  <si>
    <t>WRAPTOR LABORATORIES/MAILIZ/LIFEN/CHRU DE TOURS/CH REGIONAL D'ORLEANS/GCS SARA</t>
  </si>
  <si>
    <t>350000303</t>
  </si>
  <si>
    <t>ELSAN - Groupe 44</t>
  </si>
  <si>
    <t>VIVALTO Sante - Groupe 23</t>
  </si>
  <si>
    <t>LBM MAYMAT VICHY/LBM MAYMAT VARENNES / ALLIER/LBM MAYMAT ST POURCAIN / SIOULE/LBM MAYMAT NEVERS/LBM MAYMAT NAVETAT BOURBON-LANCY/LBM MAYMAT MOULINS   FOUR/LBM MAYMAT MOULINS ETIENNE SOREL/LBM MAYMAT MONTLUCON/LBM MAYMAT LAPALISSE/LBM MAYMAT LA CHARITE SUR LOIRE/LBM MAYMAT CLERMONT FD DUNANT/LBM MAYMAT CLERMONT FD AMADEO/LBM MAYMAT BELLERIVE</t>
  </si>
  <si>
    <t>Ile-de-france/</t>
  </si>
  <si>
    <t>Soit 53,8%</t>
  </si>
  <si>
    <t>-13,6%</t>
  </si>
  <si>
    <t>paca.mssante.fr/medecin.mssante.fr/lifen.mssante.fr/interop-mssante.apicrypt.org/ch-carpentras.mssante.fr/aura.mssante.fr</t>
  </si>
  <si>
    <t>MIPIH/MAILIZ/LIFEN/APICEM/CH DE CARPENTRAS/GCS SARA</t>
  </si>
  <si>
    <t>ssa.mssante.fr/ramsaygds.mssante.fr/pro.mssante.fr/medecin.mssante.fr/lifen.mssante.fr/interop-mssante.apicrypt.org/ihfb.mssante.fr/hopitalporteverte.mssante.fr/hgchevreuse.mssante.fr/ghbs.mssante.fr/chu-limoges.mssante.fr/chu-besancon.mssante.fr/ch-cholet.mssante.fr/ch-chartres.mssante.fr/ch-bassindethau.mssante.fr/ch-arles.mssante.fr/aura.mssante.fr/aphp.mssante.fr/#</t>
  </si>
  <si>
    <t>SSA/COMPAGNIE GENERALE DE SANTE/MAILIZ/LIFEN/APICEM/INSTITUT HOSPITALIER FRANCO-BRITANIQUE/HOPITAL LA PORTE VERTE/ENOVACOM/GHBS/CHU DE LIMOGES/CHU BESANCON/CH DE CHOLET/CH DE CHARTRES/CH BASSIN DE THAU/MIPIH/GCS SARA/INOVELAN/@</t>
  </si>
  <si>
    <t>sage-femme.mssante.fr/medecin.mssante.fr/lifen.mssante.fr/interop-mssante.apicrypt.org/esantepdl.mssante.fr/chu-tours.mssante.fr/ch-saumur.mssante.fr/ch-cholet.mssante.fr/aura.mssante.fr</t>
  </si>
  <si>
    <t>MAILIZ/LIFEN/APICEM/GCS E-SANTE PAYS DE LA LOIRE/CHRU DE TOURS/CH DE SAUMUR/CH DE CHOLET/GCS SARA</t>
  </si>
  <si>
    <t>sage-femme.mssante.fr/pro.mssante.fr/medecin.mssante.fr/masseur-kinesitherapeute.mssante.fr/lifen.mssante.fr/interop-mssante.apicrypt.org/hospiville.mssante.fr/esantepdl.mssante.fr/ch-vienne.mssante.fr/chu-nantes.mssante.fr/chu-limoges.mssante.fr/chu-dijon.mssante.fr/ch-troyes.mssante.fr/ch-saintcalais.mssante.fr/chr-orleans.mssante.fr/ch-lemans.mssante.fr/ch-larochelle.mssante.fr/ch-dax.mssante.fr/ch-cotentin.mssante.fr/ch-cholet.mssante.fr/bretagne.mssante.fr/aura.mssante.fr/asso-prh.mssante.fr/ahs-sarthe.mssante.fr/#</t>
  </si>
  <si>
    <t>MAILIZ/LIFEN/APICEM/SAS MAPUI LABS/GCS E-SANTE PAYS DE LA LOIRE/CH DE VIENNE/CHU DE NANTES/CHU DE LIMOGES/INOVELAN/CH SAINT CALAIS/CH REGIONAL D'ORLEANS/CH LE MANS/GH DE LA ROCHELLE-RE-AUNIS/CH DAX/CH PUBLIC DU COTENTIN/CH DE CHOLET/GCS ESANTE BRETAGNE/GCS SARA/CENTRE DE L'ARCHE/CENTRE MEDICAL F.GALLOUEDEC - AHS SARTHE/@</t>
  </si>
  <si>
    <t>ssa.mssante.fr/sante-martinique.mssante.fr/ramsaygds.mssante.fr/radiosaintpaul.mssante.fr/pro.mssante.fr/medecin.oc.mssante.fr/medecin.mssante.fr/masseur-kinesitherapeute.mssante.fr/lifen.mssante.fr/interop-mssante.apicrypt.org/geronto972.mssante.fr/cliniquesaintpaul.mssante.fr/chu-tours.mssante.fr/chu-rouen.mssante.fr/chu-montpellier.mssante.fr/chu-martinique.mssante.fr/chu-limoges.mssante.fr/ch-saint-esprit.mssante.fr/chi-fsr.mssante.fr/ch-cotentin.mssante.fr/ch-compiegnenoyon.mssante.fr/ch-cholet.mssante.fr/chba.mssante.fr/cancer-martinique.mssante.fr/bergonie.mssante.fr/aura.mssante.fr/assowouspel.mssante.fr/#</t>
  </si>
  <si>
    <t>SSA/COMPAGNIE GENERALE DE SANTE/MAILIZ/LIFEN/APICEM/CHRU DE TOURS/CHU DE ROUEN/CHU DE LIMOGES/MIPIH/CH PUBLIC DU COTENTIN/CHI DE COMPIEGNE-NOYON/CH DE CHOLET/CH BRETAGNE ATLANTIQUE/INSTITUT BERGONIE/GCS SARA/GCS SIS MARTINIQUE/@</t>
  </si>
  <si>
    <t>sage-femme.mssante.fr/pro.mssante.fr/pharmacien.mssante.fr/medecin.mssante.fr/masseur-kinesitherapeute.mssante.fr/lifen.mssante.fr/interop-mssante.apicrypt.org/infirmier.mssante.fr/chu-dijon.mssante.fr/chu-clermontferrand.mssante.fr/chu-clermontferrand.aura.mssante.fr/chu-brest.mssante.fr/chorus.mssante.fr/ch-moulins-yzeure.mssante.fr/ch-montlucon.mssante.fr/ch-issoire.mssante.fr/chirurgien-dentiste.mssante.fr/aura.mssante.fr/app-chu-clermontferrand.mssante.fr/ahsm.mssante.fr/#</t>
  </si>
  <si>
    <t>LIFEN/APICEM/INOVELAN/CHU BREST/INTERNATIONAL CROSS TALK/CH MOULINS YZEURE/CH DE MONTLUCON/CH PAUL ARDIER ISSOIRE/MAILIZ/GCS SARA/CHU DE CLERMONT FERRAND/ASSOCIATION HOSPITALIERE SAINTE MARIE/@</t>
  </si>
  <si>
    <t>vertcoteau.mssante.fr/paca.mssante.fr/medecin.mssante.fr/lifen.mssante.fr/#</t>
  </si>
  <si>
    <t>hstv.mssante.fr/esms.mssante.fr/chu-nimes.mssante.fr/chu-montpellier.mssante.fr</t>
  </si>
  <si>
    <t>medecin.mssante.fr/ch-briancon.mssante.fr</t>
  </si>
  <si>
    <t>MAILIZ/CH DES ESCARTONS DE BRIANCON</t>
  </si>
  <si>
    <t>ssa.mssante.fr/medecin.mssante.fr/hia-desgenettes.ssa.mssante.fr/ch-vienne.mssante.fr/aura.mssante.fr/#</t>
  </si>
  <si>
    <t>MAILIZ/SSA/CH DE VIENNE/GCS SARA/@</t>
  </si>
  <si>
    <t>paca.mssante.fr/medecin.mssante.fr/lifen.mssante.fr/interop-mssante.apicrypt.org/infirmier.mssante.fr/for.mssante.fr/chu-rouen.mssante.fr/chu-nice.mssante.fr/ch-cannes.mssante.fr/almaviva-sante.mssante.fr/#</t>
  </si>
  <si>
    <t>sante-martinique.mssante.fr/sage-femme.mssante.fr</t>
  </si>
  <si>
    <t>psychologue.oc.mssante.fr/pro.oc.mssante.fr/medecin.oc.mssante.fr/medecin.mp.mssante.fr/masseur-kinesitherapeute.mssante.fr/hopitauxdeluchon.mssante.fr/aura.mssante.fr</t>
  </si>
  <si>
    <t>vivalto-sante.mssante.fr/ssa.mssante.fr/psgd.mssante.fr/medecin.mssante.fr/lifen.mssante.fr/interop-mssante.apicrypt.org/chu-poitiers.mssante.fr/ch-larochelle.mssante.fr/#</t>
  </si>
  <si>
    <t>GIE VIVALTO SANTE SERVICE PARTAGES/SSA/WRAPTOR LABORATORIES/MAILIZ/LIFEN/APICEM/CHU DE POITIERS/GH DE LA ROCHELLE-RE-AUNIS/@</t>
  </si>
  <si>
    <t>-13,2%</t>
  </si>
  <si>
    <t>+ 1,1%</t>
  </si>
  <si>
    <t>Soit 51,5%</t>
  </si>
  <si>
    <t>JNI - Webinaire MSSanté pour les industriels</t>
  </si>
  <si>
    <t>829,7 go</t>
  </si>
  <si>
    <t>68,9 ko</t>
  </si>
  <si>
    <t>Soit 33,4%</t>
  </si>
  <si>
    <t>Soit 13,8%</t>
  </si>
  <si>
    <t>Provence-Alpes-Côte d'Azur - KORIAN LES HELLENIDES</t>
  </si>
  <si>
    <t>medecin.mssante.fr/lifen.mssante.fr/aurar.mssante.fr</t>
  </si>
  <si>
    <t>ussap.mssante.fr/psychologue.oc.mssante.fr/pro.oc.mssante.fr/pro.mssante.fr/medecin.oc.mssante.fr/medecin.mssante.fr/medecin.mp.mssante.fr/masseur-kinesitherapeute.mssante.fr/lna-sante.mssante.fr/lifen.mssante.fr/infirmier.mssante.fr/ch-marchant.mssante.fr/aura.mssante.fr/asm11.mssante.fr/ahsm.mssante.fr</t>
  </si>
  <si>
    <t>medecin.mssante.fr/lifen.mssante.fr/hpsj.mssante.fr/ghpsj.mssante.fr</t>
  </si>
  <si>
    <t>MAILIZ/LIFEN/GH SAINT JOSEPH/GH PARIS SITE SAINT JOSEPH</t>
  </si>
  <si>
    <t>pro.oc.mssante.fr/oc.mssante.fr</t>
  </si>
  <si>
    <t>sage-femme.mssante.fr/ramsaygds.mssante.fr/pro.mssante.fr/medecin.mssante.fr/medecin.mp.mssante.fr/lifen.mssante.fr/interop-mssante.apicrypt.org/ihfb.mssante.fr/eps-rogerprevot.mssante.fr/eps-etampes.mssante.fr/ch-nanterre.mssante.fr/chirurgien-dentiste.mssante.fr/aura.mssante.fr</t>
  </si>
  <si>
    <t>COMPAGNIE GENERALE DE SANTE/MIPIH/LIFEN/APICEM/INSTITUT HOSPITALIER FRANCO-BRITANIQUE/INOVELAN/EPS BARTHELEMY DURAND/C.A.S.H. DE NANTERRE/MAILIZ/GCS SARA</t>
  </si>
  <si>
    <t>paca.mssante.fr/orpea.mssante.fr/lifen.mssante.fr/aura.mssante.fr/aphm.mssante.fr</t>
  </si>
  <si>
    <t>MIPIH/LIFEN/GCS SARA/APHM</t>
  </si>
  <si>
    <t>umt-terresdoc.mssante.fr/medecin.mp.mssante.fr/masseur-kinesitherapeute.mssante.fr/agapei.mssante.fr</t>
  </si>
  <si>
    <t>pharmacien.mssante.fr/na.mssante.fr/aura.mssante.fr/aquitaine.mssante.fr</t>
  </si>
  <si>
    <t>pro.oc.mssante.fr/pro.mssante.fr/orpea.mssante.fr/medecin.mssante.fr</t>
  </si>
  <si>
    <t>pro.mssante.fr/paca.mssante.fr/medecin.mssante.fr/lifen.mssante.fr/aura.mssante.fr</t>
  </si>
  <si>
    <t>lifen.mssante.fr/echo-sante.mssante.fr/ahnac.mssante.fr</t>
  </si>
  <si>
    <t>LIFEN/ASSOCIATION ECHO/INOVELAN</t>
  </si>
  <si>
    <t>ch-fondationvallee.mssante.fr</t>
  </si>
  <si>
    <t>C.H.I.P.E.A FONDATION VALLEE</t>
  </si>
  <si>
    <t>sage-femme.mssante.fr/psychologue.oc.mssante.fr/pro.oc.mssante.fr/pro.mssante.fr/pharmacien.mssante.fr/medecin.oc.mssante.fr/medecin.mssante.fr/masseur-kinesitherapeute.mssante.fr/lifen.mssante.fr/chu-rouen.mssante.fr/chu-nimes.mssante.fr/ch-ales.mssante.fr/aura.mssante.fr/#</t>
  </si>
  <si>
    <t>MIPIH/MAILIZ/LIFEN/CHU DE ROUEN/INOVELAN/CH ALES-CEVENNNES/GCS SARA/@</t>
  </si>
  <si>
    <t>sage-femme.oc.mssante.fr/sage-femme.mssante.fr/pro.mssante.fr/pharmacien.mssante.fr/medecin.mssante.fr/lifen.mssante.fr/infirmier.mssante.fr/chu-nimes.mssante.fr/chu-montpellier.mssante.fr/ch-bagnolssurceze.mssante.fr/aura.mssante.fr/#</t>
  </si>
  <si>
    <t>LIFEN/MAILIZ/INOVELAN/MIPIH/CH LOUIS PASTEUR/GCS SARA/@</t>
  </si>
  <si>
    <t>sage-femme.mssante.fr/ramsaygds.mssante.fr/pro.mssante.fr/orthophoniste.mssante.fr/medecin.mssante.fr/masseur-kinesitherapeute.mssante.fr/lifen.mssante.fr/interop-mssante.apicrypt.org/institut-st-pierre.mssante.fr/hospiville.mssante.fr/chu-rouen.mssante.fr/chu-rennes.mssante.fr/chu-nantes.mssante.fr/chr-metz-thionville.mssante.fr/chirurgien-dentiste.mssante.fr/ch-compiegnenoyon.mssante.fr/ch-cholet.mssante.fr/ch-beziers.mssante.fr/chba.mssante.fr/bretagne.mssante.fr/aura.mssante.fr/aub.mssante.fr/#</t>
  </si>
  <si>
    <t>COMPAGNIE GENERALE DE SANTE/LIFEN/APICEM/MIPIH/SAS MAPUI LABS/CHU DE ROUEN/CHRU DE RENNES/CHU DE NANTES/CHR METZ-THIONVILLE/MAILIZ/CHI DE COMPIEGNE-NOYON/CH DE CHOLET/CH DE BEZIERS/CH BRETAGNE ATLANTIQUE/GCS ESANTE BRETAGNE/GCS SARA/AUB SANTE/@</t>
  </si>
  <si>
    <t>pro.mssante.fr/paca.mssante.fr/interop-mssante.apicrypt.org/chicas-gap.mssante.fr/chbd-laragne.mssante.fr</t>
  </si>
  <si>
    <t>MAILIZ/MIPIH/APICEM/CHI DES ALPES DU SUD/CH BUECH-DURANCE</t>
  </si>
  <si>
    <t>pro.oc.mssante.fr/medecin.oc.mssante.fr/medecin.mssante.fr/medecin.mp.mssante.fr/infirmier.oc.mssante.fr/ch-saintgaudens.mssante.fr/chorus.mssante.fr/ch-ariege-couserans.mssante.fr</t>
  </si>
  <si>
    <t>sage-femme.mssante.fr/pro.mssante.fr/pharmacien.mssante.fr/medecin.mssante.fr/lifen.mssante.fr/interop-mssante.apicrypt.org/ght85.mssante.fr/esantepdl.mssante.fr/chu-poitiers.mssante.fr/chu-nantes.mssante.fr/chu-limoges.mssante.fr/ch-lvo.mssante.fr/chd-vendee.mssante.fr/ch-cotedelumiere.mssante.fr/ch-cholet.mssante.fr/ch-centre-bretagne.mssante.fr/chba.mssante.fr/cgfl.mssante.fr/bretagne.mssante.fr/aura.mssante.fr</t>
  </si>
  <si>
    <t>MAILIZ/LIFEN/APICEM/GCS E-SANTE PAYS DE LA LOIRE/CHU DE POITIERS/CHU DE NANTES/CHU DE LIMOGES/CH LOIRE VENDEE OCEAN/CH DEPARTEMENTAL VENDEE/CH COTE DE LUMIERE/CH DE CHOLET/CH CENTRE BRETAGNE/CH BRETAGNE ATLANTIQUE/CRLCC GEORGES-FRANCOIS LECLERC/GCS ESANTE BRETAGNE/GCS SARA</t>
  </si>
  <si>
    <t>pro.mssante.fr/pharmacien.mssante.fr/medecin.mssante.fr/limousin.mssante.fr/infirmier.mssante.fr/ch-aubusson.mssante.fr/ahnac.mssante.fr</t>
  </si>
  <si>
    <t>sage-femme.mssante.fr/ramsaygds.mssante.fr/psychomotricien.corse.mssante.fr/pro.mssante.fr/medimail.mssante.fr/medecin.mssante.fr/medecin.corse.mssante.fr/lifen.mssante.fr/interop-mssante.apicrypt.org/ght974.mssante.fr/ch-romorantin.mssante.fr/chorus.mssante.fr/chirurgien-dentiste.mssante.fr/chicas-gap.mssante.fr/ch-bastia.mssante.fr/ch-bassindethau.mssante.fr/aura.mssante.fr/aphm.mssante.fr/#</t>
  </si>
  <si>
    <t>COMPAGNIE GENERALE DE SANTE/LIFEN/APICEM/CH DE ROMORANTIN-LANTHENAY/INTERNATIONAL CROSS TALK/MAILIZ/CHI DES ALPES DU SUD/MIPIH/CH BASSIN DE THAU/GCS SARA/APHM/@</t>
  </si>
  <si>
    <t>sage-femme.mssante.fr/pro.mssante.fr/pharmacien.mssante.fr/medecin.mssante.fr/lifen.mssante.fr/interop-mssante.apicrypt.org/fhm.mssante.fr/epsm-caen.mssante.fr/ch-saint-tropez.mssante.fr/ch-bayeux.mssante.fr/chba.mssante.fr/aura.mssante.fr/#</t>
  </si>
  <si>
    <t>MAILIZ/LIFEN/APICEM/INOVELAN/MIPIH/CH - BAYEUX/CH BRETAGNE ATLANTIQUE/GCS SARA/@</t>
  </si>
  <si>
    <t>ssa.mssante.fr/sage-femme.mssante.fr/sage-femme.guyane.mssante.fr/pro.mssante.fr/medimail.mssante.fr/medecin.mssante.fr/medecin.guyane.mssante.fr/lifen.mssante.fr/infirmier.mssante.fr/infirmier.guyane.mssante.fr/guadeloupe.mssante.fr/ghsif.mssante.fr/chu-tours.mssante.fr/chu-poitiers.mssante.fr/chu-martinique.mssante.fr/chu-dijon.mssante.fr/ch-melun.mssante.fr/ch-cayenne.mssante.fr/chba.mssante.fr/aura.mssante.fr/aphp.mssante.fr</t>
  </si>
  <si>
    <t>SSA/LIFEN/MAILIZ/MIPIH/GCS E-SANTE ARCHIPEL 971/GH SUD ILE DE FRANCE/CHRU DE TOURS/CHU DE POITIERS/GCS SIS MARTINIQUE/CH MARC JACQUET MELUN/CH DE CAYENNE/CH BRETAGNE ATLANTIQUE/GCS SARA/INOVELAN</t>
  </si>
  <si>
    <t>pro.mssante.fr/medecin.mssante.fr/lifen.mssante.fr/chu-poitiers.mssante.fr/ch-chauny.mssante.fr</t>
  </si>
  <si>
    <t>MAILIZ/LIFEN/CHU DE POITIERS/MIPIH</t>
  </si>
  <si>
    <t>pro.mssante.fr/pharmacien.mssante.fr/medecin.mssante.fr/lifen.mssante.fr/hpsj.mssante.fr/chorus.mssante.fr/ch-compiegnenoyon.mssante.fr/ch-clermont.mssante.fr/aura.mssante.fr</t>
  </si>
  <si>
    <t>MAILIZ/LIFEN/GH SAINT JOSEPH/INTERNATIONAL CROSS TALK/CHI DE COMPIEGNE-NOYON/MIPIH/GCS SARA</t>
  </si>
  <si>
    <t>santetravail40.mssante.fr/sage-femme.mssante.fr/ramsaygds.mssante.fr/pro.mssante.fr/polyclinique-ormeau.mssante.fr/pharmacien.mssante.fr/medecin.mssante.fr/masseur-kinesitherapeute.mssante.fr/lifen.mssante.fr/interop-mssante.apicrypt.org/infirmier.mssante.fr/ch-mdm.mssante.fr/ch-lannemezan.mssante.fr/ch-dax.mssante.fr/ch-cognac.mssante.fr/aura.mssante.fr/aquitaine.mssante.fr/#</t>
  </si>
  <si>
    <t>COMPAGNIE GENERALE DE SANTE/LIFEN/APICEM/MAILIZ/CH DE MONT DE MARSAN/MIPIH/CH DAX/CHI DU PAYS DE COGNAC/GCS SARA/GRADES ESEA NOUVELLE-AQUITAINE/@</t>
  </si>
  <si>
    <t>pharmacien.mssante.fr/msa.mssante.fr/medecin.mssante.fr/lifen.mssante.fr/had-nord-alsace.mssante.fr/groupesaintsauveur.mssante.fr/grand-est.mssante.fr/ch-wissembourg.mssante.fr/chu-dijon.mssante.fr/ch-stbrieuc.mssante.fr/ch-haguenau.mssante.fr/ch-beziers.mssante.fr/ch-bassindethau.mssante.fr/aura.mssante.fr</t>
  </si>
  <si>
    <t>sage-femme.mssante.fr/ramsaygds.mssante.fr/pro.mssante.fr/pharmacien.mssante.fr/na.mssante.fr/medecin.mssante.fr/lifen.mssante.fr/ght974.mssante.fr/croix-rouge.mssante.fr/chu-tours.mssante.fr/chu-toulouse.mssante.fr/chu-poitiers.mssante.fr/chu-nimes.mssante.fr/chu-martinique.mssante.fr/chu-limoges.mssante.fr/ch-stbrieuc.mssante.fr/ch-libourne.mssante.fr/ch-larochelle.mssante.fr/ch-dax.mssante.fr/ch-cotebasque.mssante.fr/ch-albi.mssante.fr/ch-agen-nerac.mssante.fr/caradoc.mssante.fr/bioserveur.mp.mssante.fr/bergonie.mssante.fr/aura.mssante.fr/aquitaine.mssante.fr/aphp.mssante.fr/#</t>
  </si>
  <si>
    <t>pro.mssante.fr/medecin.mssante.fr/medecin.mp.mssante.fr/masseur-kinesitherapeute.mssante.fr/lifen.mssante.fr/interop-mssante.apicrypt.org/ch-larochelle.mssante.fr/ch-havre.mssante.fr/#</t>
  </si>
  <si>
    <t>MIPIH/MAILIZ/LIFEN/APICEM/GH DE LA ROCHELLE-RE-AUNIS/INOVELAN/@</t>
  </si>
  <si>
    <t>sage-femme.mssante.fr/pro.mssante.fr/pedicure-podologue.mssante.fr/msa.mssante.fr/medecin.mssante.fr/lifen.mssante.fr/interop-mssante.apicrypt.org/clinique-de-la-tour.mssante.fr/ch-vitre.mssante.fr/chu-rennes.mssante.fr/chu-nantes.mssante.fr/ch-stbrieuc.mssante.fr/ch-laval.mssante.fr/chirurgien-dentiste.mssante.fr/ch-hautanjou.mssante.fr/ch-compiegnenoyon.mssante.fr/ch-cholet.mssante.fr/chba.mssante.fr/bretagne.mssante.fr/#</t>
  </si>
  <si>
    <t>MIPIH/LIFEN/APICEM/GCS SIS MARTINIQUE/CH VITRE/CHRU DE RENNES/CHU DE NANTES/INOVELAN/CH DE LAVAL/MAILIZ/CH HAUT ANJOU/CHI DE COMPIEGNE-NOYON/CH DE CHOLET/CH BRETAGNE ATLANTIQUE/GCS ESANTE BRETAGNE/@</t>
  </si>
  <si>
    <t>sage-femme.mssante.fr/pro.mssante.fr/medecin.mssante.fr/masseur-kinesitherapeute.mssante.fr/lifen.mssante.fr/chu-rouen.mssante.fr/ch-libourne.mssante.fr/ch-cotentin.mssante.fr/aura.mssante.fr/#</t>
  </si>
  <si>
    <t>MAILIZ/LIFEN/CHU DE ROUEN/CH DE LIBOURNE/CH PUBLIC DU COTENTIN/GCS SARA/@</t>
  </si>
  <si>
    <t>sage-femme.mssante.fr/sage-femme.guyane.mssante.fr/pro.mssante.fr/pharmacien.guyane.mssante.fr/medecin.mssante.fr/medecin.guyane.mssante.fr/lifen.mssante.fr/guadeloupe.mssante.fr/chu-rouen.mssante.fr/ch-ouestguyane.mssante.fr/chicas-gap.mssante.fr/aura.mssante.fr/#</t>
  </si>
  <si>
    <t>pc.mssante.fr/medecin.mssante.fr/guadeloupe.mssante.fr/clinique-mail.mssante.fr/chsaintmartin.mssante.fr/choisy-cliniques.mssante.fr/ch-cholet.mssante.fr</t>
  </si>
  <si>
    <t>GRADES ESEA NOUVELLE-AQUITAINE/MAILIZ/MIPIH/GCS E-SANTE ARCHIPEL 971/CH DE CHOLET</t>
  </si>
  <si>
    <t>sage-femme.oc.mssante.fr/sage-femme.mssante.fr/pro.mssante.fr/orpea.mssante.fr/oi.mssante.fr/medecin.oc.mssante.fr/medecin.mssante.fr/medecin.mp.mssante.fr/lifen.mssante.fr/ghnv.mssante.fr/ghbs.mssante.fr/ch-stbrieuc.mssante.fr/chr-orleans.mssante.fr/chmayotte.mssante.fr/ch-labasseterre.mssante.fr/chicas-gap.mssante.fr/ch-clermont.mssante.fr/ch-angouleme.mssante.fr/aura.mssante.fr/aquitaine.mssante.fr/aphp.mssante.fr/aphm.mssante.fr</t>
  </si>
  <si>
    <t>GCS TESIS/MAILIZ/LIFEN/GH NORD VIENNE/GHBS/CH REGIONAL D'ORLEANS/CH DE MAYOTTE/GCS E-SANTE ARCHIPEL 971/CHI DES ALPES DU SUD/MIPIH/CH D'ANGOULEME/GCS SARA/GRADES ESEA NOUVELLE-AQUITAINE/INOVELAN/APHM</t>
  </si>
  <si>
    <t>ssti03.aura.mssante.fr/ramsaygds.mssante.fr/pro.mssante.fr/orthophoniste.mssante.fr/na.mssante.fr/medecin.mssante.fr/masseur-kinesitherapeute.mssante.fr/lifen.mssante.fr/interop-mssante.apicrypt.org/infirmier.mssante.fr/ch-neris.aura.mssante.fr/ch-moulins-yzeure.mssante.fr/ch-montlucon.mssante.fr/ch-laval.mssante.fr/ch-issoire.mssante.fr/ch-agen-nerac.mssante.fr/aura.mssante.fr/aphp.mssante.fr</t>
  </si>
  <si>
    <t>COMPAGNIE GENERALE DE SANTE/GRADES ESEA NOUVELLE-AQUITAINE/LIFEN/APICEM/MAILIZ/CH MOULINS YZEURE/CH DE MONTLUCON/CH DE LAVAL/CH PAUL ARDIER ISSOIRE/CH D'AGEN/GCS SARA/INOVELAN</t>
  </si>
  <si>
    <t>vbr-sudeure.mssante.fr/sage-femme.mssante.fr/pro.mssante.fr/orthophoniste.mssante.fr/na.mssante.fr/msa.mssante.fr/medecin.mssante.fr/masseur-kinesitherapeute.mssante.fr/lifen.mssante.fr/interop-mssante.apicrypt.org/ght85.mssante.fr/ch-sarlat.mssante.fr/ch-perigueux.mssante.fr/ch-millau.mssante.fr/ch-libourne.mssante.fr/chirurgien-dentiste.mssante.fr/chd-vendee.mssante.fr/ch-compiegnenoyon.mssante.fr/bioserveur.mssante.fr/aura.mssante.fr/aquitaine.mssante.fr</t>
  </si>
  <si>
    <t>medecin.mssante.fr/lifen.mssante.fr/infirmier.mssante.fr/ch-saintdie.mssante.fr/ch-gerardmer.mssante.fr/#</t>
  </si>
  <si>
    <t>paca.mssante.fr/orupaca.mssante.fr/medecin.mssante.fr/ch-saint-tropez.mssante.fr/chi-fsr.mssante.fr</t>
  </si>
  <si>
    <t>pro.mssante.fr/medecin.mssante.fr/chu-montpellier.mssante.fr/ch-sartene.mssante.fr</t>
  </si>
  <si>
    <t>pro.mssante.fr/medecin.mssante.fr/masseur-kinesitherapeute.mssante.fr/lifen.mssante.fr/interop-mssante.apicrypt.org/ch-troyes.mssante.fr/ch-soissons.mssante.fr/ch-laon.mssante.fr/ch-cholet.mssante.fr/ahnac.mssante.fr</t>
  </si>
  <si>
    <t>MAILIZ/LIFEN/APICEM/MIPIH/CH DE CHOLET/INOVELAN</t>
  </si>
  <si>
    <t>sage-femme.mssante.fr/pro.mssante.fr/medecin.mssante.fr/lifen.mssante.fr/interop-mssante.apicrypt.org/hopital-landerneau.mssante.fr/ghbs.mssante.fr/chu-tours.mssante.fr/chu-poitiers.mssante.fr/ch-stbrieuc.mssante.fr/ch-niort.mssante.fr/ch-morlaix.mssante.fr/ch-centre-bretagne.mssante.fr/bretagne.mssante.fr/aura.mssante.fr/aphp.mssante.fr</t>
  </si>
  <si>
    <t>MAILIZ/LIFEN/APICEM/CH F. GRALL/GHBS/CHRU DE TOURS/CHU DE POITIERS/GRADES ESEA NOUVELLE-AQUITAINE/CH DES PAYS DE MORLAIX/CH CENTRE BRETAGNE/GCS ESANTE BRETAGNE/GCS SARA/INOVELAN</t>
  </si>
  <si>
    <t>psychologue.oc.mssante.fr/pro.oc.mssante.fr/medecin.oc.mssante.fr/medecin.mssante.fr/medecin.mp.mssante.fr/infirmier.oc.mssante.fr/had-srd.mssante.fr/dieteticien.oc.mssante.fr/clinique-quint-fonsegrives.mssante.fr/ch-marchant.mssante.fr/ch-les-murets.mssante.fr/ch-dax.mssante.fr/aura.mssante.fr</t>
  </si>
  <si>
    <t>sage-femme.mssante.fr/ramsaygds.mssante.fr/pro.mssante.fr/orpea.mssante.fr/medecin.mssante.fr/medecin.mp.mssante.fr/masseur-kinesitherapeute.mssante.fr/lifen.mssante.fr/interop-mssante.apicrypt.org/ihfb.mssante.fr/hpsj.mssante.fr/hopital-joseph-ducuing.mssante.fr/ghsif.mssante.fr/eps-erasme.mssante.fr/croix-rouge.mssante.fr/chu-dijon.mssante.fr/ch-sens.mssante.fr/ch-melun.mssante.fr/chirurgien-dentiste.mssante.fr/chicreteil.mssante.fr/ch-cholet.mssante.fr/biomedecine.mssante.fr/aura.mssante.fr/aphp.mssante.fr/#</t>
  </si>
  <si>
    <t>COMPAGNIE GENERALE DE SANTE/LIFEN/APICEM/INSTITUT HOSPITALIER FRANCO-BRITANIQUE/GH SAINT JOSEPH/GH SUD ILE DE FRANCE/ETABLISSEMENT PUBLIC DE SANTE ERASME/MIPIH/CH SENS/CH MARC JACQUET MELUN/MAILIZ/CHI DE CRETEIL/CH DE CHOLET/ENOVACOM/GCS SARA/INOVELAN/@</t>
  </si>
  <si>
    <t>urpsml-hdf.mssante.fr/sage-femme.oc.mssante.fr/sage-femme.mssante.fr/pro.oc.mssante.fr/pro.mssante.fr/medecin.oc.mssante.fr/medecin.mssante.fr/medecin.mp.mssante.fr/masseur-kinesitherapeute.oc.mssante.fr/masseur-kinesitherapeute.mssante.fr/lifen.mssante.fr/labohopitaux46-82.mssante.fr/infirmier.oc.mssante.fr/ergotherapeute.oc.mssante.fr/chu-toulouse.mssante.fr/ch-moulins-yzeure.mssante.fr/ch-millau.mssante.fr/ch-cholet.mssante.fr/ch-cahors.mssante.fr</t>
  </si>
  <si>
    <t>sage-femme.mssante.fr/ramsaygds.mssante.fr/pro.mssante.fr/medecin.mssante.fr/masseur-kinesitherapeute.mssante.fr/lifen.mssante.fr/gh70.mssante.fr/chu-besancon.mssante.fr/ch-moulins-yzeure.mssante.fr/ch-jurasud.mssante.fr/chicas-gap.mssante.fr/ch-dole.mssante.fr/cgm.mssante.fr/cdstilleroyes.mssante.fr/aura.mssante.fr</t>
  </si>
  <si>
    <t>pro.mssante.fr/medecin.mssante.fr/lifen.mssante.fr/interop-mssante.apicrypt.org/hospiville.mssante.fr/esantepdl.mssante.fr/epsm-sarthe.mssante.fr/ch-saintcalais.mssante.fr/ch-laferte-bernard.mssante.fr/chirurgien-dentiste.mssante.fr</t>
  </si>
  <si>
    <t>LIFEN/APICEM/SAS MAPUI LABS/GCS E-SANTE PAYS DE LA LOIRE/CHS DE LA SARTHE/CH SAINT CALAIS/CH LA FERTE BERNARD/MAILIZ</t>
  </si>
  <si>
    <t>medecin.mssante.fr/masseur-kinesitherapeute.mssante.fr/ch-stbrieuc.mssante.fr/ch-guingamp.mssante.fr/ch-cholet.mssante.fr/bretagne.mssante.fr/bioserveur.mssante.fr/aub.mssante.fr</t>
  </si>
  <si>
    <t>MAILIZ/INOVELAN/CH DE CHOLET/GCS ESANTE BRETAGNE/DEDALUS HEALTHCARE FRANCE/AUB SANTE</t>
  </si>
  <si>
    <t>ssti03.aura.mssante.fr/sage-femme.mssante.fr/pro.mssante.fr/pharmacien.mssante.fr/medecin.mssante.fr/masseur-kinesitherapeute.mssante.fr/lifen.mssante.fr/interop-mssante.apicrypt.org/chorus.mssante.fr/chmy.aura.mssante.fr/ch-moulins-yzeure.mssante.fr/chicas-gap.mssante.fr/aura.mssante.fr/#</t>
  </si>
  <si>
    <t>MAILIZ/LIFEN/APICEM/INTERNATIONAL CROSS TALK/CH MOULINS YZEURE/CHI DES ALPES DU SUD/GCS SARA/@</t>
  </si>
  <si>
    <t>sage-femme.mssante.fr/pro.mssante.fr/medecin.mssante.fr/lifen.mssante.fr/interop-mssante.apicrypt.org/infirmier.mssante.fr/ghbs.mssante.fr/chu-brest.mssante.fr/ch-guingamp.mssante.fr/ch-cotentin.mssante.fr/bioserveur.mssante.fr/aphp.mssante.fr</t>
  </si>
  <si>
    <t>LIFEN/APICEM/MAILIZ/GHBS/CHU BREST/CH PUBLIC DU COTENTIN/DEDALUS HEALTHCARE FRANCE/INOVELAN</t>
  </si>
  <si>
    <t>sage-femme.mssante.fr/ramsaygds.mssante.fr/pro.mssante.fr/medecin.mssante.fr/lifen.mssante.fr/cos.mssante.fr/chu-limoges.mssante.fr/chu-dijon.mssante.fr/ch-semur.mssante.fr/#</t>
  </si>
  <si>
    <t>COMPAGNIE GENERALE DE SANTE/MAILIZ/LIFEN/CHU DE LIMOGES/INOVELAN/@</t>
  </si>
  <si>
    <t>unisante.mssante.fr/medipole-gentilly.mssante.fr/medecin.mssante.fr/masseur-kinesitherapeute.mssante.fr/lifen.mssante.fr/interop-mssante.apicrypt.org/hadan.mssante.fr/chu-poitiers.mssante.fr/ch-sarreguemines.mssante.fr/ch-saintdie.mssante.fr/chr-metz-thionville.mssante.fr</t>
  </si>
  <si>
    <t>ch-saint-renan.mssante.fr/bretagne.mssante.fr</t>
  </si>
  <si>
    <t>HOPITAL LE JEUNE/GCS ESANTE BRETAGNE</t>
  </si>
  <si>
    <t>sage-femme.mssante.fr/ramsaygds.mssante.fr/pro.oc.mssante.fr/pro.mssante.fr/medecin.mssante.fr/masseur-kinesitherapeute.mssante.fr/lifen.mssante.fr/interop-mssante.apicrypt.org/ihfb.mssante.fr/ghsif.mssante.fr/ghbs.mssante.fr/diaverum.mssante.fr/csje.mssante.fr/cos.mssante.fr/chu-tours.mssante.fr/ch-stbrieuc.mssante.fr/ch-melun.mssante.fr/ch-guingamp.mssante.fr/ch-cholet.mssante.fr/ch-chateauduloir.mssante.fr/aura.mssante.fr/aphp.mssante.fr/#</t>
  </si>
  <si>
    <t>COMPAGNIE GENERALE DE SANTE/MIPIH/MAILIZ/LIFEN/APICEM/INSTITUT HOSPITALIER FRANCO-BRITANIQUE/GH SUD ILE DE FRANCE/GHBS/ENOVACOM/POLYCLINIQUE SAINT JEAN/CHRU DE TOURS/CH MARC JACQUET MELUN/CH DE CHOLET/CH CHÂTEAU DU LOIR/GCS SARA/INOVELAN/@</t>
  </si>
  <si>
    <t>masseur-kinesitherapeute.mssante.fr/interop-mssante.apicrypt.org/ch-guingamp.mssante.fr/bretagne.mssante.fr</t>
  </si>
  <si>
    <t>MAILIZ/APICEM/INOVELAN/GCS ESANTE BRETAGNE</t>
  </si>
  <si>
    <t>sage-femme.mssante.fr/medecin.mssante.fr/lifen.mssante.fr/ghbs.mssante.fr/ch-vitre.mssante.fr/chu-rouen.mssante.fr/chu-rennes.mssante.fr/ch-dax.mssante.fr/ch-cholet.mssante.fr/bretagne.mssante.fr/aura.mssante.fr</t>
  </si>
  <si>
    <t>MAILIZ/LIFEN/GHBS/CH VITRE/CHU DE ROUEN/CHRU DE RENNES/CH DAX/CH DE CHOLET/GCS ESANTE BRETAGNE/GCS SARA</t>
  </si>
  <si>
    <t>toki-eder.mssante.fr/ramsaygds.mssante.fr/pro.mssante.fr/masseur-kinesitherapeute.mssante.fr/ch-dax.mssante.fr/aura.mssante.fr/aquitaine.mssante.fr</t>
  </si>
  <si>
    <t>MIPIH/COMPAGNIE GENERALE DE SANTE/MAILIZ/CH DAX/GCS SARA/GRADES ESEA NOUVELLE-AQUITAINE</t>
  </si>
  <si>
    <t>pss.elsan.mssante.fr/lifen.mssante.fr/esantepdl.mssante.fr/elsan.mssante.fr/croix-rouge.mssante.fr/chu-rouen.mssante.fr</t>
  </si>
  <si>
    <t>LIFEN/GCS E-SANTE PAYS DE LA LOIRE/ELSAN SAS/MIPIH/CHU DE ROUEN</t>
  </si>
  <si>
    <t>interop-mssante.apicrypt.org/aura.mssante.fr</t>
  </si>
  <si>
    <t>medecin.mp.mssante.fr/masseur-kinesitherapeute.oc.mssante.fr/cssr-lestilleuls.mssante.fr/ch-clermont.mssante.fr/#</t>
  </si>
  <si>
    <t>mgen.mssante.fr/medecin.mssante.fr/lifen.mssante.fr/hopitauxdeluchon.mssante.fr/aura.mssante.fr</t>
  </si>
  <si>
    <t>MGEN TECHNOLOGIES/MAILIZ/LIFEN/MIPIH/GCS SARA</t>
  </si>
  <si>
    <t>ramsaygds.mssante.fr/pro.mssante.fr/lifen.mssante.fr/hopitalporteverte.mssante.fr/ghnv.mssante.fr/chu-montpellier.mssante.fr/chu-limoges.mssante.fr/chicas-gap.mssante.fr/ch-cholet.mssante.fr/cham.aura.mssante.fr/ch-albi.mssante.fr/aura.mssante.fr/#</t>
  </si>
  <si>
    <t>COMPAGNIE GENERALE DE SANTE/MAILIZ/LIFEN/HOPITAL LA PORTE VERTE/GH NORD VIENNE/CHU DE LIMOGES/CHI DES ALPES DU SUD/CH DE CHOLET/MIPIH/GCS SARA/@</t>
  </si>
  <si>
    <t>ramsaygds.mssante.fr/pedicure-podologue.mssante.fr/normandie.mssante.fr/lifen.mssante.fr/ghsif.mssante.fr/chu-rouen.mssante.fr/ch-melun.mssante.fr/ch-bernay.mssante.fr/aura.mssante.fr/#</t>
  </si>
  <si>
    <t>COMPAGNIE GENERALE DE SANTE/MAILIZ/AZNETWORK/LIFEN/GH SUD ILE DE FRANCE/CHU DE ROUEN/CH MARC JACQUET MELUN/CHI EURE SEINE/GCS SARA/@</t>
  </si>
  <si>
    <t>sage-femme.mssante.fr/pro.mssante.fr/pc.mssante.fr/medecin.mssante.fr/masseur-kinesitherapeute.mssante.fr/lifen.mssante.fr/interop-mssante.apicrypt.org/hospiville.mssante.fr/cliniquedesacacias.mssante.fr/chu-rouen.mssante.fr/ch-lens.mssante.fr/chirurgien-dentiste.mssante.fr/aura.mssante.fr</t>
  </si>
  <si>
    <t>sage-femme.mssante.fr/pro.mssante.fr/pharmacien.mssante.fr/medecin.mssante.fr/masseur-kinesitherapeute.mssante.fr/lifen.mssante.fr/interop-mssante.apicrypt.org/infirmier.mssante.fr/chu-montpellier.mssante.fr/ch-troyes.mssante.fr/chicas-gap.mssante.fr/ch-calais.mssante.fr/aura.mssante.fr/ahnac.mssante.fr</t>
  </si>
  <si>
    <t>medecin.mssante.fr/masseur-kinesitherapeute.mssante.fr/lifen.mssante.fr/chu-rennes.mssante.fr/ch-stbrieuc.mssante.fr/ch-rochefort.mssante.fr/bretagne.mssante.fr/aura.mssante.fr</t>
  </si>
  <si>
    <t>MAILIZ/LIFEN/CHRU DE RENNES/INOVELAN/CH DE ROCHEFORT/GCS ESANTE BRETAGNE/GCS SARA</t>
  </si>
  <si>
    <t>sage-femme.mssante.fr/pro.mssante.fr/pharmacien.mssante.fr/medecin.mssante.fr/masseur-kinesitherapeute.mssante.fr/lifen.mssante.fr/interop-mssante.apicrypt.org/infirmier.mssante.fr/ghnv.mssante.fr/chu-tours.mssante.fr/chu-montpellier.mssante.fr/ch-romorantin.mssante.fr/ch-cholet.mssante.fr/ch-chartres.mssante.fr/chblois.mssante.fr/ch-blois.mssante.fr/aphp.mssante.fr</t>
  </si>
  <si>
    <t>LIFEN/APICEM/MAILIZ/GH NORD VIENNE/CHRU DE TOURS/CH DE ROMORANTIN-LANTHENAY/CH DE CHOLET/CH DE CHARTRES/CH DE BLOIS/MIPIH/INOVELAN</t>
  </si>
  <si>
    <t>ramsaygds.mssante.fr/pro.mssante.fr/medecin.mssante.fr/masseur-kinesitherapeute.mssante.fr/lifen.mssante.fr/infirmier.mssante.fr/ghtnievre.mssante.fr/gh70.mssante.fr/chu-poitiers.mssante.fr/chirurgien-dentiste.mssante.fr/chicas-gap.mssante.fr/cdstilleroyes.mssante.fr/bioserveur.mssante.fr/aura.mssante.fr</t>
  </si>
  <si>
    <t>medecin.oc.mssante.fr/medecin.mssante.fr/epsm-sarthe.mssante.fr/ch-candelie.mssante.fr/ch-cadillac.mssante.fr/ch-agen-nerac.mssante.fr</t>
  </si>
  <si>
    <t>MIPIH/MAILIZ/CHS DE LA SARTHE/CH DEPARTEMENTAL DE LA CANDELIE/CH DE CADILLAC/CH D'AGEN</t>
  </si>
  <si>
    <t>pc.mssante.fr/na.mssante.fr/medecin.mssante.fr/masseur-kinesitherapeute.mssante.fr/ch-rochefort.mssante.fr/ch-cholet.mssante.fr/#</t>
  </si>
  <si>
    <t>GRADES ESEA NOUVELLE-AQUITAINE/MAILIZ/CH DE ROCHEFORT/CH DE CHOLET/@</t>
  </si>
  <si>
    <t>sage-femme.mssante.fr/pro.mssante.fr/pedicure-podologue.mssante.fr/medecin.mssante.fr/masseur-kinesitherapeute.mssante.fr/guadeloupe.mssante.fr/ch-wissembourg.mssante.fr/chu-besancon.mssante.fr/ch-sambre-avesnois.mssante.fr/ch-laon.mssante.fr</t>
  </si>
  <si>
    <t>MAILIZ/GCS E-SANTE ARCHIPEL 971/CHI DE LA LAUTER/CHU BESANCON/MIPIH/INOVELAN</t>
  </si>
  <si>
    <t>sage-femme.mssante.fr/ramsaygds.mssante.fr/pro.mssante.fr/medecin.mssante.fr/masseur-kinesitherapeute.mssante.fr/lifen.mssante.fr/interop-mssante.apicrypt.org/ghlh.mssante.fr/geronto972.mssante.fr/ch-valenciennes.mssante.fr/chu-martinique.mssante.fr/aura.mssante.fr/aphp.mssante.fr/ahnac.mssante.fr/#</t>
  </si>
  <si>
    <t>pssm.mssante.fr/pro.mssante.fr/medecin.mssante.fr/masseur-kinesitherapeute.mssante.fr/lifen.mssante.fr/ch-vierzon.mssante.fr/chu-limoges.mssante.fr/ch-romorantin.mssante.fr/#</t>
  </si>
  <si>
    <t>sage-femme.mssante.fr/ramsaygds.mssante.fr/pro.mssante.fr/medecin.mssante.fr/masseur-kinesitherapeute.mssante.fr/lifen.mssante.fr/interop-mssante.apicrypt.org/infirmier.mssante.fr/ch-somain.mssante.fr/chorus.mssante.fr/ch-manosque.mssante.fr/aura.mssante.fr/ahnac.mssante.fr/#</t>
  </si>
  <si>
    <t>COMPAGNIE GENERALE DE SANTE/LIFEN/APICEM/MAILIZ/CH DE SOMAIN/INTERNATIONAL CROSS TALK/MIPIH/GCS SARA/INOVELAN/@</t>
  </si>
  <si>
    <t>sage-femme.mssante.fr/ramsaygds.mssante.fr/pro.mssante.fr/paca.mssante.fr/medecin.mssante.fr/masseur-kinesitherapeute.mssante.fr/lifen.mssante.fr/hp-lacasamance.mssante.fr/hopital-saint-joseph.mssante.fr/chu-nantes.mssante.fr/chicas-gap.mssante.fr/ch-aubagne.mssante.fr/aura.mssante.fr/aphm.mssante.fr/#</t>
  </si>
  <si>
    <t>ssa.mssante.fr/pro.mssante.fr/lifen.mssante.fr/hospiville.mssante.fr/hopital-landerneau.mssante.fr/bretagne.mssante.fr/aura.mssante.fr/aub.mssante.fr</t>
  </si>
  <si>
    <t>SSA/MAILIZ/LIFEN/SAS MAPUI LABS/CH F. GRALL/GCS ESANTE BRETAGNE/GCS SARA/AUB SANTE</t>
  </si>
  <si>
    <t>ramsaygds.mssante.fr/medecin.mssante.fr/chg.montdor.aura.mssante.fr/aura.mssante.fr/#</t>
  </si>
  <si>
    <t>pro.mssante.fr/pharmacien.mssante.fr/medecin.mssante.fr/masseur-kinesitherapeute.mssante.fr/lifen.mssante.fr/interop-mssante.apicrypt.org/ghbs.mssante.fr/esantepdl.mssante.fr/cmpr.mssante.fr/chu-rouen.mssante.fr/ch-chartres.mssante.fr/chba.mssante.fr/aura.mssante.fr</t>
  </si>
  <si>
    <t>MAILIZ/LIFEN/APICEM/GHBS/GCS E-SANTE PAYS DE LA LOIRE/INOVELAN/CHU DE ROUEN/CH DE CHARTRES/CH BRETAGNE ATLANTIQUE/GCS SARA</t>
  </si>
  <si>
    <t>sage-femme.mssante.fr/pro.mssante.fr/pharmacien.mssante.fr/medecin.mssante.fr/lifen.mssante.fr/chu-rouen.mssante.fr/chicvs.mssante.fr/ch-havre.mssante.fr/aphp.mssante.fr/#</t>
  </si>
  <si>
    <t>pro.mssante.fr/medecin.mssante.fr/lifen.mssante.fr/hpsj.mssante.fr/chr-orleans.mssante.fr/ch-manosque.mssante.fr/chirurgien-dentiste.mssante.fr/chi-fsr.mssante.fr/chicas-gap.mssante.fr/ch-draguignan.mssante.fr/ch-cavaillon.mssante.fr/aura.mssante.fr</t>
  </si>
  <si>
    <t>LIFEN/GH SAINT JOSEPH/CH REGIONAL D'ORLEANS/MAILIZ/MIPIH/CHI DES ALPES DU SUD/CH DE LA DRACENIE/CHI DE CAVAILLON LAURIS/GCS SARA</t>
  </si>
  <si>
    <t>sage-femme.mssante.fr/pediatrie-chulenval-nice.mssante.fr/paca.mssante.fr/orupaca.mssante.fr/medecin.mssante.fr/lifen.mssante.fr/ies-sud.mssante.fr/ch-vienne.mssante.fr/chu-nice.mssante.fr/ch-laon.mssante.fr/chirurgien-dentiste.mssante.fr/chi-fsr.mssante.fr/ch-draguignan.mssante.fr/ch-chartres.mssante.fr/aura.mssante.fr</t>
  </si>
  <si>
    <t>medecin.mssante.fr/lifen.mssante.fr/interop-mssante.apicrypt.org/grand-est.mssante.fr/ch-ouestvosgien.mssante.fr/ch-chartres.mssante.fr/bretagne.mssante.fr/#</t>
  </si>
  <si>
    <t>MAILIZ/LIFEN/APICEM/GRADES PULSY/CH DE CHARTRES/GCS ESANTE BRETAGNE/@</t>
  </si>
  <si>
    <t>ssa.mssante.fr/sage-femme.mssante.fr/ramsaygds.mssante.fr/pro.mssante.fr/pharmacien.mssante.fr/medecin.mssante.fr/lifen.mssante.fr/interop-mssante.apicrypt.org/ghsif.mssante.fr/csje.mssante.fr/ch-stbrieuc.mssante.fr/ch-sens.mssante.fr/ch-romorantin.mssante.fr/chorus.mssante.fr/ch-melun.mssante.fr/chiv.mssante.fr/chirurgien-dentiste.mssante.fr/chicas-gap.mssante.fr/ch-guingamp.mssante.fr/ch-dax.mssante.fr/aura.mssante.fr/#</t>
  </si>
  <si>
    <t>SSA/COMPAGNIE GENERALE DE SANTE/LIFEN/APICEM/GH SUD ILE DE FRANCE/POLYCLINIQUE SAINT JEAN/CH SENS/CH DE ROMORANTIN-LANTHENAY/INTERNATIONAL CROSS TALK/CH MARC JACQUET MELUN/CHI DE VILLENEUVE ST GEORGES/MAILIZ/CHI DES ALPES DU SUD/INOVELAN/CH DAX/GCS SARA/@</t>
  </si>
  <si>
    <t>unisante.mssante.fr/pro.mssante.fr/msa.mssante.fr/medecin.mssante.fr/lifen.mssante.fr/interop-mssante.apicrypt.org/hl-valmadon.mssante.fr/grand-est.mssante.fr/ch-saintdie.mssante.fr/ch-remiremont.mssante.fr/ch-ouestvosgien.mssante.fr/ch-ed.mssante.fr/aura.mssante.fr</t>
  </si>
  <si>
    <t>vivalto-sante.mssante.fr/sage-femme.mssante.fr/ramsaygds.mssante.fr/pro.mssante.fr/pharmacien.mssante.fr/medecin.mssante.fr/lifen.mssante.fr/interop-mssante.apicrypt.org/hpsj.mssante.fr/hopitaux-plaisir.mssante.fr/ght-yvelinesnord.mssante.fr/dsr-neurosepidfo.mssante.fr/clin2caps.mssante.fr/chu-rouen.mssante.fr/chu-poitiers.mssante.fr/chi-poissy-st-germain.mssante.fr/ch-dreux.mssante.fr/ch-cotentin.mssante.fr/cgm.mssante.fr/aura.mssante.fr/aquitaine.mssante.fr/aphp.mssante.fr/#</t>
  </si>
  <si>
    <t>GIE VIVALTO SANTE SERVICE PARTAGES/COMPAGNIE GENERALE DE SANTE/MAILIZ/LIFEN/APICEM/GH SAINT JOSEPH/CH DE PLAISIR/CHU DE ROUEN/CHU DE POITIERS/MIPIH/ENOVACOM/CH PUBLIC DU COTENTIN/COMPUGROUP MEDICAL France/GCS SARA/GRADES ESEA NOUVELLE-AQUITAINE/INOVELAN/@</t>
  </si>
  <si>
    <t>vbr-sudeure.mssante.fr/sage-femme.mssante.fr/pro.mssante.fr/pharmacien.mssante.fr/msa.mssante.fr/medecin.mssante.fr/masseur-kinesitherapeute.mssante.fr/lifen.mssante.fr/easycrypt.mssante.fr/aura.mssante.fr/aphp.mssante.fr/#</t>
  </si>
  <si>
    <t>CHI EURE SEINE/MIPIH/MAILIZ/LIFEN/ENOVACOM/GCS SARA/INOVELAN/@</t>
  </si>
  <si>
    <t>ssa.mssante.fr/sage-femme.mssante.fr/pro.mssante.fr/paca.mssante.fr/orupaca.mssante.fr/medecin.mssante.fr/masseur-kinesitherapeute.mssante.fr/maia-paca.mssante.fr/lifen.mssante.fr/interop-mssante.apicrypt.org/ghtvar.mssante.fr/chu-tours.mssante.fr/chu-rouen.mssante.fr/chu-montpellier.mssante.fr/chu-martinique.mssante.fr/chu-besancon.mssante.fr/ch-toulon.mssante.fr/ch-melun.mssante.fr/ch-libourne.mssante.fr/ch-labasseterre.mssante.fr/chicas-gap.mssante.fr/ch-draguignan.mssante.fr/chbs.mssante.fr/ch-brignoles.mssante.fr/ch-aix.mssante.fr/aura.mssante.fr/aphm.mssante.fr/#</t>
  </si>
  <si>
    <t>SSA/MAILIZ/LIFEN/APICEM/CHRU DE TOURS/CHU DE ROUEN/GCS SIS MARTINIQUE/CHU BESANCON/CH MARC JACQUET MELUN/CH DE LIBOURNE/GCS E-SANTE ARCHIPEL 971/CHI DES ALPES DU SUD/CH DE LA DRACENIE/CH DE BRETAGNE SUD/MIPIH/CH DU PAYS D'AIX/GCS SARA/APHM/@</t>
  </si>
  <si>
    <t>pro.mssante.fr/medecin.mssante.fr/masseur-kinesitherapeute.mssante.fr/lifen.mssante.fr/chu-martinique.mssante.fr/ch-issoudun.mssante.fr/ch-cotentin.mssante.fr/ch-clermont.mssante.fr/avitum.mssante.fr/aura.mssante.fr</t>
  </si>
  <si>
    <t>MAILIZ/LIFEN/GCS SIS MARTINIQUE/CH LA TOUR BLANCHE-ISSOUDUN/CH PUBLIC DU COTENTIN/MIPIH/GCS SARA</t>
  </si>
  <si>
    <t>sage-femme.mssante.fr/ramsaygds.mssante.fr/pro.mssante.fr/medecin.mssante.fr/lifen.mssante.fr/interop-mssante.apicrypt.org/ght85.mssante.fr/epsm-caen.mssante.fr/chu-rouen.mssante.fr/ch-troyes.mssante.fr/ch-lerouvray.mssante.fr/ch-lemans.mssante.fr/chirurgien-dentiste.mssante.fr/chicvs.mssante.fr/ch-havre.mssante.fr/chd-vendee.mssante.fr/chba.mssante.fr/aura.mssante.fr/#</t>
  </si>
  <si>
    <t>pro.mssante.fr/lifen.mssante.fr/ch-ham.mssante.fr/aura.mssante.fr</t>
  </si>
  <si>
    <t>MAILIZ/LIFEN/CH DE HAM/GCS SARA</t>
  </si>
  <si>
    <t>ramsaygds.mssante.fr/pro.mssante.fr/pharmacien.mssante.fr/medecin.mssante.fr/ch-stbrieuc.mssante.fr/ch-chartres.mssante.fr/aphp.mssante.fr</t>
  </si>
  <si>
    <t>sage-femme.mssante.fr/pro.mssante.fr/pharmacien.mssante.fr/oncolie.mssante.fr/medecin.mssante.fr/lifen.mssante.fr/interop-mssante.apicrypt.org/infirmier.mssante.fr/chu-besancon.mssante.fr/chi-hautecomte.mssante.fr/aura.mssante.fr</t>
  </si>
  <si>
    <t>pro.mssante.fr/medecin.mssante.fr/masseur-kinesitherapeute.mssante.fr/lifen.mssante.fr/interop-mssante.apicrypt.org/infirmier.mssante.fr/croix-rouge.mssante.fr/chu-poitiers.mssante.fr/chu-montpellier.mssante.fr/ch-millau.mssante.fr</t>
  </si>
  <si>
    <t>sage-femme.mssante.fr/ramsaygds.mssante.fr/pro.mssante.fr/medecin.mssante.fr/lifen.mssante.fr/interop-mssante.apicrypt.org/hopital-saint-joseph.mssante.fr/ght-gpne.mssante.fr/for.mssante.fr/cos.mssante.fr/chu-dijon.mssante.fr/ch-dax.mssante.fr/ch-cotentin.mssante.fr/ch-angouleme.mssante.fr/aura.mssante.fr/aphp.mssante.fr/#</t>
  </si>
  <si>
    <t>COMPAGNIE GENERALE DE SANTE/MAILIZ/LIFEN/APICEM/HOPITAL SAINT JOSEPH/GHI LE RAINCY MONTFERMEIL/FONDATION OPHTALMOLOGIQUE A. DE ROTHSCHILD/CH DAX/CH PUBLIC DU COTENTIN/CH D'ANGOULEME/GCS SARA/INOVELAN/@</t>
  </si>
  <si>
    <t>sage-femme.mssante.fr/ramsaygds.mssante.fr/pro.mssante.fr/polycliniquepoitiers.mssante.fr/pharmacien.mssante.fr/orthophoniste.mssante.fr/medecin.mssante.fr/masseur-kinesitherapeute.mssante.fr/lifen.mssante.fr/interop-mssante.apicrypt.org/infirmier.mssante.fr/for.mssante.fr/ch-vienne.mssante.fr/chu-tours.mssante.fr/chu-rouen.mssante.fr/chu-poitiers.mssante.fr/chu-nantes.mssante.fr/chu-montpellier.mssante.fr/chu-dijon.mssante.fr/chu-brest.mssante.fr/ch-stbrieuc.mssante.fr/ch-saumur.mssante.fr/chr-orleans.mssante.fr/ch-loches.mssante.fr/chirurgien-dentiste.mssante.fr/ch-cholet.mssante.fr/ch-chateauduloir.mssante.fr/ch-chartres.mssante.fr/ch-angouleme.mssante.fr/boisgibert.mssante.fr/avitum.mssante.fr/aura.mssante.fr/aquitaine.mssante.fr/aphp.mssante.fr/#</t>
  </si>
  <si>
    <t>COMPAGNIE GENERALE DE SANTE/POLYCLINIQUE DE POITIERS/LIFEN/APICEM/FONDATION OPHTALMOLOGIQUE A. DE ROTHSCHILD/CH DE VIENNE/CHRU DE TOURS/CHU DE ROUEN/CHU DE POITIERS/CHU DE NANTES/CHU BREST/CH DE SAUMUR/CH REGIONAL D'ORLEANS/CH PAUL MARTINAIS-LOCHES/MAILIZ/CH DE CHOLET/CH CHÂTEAU DU LOIR/CH DE CHARTRES/CH D'ANGOULEME/MRF BOIS GIBERT/MIPIH/GCS SARA/GRADES ESEA NOUVELLE-AQUITAINE/INOVELAN/@</t>
  </si>
  <si>
    <t>medecin.mssante.fr/lifen.mssante.fr/ch-valreas.mssante.fr/chu-tours.mssante.fr/ch-montperrin.mssante.fr/ch-montfavet.mssante.fr/ch-larochelle.mssante.fr/ch-cannes.mssante.fr/aura.mssante.fr/aphm.mssante.fr</t>
  </si>
  <si>
    <t>MAILIZ/LIFEN/CH JULES NIEL DE VALREAS/CHRU DE TOURS/MIPIH/CHS DE MONTFAVET/GH DE LA ROCHELLE-RE-AUNIS/CH DE CANNES/GCS SARA/APHM</t>
  </si>
  <si>
    <t>paca.mssante.fr/orthophoniste.mssante.fr/msa.mssante.fr/medecin.mssante.fr/ch-montperrin.mssante.fr/ch-edouard-toulouse.mssante.fr/aura.mssante.fr/aphm.mssante.fr/amsam.mssante.fr/#</t>
  </si>
  <si>
    <t>MAILIZ/GCS SARA/APHM/MIPIH/@</t>
  </si>
  <si>
    <t>pro.mssante.fr/medecin.mssante.fr/masseur-kinesitherapeute.mssante.fr/lifen.mssante.fr/ch-sens.mssante.fr/ch-cotentin.mssante.fr/aura.mssante.fr/aphp.mssante.fr</t>
  </si>
  <si>
    <t>MAILIZ/LIFEN/CH SENS/CH PUBLIC DU COTENTIN/GCS SARA/INOVELAN</t>
  </si>
  <si>
    <t>medecin.mssante.fr/interop-mssante.apicrypt.org/ch-les-murets.mssante.fr</t>
  </si>
  <si>
    <t>ch-somain.mssante.fr/centre-helene-borel.mssante.fr</t>
  </si>
  <si>
    <t>CH DE SOMAIN/MIPIH</t>
  </si>
  <si>
    <t>th-roussel.mssante.fr/nhn.mssante.fr/medecin.mssante.fr</t>
  </si>
  <si>
    <t>CH THEOPHILE ROUSSEL/CHI EURE SEINE/MAILIZ</t>
  </si>
  <si>
    <t>ssa.mssante.fr/pro.mssante.fr/orthophoniste.mssante.fr/oi.mssante.fr/medecin.mssante.fr/masseur-kinesitherapeute.mssante.fr/lifen.mssante.fr/infirmier.mssante.fr/hopital-saint-joseph.mssante.fr/ght974.mssante.fr/ghsif.mssante.fr/ghbs.mssante.fr/chu-rennes.mssante.fr/chu-poitiers.mssante.fr/chu-nimes.mssante.fr/chu-nice.mssante.fr/chu-nantes.mssante.fr/chu-montpellier.mssante.fr/chu-martinique.mssante.fr/chu-limoges.mssante.fr/chu-brest.mssante.fr/ch-salon.mssante.fr/chr-metz-thionville.mssante.fr/chnc972.mssante.fr/ch-millau.mssante.fr/chirurgien-dentiste.mssante.fr/chicas-gap.mssante.fr/chfd.mssante.fr/ch-cholet.mssante.fr/ch-agen-nerac.mssante.fr/aura.mssante.fr/aphp.mssante.fr/#</t>
  </si>
  <si>
    <t>SSA/GCS TESIS/LIFEN/HOPITAL SAINT JOSEPH/GH SUD ILE DE FRANCE/GHBS/CHRU DE RENNES/CHU DE POITIERS/CHU DE NICE/CHU DE NANTES/CHU DE LIMOGES/CHU BREST/CH DE SALON DE PROVENCE/CHR METZ-THIONVILLE/GCS SIS MARTINIQUE/MIPIH/MAILIZ/CHI DES ALPES DU SUD/ENOVACOM/CH DE CHOLET/CH D'AGEN/GCS SARA/INOVELAN/@</t>
  </si>
  <si>
    <t>sage-femme.mssante.fr/ramsaygds.mssante.fr/pro.mssante.fr/medecin.oc.mssante.fr/medecin.mssante.fr/medecin.mp.mssante.fr/masseur-kinesitherapeute.mssante.fr/lifen.mssante.fr/interop-mssante.apicrypt.org/ghbs.mssante.fr/ch-voiron.aura.mssante.fr/ch-vitre.mssante.fr/ch-vienne.mssante.fr/chu-tours.mssante.fr/chu-montpellier.mssante.fr/chu-limoges.mssante.fr/chu-grenoble.aura.mssante.fr/chu-dijon.mssante.fr/chu-besancon.mssante.fr/chicas-gap.mssante.fr/ch-cholet.mssante.fr/chbs.mssante.fr/bretagne.mssante.fr/aura.mssante.fr/asei.asso.mssante.fr/#</t>
  </si>
  <si>
    <t>COMPAGNIE GENERALE DE SANTE/MAILIZ/LIFEN/APICEM/GHBS/CH VITRE/CH DE VIENNE/CHRU DE TOURS/CHU DE LIMOGES/INOVELAN/CHU BESANCON/CHI DES ALPES DU SUD/CH DE CHOLET/CH DE BRETAGNE SUD/GCS ESANTE BRETAGNE/GCS SARA/MIPIH/@</t>
  </si>
  <si>
    <t>sage-femme.oc.mssante.fr/sage-femme.mssante.fr/pro.oc.mssante.fr/pro.mssante.fr/pharmacien.mssante.fr/paca.mssante.fr/org.oc.mssante.fr/oncogard.mssante.fr/nephrocare.mssante.fr/medimail.mssante.fr/medecin.oc.mssante.fr/medecin.mssante.fr/mda34.mssante.fr/masseur-kinesitherapeute.mssante.fr/lifen.mssante.fr/interop-mssante.apicrypt.org/infirmier.oc.mssante.fr/infirmier.mssante.fr/hopitalpse.mssante.fr/for.mssante.fr/clinique-beuvry.mssante.fr/chu-rouen.mssante.fr/chu-nimes.mssante.fr/chu-montpellier.mssante.fr/chu-limoges.mssante.fr/chu-dijon.mssante.fr/chu-besancon.mssante.fr/chorus.mssante.fr/ch-millau.mssante.fr/chirurgien-dentiste.oc.mssante.fr/chirurgien-dentiste.mssante.fr/ch-beziers.mssante.fr/ch-bassindethau.mssante.fr/chba.mssante.fr/ch-ales.mssante.fr/bioserveur.mssante.fr/aura.mssante.fr/ars.occitanie.mssante.fr/aphm.mssante.fr/#</t>
  </si>
  <si>
    <t>ramsaygds.mssante.fr/pro.mssante.fr/pathologie-forez.aura.mssante.fr/msa.mssante.fr/medecin.mssante.fr/masseur-kinesitherapeute.mssante.fr/lifen.mssante.fr/interop-mssante.apicrypt.org/chuse.mssante.fr/chuse.aura.mssante.fr/chu-nimes.mssante.fr/chu-nice.mssante.fr/chu-limoges.mssante.fr/chu-brest.mssante.fr/chu-besancon.mssante.fr/chorus.mssante.fr/chirurgien-dentiste.mssante.fr/chba.mssante.fr/aura.mssante.fr/ahsm.mssante.fr/#</t>
  </si>
  <si>
    <t>COMPAGNIE GENERALE DE SANTE/MIPIH/LIFEN/APICEM/CHU DE SAINT ETIENNE/INOVELAN/CHU DE NICE/CHU DE LIMOGES/CHU BREST/CHU BESANCON/INTERNATIONAL CROSS TALK/MAILIZ/CH BRETAGNE ATLANTIQUE/GCS SARA/ASSOCIATION HOSPITALIERE SAINTE MARIE/@</t>
  </si>
  <si>
    <t>pssm.mssante.fr/medecin.mssante.fr/masseur-kinesitherapeute.mssante.fr/lifen.mssante.fr/ch-vaison.mssante.fr/aura.mssante.fr/#</t>
  </si>
  <si>
    <t>sage-femme.mssante.fr/ramsaygds.mssante.fr/pro.mssante.fr/medecin.mssante.fr/lifen.mssante.fr/interop-mssante.apicrypt.org/ihfb.mssante.fr/ch-simoneveil.mssante.fr/chirurgien-dentiste.mssante.fr/ch-argenteuil.mssante.fr/aura.mssante.fr/aphp.mssante.fr/#</t>
  </si>
  <si>
    <t>COMPAGNIE GENERALE DE SANTE/LIFEN/APICEM/INSTITUT HOSPITALIER FRANCO-BRITANIQUE/CH SIMONE VEIL/MAILIZ/GCS SARA/INOVELAN/@</t>
  </si>
  <si>
    <t>sage-femme.oc.mssante.fr/pharmacien.oc.mssante.fr/medecin.oc.mssante.fr/medecin.mssante.fr/medecin.mp.mssante.fr/masseur-kinesitherapeute.mssante.fr/lifen.mssante.fr/interop-mssante.apicrypt.org/infirmier.oc.mssante.fr/ch-villefranche-rouergue.mssante.fr/chu-rouen.mssante.fr/chr-metz-thionville.mssante.fr/ch-decazeville.mssante.fr/bretagne.mssante.fr/bioserveur.mp.mssante.fr/aura.mssante.fr/ahsm.mssante.fr/#</t>
  </si>
  <si>
    <t>MAILIZ/LIFEN/APICEM/CHU DE ROUEN/CHR METZ-THIONVILLE/GCS ESANTE BRETAGNE/MIPIH/GCS SARA/ASSOCIATION HOSPITALIERE SAINTE MARIE/@</t>
  </si>
  <si>
    <t>sage-femme.mssante.fr/ramsaygds.mssante.fr/pro.mssante.fr/orthophoniste.mssante.fr/medecin.mssante.fr/lifen.mssante.fr/lhopitalnordouest.mssante.fr/hopitalnordouest.aura.mssante.fr/ch-vienne.mssante.fr/chu-tours.mssante.fr/chu-rennes.mssante.fr/chu-dijon.mssante.fr/ch-stbrieuc.mssante.fr/ch-moulins-yzeure.mssante.fr/chicas-gap.mssante.fr/chba.mssante.fr/aura.mssante.fr</t>
  </si>
  <si>
    <t>medecin.mssante.fr/chpv.aura.mssante.fr/chpb.aura.mssante.fr/aura.mssante.fr</t>
  </si>
  <si>
    <t>ramsaygds.mssante.fr/pro.mssante.fr/medecin.mssante.fr/lifen.mssante.fr/interop-mssante.apicrypt.org/imm.mssante.fr/hpsj.mssante.fr/curie.mssante.fr/aura.mssante.fr/aphp.mssante.fr/ahparis.mssante.fr</t>
  </si>
  <si>
    <t>COMPAGNIE GENERALE DE SANTE/MAILIZ/LIFEN/APICEM/INSTITUT MUTUALISTE MONTSOURIS/GH SAINT JOSEPH/FONDATION CURIE/GCS SARA/INOVELAN/HOPITAL AMERICAIN</t>
  </si>
  <si>
    <t>relience.mssante.fr/ramsaygds.mssante.fr/psychologue.oc.mssante.fr/pro.oc.mssante.fr/pro.mssante.fr/oculariste.oc.mssante.fr/medecin.oc.mssante.fr/medecin.mssante.fr/medecin.mp.mssante.fr/lifen.mssante.fr/interop-mssante.apicrypt.org/infirmier.oc.mssante.fr/infirmier.mssante.fr/infirmier.mp.mssante.fr/had-srd.mssante.fr/clinique-cedres.capio.mssante.fr/ch-montauban.mssante.fr/bretagne.mssante.fr/ahsm.mssante.fr</t>
  </si>
  <si>
    <t>lifen.mssante.fr/ghso.mssante.fr</t>
  </si>
  <si>
    <t>LIFEN/GH SELESTAT-OBERNAI (GHSO)</t>
  </si>
  <si>
    <t>cendaneg.mssante.fr/cendaneg.aura.mssante.fr</t>
  </si>
  <si>
    <t>ramsaygds.mssante.fr/masseur-kinesitherapeute.mssante.fr/lifen.mssante.fr/#</t>
  </si>
  <si>
    <t>paca.mssante.fr/medecin.mssante.fr/lifen.mssante.fr/infirmier.mssante.fr</t>
  </si>
  <si>
    <t>MIPIH/LIFEN/MAILIZ</t>
  </si>
  <si>
    <t>ramsaygds.mssante.fr/medecin.mssante.fr/lifen.mssante.fr/hopitalprivedevitry.mssante.fr/aura.mssante.fr</t>
  </si>
  <si>
    <t>COMPAGNIE GENERALE DE SANTE/MAILIZ/LIFEN/WRAPTOR LABORATORIES/GCS SARA</t>
  </si>
  <si>
    <t>sage-femme.oc.mssante.fr/pro.oc.mssante.fr/pharmacien.oc.mssante.fr/medecin.oc.mssante.fr/medecin.mssante.fr/lifen.mssante.fr/aura.mssante.fr/#</t>
  </si>
  <si>
    <t>MIPIH/MAILIZ/LIFEN/GCS SARA/@</t>
  </si>
  <si>
    <t>paca.mssante.fr/medecin.mssante.fr/lifen.mssante.fr/aura.mssante.fr/almaviva-sante.mssante.fr</t>
  </si>
  <si>
    <t>sage-femme.mssante.fr/polyclinique-limoges.mssante.fr/medecin.mssante.fr/limousin.mssante.fr/interop-mssante.apicrypt.org/chu-limoges.mssante.fr</t>
  </si>
  <si>
    <t>ramsaygds.mssante.fr/lifen.mssante.fr/cliniqueduparclyon.aura.mssante.fr/aura.mssante.fr</t>
  </si>
  <si>
    <t>medecin.mssante.fr/lifen.mssante.fr/hopitalporteverte.mssante.fr/aura.mssante.fr</t>
  </si>
  <si>
    <t>MAILIZ/LIFEN/HOPITAL LA PORTE VERTE/GCS SARA</t>
  </si>
  <si>
    <t>medecin.mssante.fr/clinique-du-pre.mssante.fr/ch-saintcalais.mssante.fr/ch-chartres.mssante.fr/bretagne.mssante.fr</t>
  </si>
  <si>
    <t>MAILIZ/CLINIQUE DU PRE PASTEUR/CH SAINT CALAIS/CH DE CHARTRES/GCS ESANTE BRETAGNE</t>
  </si>
  <si>
    <t>sage-femme.mssante.fr/pro.mssante.fr/medecin.mssante.fr/masseur-kinesitherapeute.mssante.fr/lifen.mssante.fr/chu-tours.mssante.fr/aura.mssante.fr</t>
  </si>
  <si>
    <t>MAILIZ/LIFEN/CHRU DE TOURS/GCS SARA</t>
  </si>
  <si>
    <t>sage-femme.mssante.fr/pro.mssante.fr/pdl.mssante.fr/medecin.mssante.fr/masseur-kinesitherapeute.mssante.fr/lifen.mssante.fr/interop-mssante.apicrypt.org/hospigrandouest.mssante.fr/ght85.mssante.fr/esantepdl.mssante.fr/cliniquejulesverne.mssante.fr/chu-rouen.mssante.fr/chu-nantes.mssante.fr/chd-vendee.mssante.fr/ch-cholet.mssante.fr/aura.mssante.fr</t>
  </si>
  <si>
    <t>ramsaygds.mssante.fr/pharmacien.mssante.fr/lifen.mssante.fr/interop-mssante.apicrypt.org</t>
  </si>
  <si>
    <t>sage-femme.mssante.fr/ramsaygds.mssante.fr/lifen.mssante.fr/aura.mssante.fr</t>
  </si>
  <si>
    <t>MAILIZ/COMPAGNIE GENERALE DE SANTE/LIFEN/GCS SARA</t>
  </si>
  <si>
    <t>ramsaygds.mssante.fr/pro.mssante.fr/medecin.mssante.fr/fsef.mssante.fr/cos.mssante.fr/chba.mssante.fr/aura.mssante.fr/aphp.mssante.fr</t>
  </si>
  <si>
    <t>COMPAGNIE GENERALE DE SANTE/MAILIZ/FSEF/CH BRETAGNE ATLANTIQUE/GCS SARA/INOVELAN</t>
  </si>
  <si>
    <t>ramsaygds.mssante.fr/paca.mssante.fr/medecin.mssante.fr/lifen.mssante.fr/hopital-saint-joseph.mssante.fr</t>
  </si>
  <si>
    <t>COMPAGNIE GENERALE DE SANTE/MIPIH/MAILIZ/LIFEN/HOPITAL SAINT JOSEPH</t>
  </si>
  <si>
    <t>ramsaygds.mssante.fr/pro.mssante.fr/medecin.mssante.fr/lifen.mssante.fr/cos.mssante.fr/clinique-bj.mssante.fr/chu-dijon.mssante.fr/chu-besancon.mssante.fr/chirurgien-dentiste.mssante.fr/cbj.mssante.fr/aura.mssante.fr</t>
  </si>
  <si>
    <t>COMPAGNIE GENERALE DE SANTE/LIFEN/GCS E-SANTE BOURGOGNE/INOVELAN/CHU BESANCON/MAILIZ/WRAPTOR LABORATORIES/GCS SARA</t>
  </si>
  <si>
    <t>paca.mssante.fr/medecin.mssante.fr/infirmier.mssante.fr/chi-fsr.mssante.fr</t>
  </si>
  <si>
    <t>sage-femme.mssante.fr/medecin.mssante.fr/lifen.mssante.fr/interop-mssante.apicrypt.org/ght85.mssante.fr/esantepdl.mssante.fr/ch-lvo.mssante.fr/chd-vendee.mssante.fr/aura.mssante.fr</t>
  </si>
  <si>
    <t>solidarite.fvdp.mssante.fr/orpea.mssante.fr/medecin.mssante.fr/mdr.fvdp.mssante.fr/lifen.mssante.fr/ghsv.mssante.fr/enfance.fvdp.mssante.fr/chu-martinique.mssante.fr/#</t>
  </si>
  <si>
    <t>paca.mssante.fr/lifen.mssante.fr/clinique-saint-martin.mssante.fr/aphm.mssante.fr</t>
  </si>
  <si>
    <t>medecin.mp.mssante.fr/lifen.mssante.fr/ch-cholet.mssante.fr/aura.mssante.fr</t>
  </si>
  <si>
    <t>MIPIH/LIFEN/CH DE CHOLET/GCS SARA</t>
  </si>
  <si>
    <t>sage-femme.oc.mssante.fr/ramsaygds.mssante.fr/pro.mssante.fr/orthoptiste.oc.mssante.fr/medecin.oc.mssante.fr/medecin.mssante.fr/medecin.mp.mssante.fr/lifen.mssante.fr/cliniquerivegauche.mssante.fr/chirurgien-dentiste.oc.mssante.fr</t>
  </si>
  <si>
    <t>sage-femme.mssante.fr/medecin.mssante.fr/lifen.mssante.fr/hospigrandouest.mssante.fr/ghbs.mssante.fr/bretagne.mssante.fr/aura.mssante.fr</t>
  </si>
  <si>
    <t>MAILIZ/LIFEN/ENOVACOM/GHBS/GCS ESANTE BRETAGNE/GCS SARA</t>
  </si>
  <si>
    <t>sage-femme.mssante.fr/pro.mssante.fr/medecin.mssante.fr/lifen.mssante.fr/csvp.aura.mssante.fr/ch-vienne.mssante.fr/aura.mssante.fr</t>
  </si>
  <si>
    <t>ramsaygds.mssante.fr/medecin.mssante.fr/lifen.mssante.fr/interop-mssante.apicrypt.org/infirmier.oc.mssante.fr/hpsj.mssante.fr/ahparis.mssante.fr/#</t>
  </si>
  <si>
    <t>pro.mssante.fr/orthophoniste.mssante.fr/medecin.mssante.fr/masseur-kinesitherapeute.mssante.fr/croix-rouge.mssante.fr</t>
  </si>
  <si>
    <t>pro.mssante.fr/medecin.mssante.fr/lifen.mssante.fr/eauvive.mssante.fr/chu-nimes.mssante.fr/aura.mssante.fr</t>
  </si>
  <si>
    <t>pro.mssante.fr/orthophoniste.mssante.fr/masseur-kinesitherapeute.mssante.fr/infirmier.mssante.fr/cnam-sm.mssante.fr/centre-espoir.mssante.fr/cal.mssante.fr/bretagne.mssante.fr/aura.mssante.fr/#</t>
  </si>
  <si>
    <t>medecin.mssante.fr/ch-havre.mssante.fr</t>
  </si>
  <si>
    <t>pole-sthelier.mssante.fr/orthophoniste.mssante.fr/masseur-kinesitherapeute.mssante.fr/lifen.mssante.fr/ghbs.mssante.fr/chu-rennes.mssante.fr/chbs.mssante.fr/bretagne.mssante.fr/aura.mssante.fr</t>
  </si>
  <si>
    <t>sage-femme.oc.mssante.fr/pro.oc.mssante.fr/pro.mssante.fr/pharmacien.oc.mssante.fr/medecin.oc.mssante.fr/medecin.mssante.fr/medecin.mp.mssante.fr/masseur-kinesitherapeute.oc.mssante.fr/lifen.mssante.fr/infirmier.mssante.fr/ch-lavelanet.mssante.fr/ch-larochelle.mssante.fr/chi-val-ariege.mssante.fr/chirurgien-dentiste.oc.mssante.fr/bioserveur.mssante.fr/bioserveur.mp.mssante.fr/aura.mssante.fr/aphp.mssante.fr/#</t>
  </si>
  <si>
    <t>pro.mssante.fr/pc.mssante.fr/medecin.mssante.fr/lifen.mssante.fr/infirmier.mssante.fr/ghnv.mssante.fr/chu-poitiers.mssante.fr/ch-poitiers.mssante.fr/chirurgien-dentiste.mssante.fr/chba.mssante.fr/aura.mssante.fr</t>
  </si>
  <si>
    <t>GRADES ESEA NOUVELLE-AQUITAINE/LIFEN/GH NORD VIENNE/CHU DE POITIERS/CH HENRI LABORIT/MAILIZ/CH BRETAGNE ATLANTIQUE/GCS SARA</t>
  </si>
  <si>
    <t>medecin.mssante.fr/medecin.mp.mssante.fr/medecin.corse.mssante.fr/lifen.mssante.fr/infirmier.mssante.fr/epsm-sarthe.mssante.fr/chu-besancon.mssante.fr/chicas-gap.mssante.fr/ch-castelluccio.mssante.fr/aura.mssante.fr</t>
  </si>
  <si>
    <t>LIFEN/MAILIZ/CHS DE LA SARTHE/CHU BESANCON/CHI DES ALPES DU SUD/MIPIH/GCS SARA</t>
  </si>
  <si>
    <t>ramsaygds.mssante.fr/masseur-kinesitherapeute.mssante.fr/enovacom.mssante.fr/bourgogne.mssante.fr</t>
  </si>
  <si>
    <t>pro.mssante.fr/medecin.mssante.fr/lifen.mssante.fr/epsnf.mssante.fr</t>
  </si>
  <si>
    <t>masseur-kinesitherapeute.mssante.fr/cnmss.mssante.fr/aura.mssante.fr/ajl.asso.mssante.fr</t>
  </si>
  <si>
    <t>MAILIZ/GCS SARA/MIPIH</t>
  </si>
  <si>
    <t>orthophoniste.mssante.fr/medecin.mssante.fr/eps-erasme.mssante.fr/ch-marchant.mssante.fr/#</t>
  </si>
  <si>
    <t>interop-mssante.apicrypt.org/fbs50.mssante.fr/aura.mssante.fr</t>
  </si>
  <si>
    <t>APICEM/FONDATION BON SAUVEUR/GCS SARA</t>
  </si>
  <si>
    <t>pole-sanitaire-cerdan.mssante.fr/medecin.mssante.fr/ch-vaison.mssante.fr</t>
  </si>
  <si>
    <t>sinoue.mssante.fr/ramsaygds.mssante.fr/pro.mssante.fr/oi.mssante.fr/medipath.mssante.fr/medecin.mssante.fr/masseur-kinesitherapeute.mssante.fr/lifen.mssante.fr/interop-mssante.apicrypt.org/infirmier.mssante.fr/hopitaux-plaisir.mssante.fr/guadeloupe.mssante.fr/for.mssante.fr/epsve.mssante.fr/chu-nimes.mssante.fr/chu-brest.mssante.fr/chr-orleans.mssante.fr/ch-cholet.mssante.fr/bretagne.mssante.fr/aura.mssante.fr/aphp.mssante.fr/#</t>
  </si>
  <si>
    <t>ENOVACOM/COMPAGNIE GENERALE DE SANTE/GCS TESIS/MIPIH/LIFEN/APICEM/MAILIZ/CH DE PLAISIR/GCS E-SANTE ARCHIPEL 971/FONDATION OPHTALMOLOGIQUE A. DE ROTHSCHILD/EPSVE/CHU BREST/CH REGIONAL D'ORLEANS/CH DE CHOLET/GCS ESANTE BRETAGNE/GCS SARA/INOVELAN/@</t>
  </si>
  <si>
    <t>sage-femme.mssante.fr/orpea.mssante.fr/medecin.mssante.fr/lifen.mssante.fr/ghsif.mssante.fr/ghm-lesportesdusud.aura.mssante.fr/chu-nice.mssante.fr/chorus.mssante.fr/aura.mssante.fr/#</t>
  </si>
  <si>
    <t>MIPIH/MAILIZ/LIFEN/GH SUD ILE DE FRANCE/CHU DE NICE/INTERNATIONAL CROSS TALK/GCS SARA/@</t>
  </si>
  <si>
    <t>sage-femme.mssante.fr/ramsaygds.mssante.fr/psychomotricien.oc.mssante.fr/pro.mssante.fr/pharmacien.mssante.fr/medecin.mssante.fr/masseur-kinesitherapeute.mssante.fr/lifen.mssante.fr/interop-mssante.apicrypt.org/infirmier.mssante.fr/imm.mssante.fr/hpsj.mssante.fr/ghsif.mssante.fr/ghpsj.mssante.fr/ghef.mssante.fr/ghbs.mssante.fr/for.mssante.fr/epsve.mssante.fr/ch-libourne.mssante.fr/ch-laon.mssante.fr/chirurgien-dentiste.mssante.fr/chicas-gap.mssante.fr/ch-compiegnenoyon.mssante.fr/aura.mssante.fr/aphp.mssante.fr/#</t>
  </si>
  <si>
    <t>COMPAGNIE GENERALE DE SANTE/MIPIH/LIFEN/APICEM/INSTITUT MUTUALISTE MONTSOURIS/GH SAINT JOSEPH/GH SUD ILE DE FRANCE/GH PARIS SITE SAINT JOSEPH/GRAND HOPITAL DE L'EST FRANCILIEN/GHBS/FONDATION OPHTALMOLOGIQUE A. DE ROTHSCHILD/EPSVE/CH DE LIBOURNE/MAILIZ/CHI DES ALPES DU SUD/CHI DE COMPIEGNE-NOYON/GCS SARA/INOVELAN/@</t>
  </si>
  <si>
    <t>sage-femme.mssante.fr/pro.mssante.fr/pc.mssante.fr/orthophoniste.mssante.fr/na.mssante.fr/medecin.oc.mssante.fr/medecin.mssante.fr/masseur-kinesitherapeute.mssante.fr/lifen.mssante.fr/interop-mssante.apicrypt.org/ght-atlantique17.mssante.fr/ghnv.mssante.fr/clinique-mail.mssante.fr/chu-tours.mssante.fr/chu-poitiers.mssante.fr/chu-nantes.mssante.fr/chu-limoges.mssante.fr/chu-brest.mssante.fr/chu-bordeaux.mssante.fr/ch-stbrieuc.mssante.fr/ch-saumur.mssante.fr/ch-rochefort.mssante.fr/ch-niort.mssante.fr/ch-larochelle.mssante.fr/chirurgien-dentiste.mssante.fr/ch-claudel.mssante.fr/chba.mssante.fr/ch-arles.mssante.fr/ch-albi.mssante.fr/aura.mssante.fr/#</t>
  </si>
  <si>
    <t>sage-femme.mssante.fr/ramsaygds.mssante.fr/pro.mssante.fr/pc.mssante.fr/medecin.mssante.fr/lifen.mssante.fr/interop-mssante.apicrypt.org/hpsj.mssante.fr/hopitaux-plaisir.mssante.fr/hopitalporteverte.mssante.fr/ghpsj.mssante.fr/ghne.mssante.fr/eps-etampes.mssante.fr/cos.mssante.fr/chr-orleans.mssante.fr/chirurgien-dentiste.mssante.fr/ch-cholet.mssante.fr/ch-cannes.mssante.fr/aura.mssante.fr/aphp.mssante.fr/#</t>
  </si>
  <si>
    <t>COMPAGNIE GENERALE DE SANTE/GRADES ESEA NOUVELLE-AQUITAINE/LIFEN/APICEM/GH SAINT JOSEPH/CH DE PLAISIR/HOPITAL LA PORTE VERTE/GH PARIS SITE SAINT JOSEPH/CH DES DEUX VALLEES/EPS BARTHELEMY DURAND/CH REGIONAL D'ORLEANS/MAILIZ/CH DE CHOLET/CH DE CANNES/GCS SARA/INOVELAN/@</t>
  </si>
  <si>
    <t>santnet.mssante.fr/sage-femme.mssante.fr/ramsaygds.mssante.fr/pro.mssante.fr/medecin.mssante.fr/lifen.mssante.fr/ghsif.mssante.fr/csje.mssante.fr/cos.mssante.fr/ch-stdenis.mssante.fr/chorus.mssante.fr/ch-melun.mssante.fr/ch-cotentin.mssante.fr/ch-compiegnenoyon.mssante.fr/ch-angouleme.mssante.fr/bioserveur.mssante.fr/aura.mssante.fr/aub.mssante.fr/aphp.mssante.fr/#</t>
  </si>
  <si>
    <t>COMPAGNIE GENERALE DE SANTE/MAILIZ/LIFEN/GH SUD ILE DE FRANCE/POLYCLINIQUE SAINT JEAN/CH DE SAINT DENIS/INTERNATIONAL CROSS TALK/CH MARC JACQUET MELUN/CH PUBLIC DU COTENTIN/CHI DE COMPIEGNE-NOYON/CH D'ANGOULEME/DEDALUS HEALTHCARE FRANCE/GCS SARA/AUB SANTE/INOVELAN/@</t>
  </si>
  <si>
    <t>pole-sanitaire-cerdan.mssante.fr/medecin.mssante.fr/lna-sante.mssante.fr/lifen.mssante.fr/chr-orleans.mssante.fr/ch-cognac.mssante.fr</t>
  </si>
  <si>
    <t>infirmier.mssante.fr/groupe-adene.mssante.fr/aura.mssante.fr</t>
  </si>
  <si>
    <t>technipath.aura.mssante.fr/ssa.mssante.fr/sage-femme.mssante.fr/ramsaygds.mssante.fr/pro.mssante.fr/orpea.mssante.fr/medecin.mssante.fr/masseur-kinesitherapeute.mssante.fr/lifen.mssante.fr/interop-mssante.apicrypt.org/ihope.aura.mssante.fr/easycrypt.mssante.fr/ch-vienne.mssante.fr/chu-lyon.mssante.fr/chu-lyon.aura.mssante.fr/chu-limoges.mssante.fr/chu-dijon.mssante.fr/ch-stbrieuc.mssante.fr/ch-sens.mssante.fr/chirurgien-dentiste.mssante.fr/aura.mssante.fr/#</t>
  </si>
  <si>
    <t>SSA/COMPAGNIE GENERALE DE SANTE/MIPIH/LIFEN/APICEM/ENOVACOM/CH DE VIENNE/HOSPICES CIVILS DE LYON/CHU DE LIMOGES/INOVELAN/CH SENS/MAILIZ/GCS SARA/@</t>
  </si>
  <si>
    <t>ssa.mssante.fr/sage-femme.mssante.fr/pro.mssante.fr/medecin.mssante.fr/lifen.mssante.fr/infirmier.mssante.fr/hia-begin.ssa.mssante.fr/guadeloupe.mssante.fr/chr-orleans.mssante.fr/#</t>
  </si>
  <si>
    <t>LIFEN/MAILIZ/SSA/GCS E-SANTE ARCHIPEL 971/CH REGIONAL D'ORLEANS/@</t>
  </si>
  <si>
    <t>ssa.mssante.fr/pro.mssante.fr/pharmacien.mssante.fr/medecin.mssante.fr/lifen.mssante.fr/hia-robert-picque.ssa.mssante.fr/hia-begin.ssa.mssante.fr/aura.mssante.fr/aquitaine.mssante.fr/#</t>
  </si>
  <si>
    <t>ssa.mssante.fr/pro.mssante.fr/paca.mssante.fr/medecin.mssante.fr/lifen.mssante.fr/hia-sainte-anne.ssa.mssante.fr/ght85.mssante.fr/esms.mssante.fr/chd-vendee.mssante.fr/aura.mssante.fr/aphm.mssante.fr/#</t>
  </si>
  <si>
    <t>MAILIZ/LIFEN/SSA/MIPIH/CH DEPARTEMENTAL VENDEE/GCS SARA/APHM/@</t>
  </si>
  <si>
    <t>pro.mssante.fr/croix-rouge.mssante.fr/aura.mssante.fr</t>
  </si>
  <si>
    <t>pharmacien.mssante.fr/medecin.mssante.fr/lifen.mssante.fr/chu-rouen.mssante.fr</t>
  </si>
  <si>
    <t>ramsaygds.mssante.fr/pro.mssante.fr/lifen.mssante.fr/hl-tournon.aura.mssante.fr/ch-vienne.mssante.fr/aura.mssante.fr</t>
  </si>
  <si>
    <t>pole-sthelier.mssante.fr/lifen.mssante.fr/ch-vitre.mssante.fr/bretagne.mssante.fr</t>
  </si>
  <si>
    <t>POLE MPR HELIER/LIFEN/CH VITRE/GCS ESANTE BRETAGNE</t>
  </si>
  <si>
    <t>pro.mssante.fr/lifen.mssante.fr/esantepdl.mssante.fr/chdouelafontaine.mssante.fr</t>
  </si>
  <si>
    <t>MAILIZ/LIFEN/GCS E-SANTE PAYS DE LA LOIRE/CH DOUE LA FONTAINE</t>
  </si>
  <si>
    <t>lifen.mssante.fr/hl-valmadon.mssante.fr/grand-est.mssante.fr</t>
  </si>
  <si>
    <t>medecin.mssante.fr/masseur-kinesitherapeute.mssante.fr/hopital-sevre-loire.mssante.fr/esantepdl.mssante.fr/ch-cadillac.mssante.fr/aura.mssante.fr</t>
  </si>
  <si>
    <t>pharmacien.mssante.fr</t>
  </si>
  <si>
    <t>pro.mssante.fr/masseur-kinesitherapeute.mssante.fr/lifen.mssante.fr/hpsj.mssante.fr/ghpsj.mssante.fr/fondationbellan.mssante.fr/ch-dole.mssante.fr/aphp.mssante.fr/#</t>
  </si>
  <si>
    <t>MAILIZ/LIFEN/GH SAINT JOSEPH/GH PARIS SITE SAINT JOSEPH/MIPIH/CH LOUIS PASTEUR DOLE/INOVELAN/@</t>
  </si>
  <si>
    <t>ramsaygds.mssante.fr/pro.mssante.fr/medecin.mssante.fr/lifen.mssante.fr/interop-mssante.apicrypt.org/hpsj.mssante.fr/for.mssante.fr/aura.mssante.fr/aphp.mssante.fr</t>
  </si>
  <si>
    <t>COMPAGNIE GENERALE DE SANTE/MAILIZ/LIFEN/APICEM/GH SAINT JOSEPH/FONDATION OPHTALMOLOGIQUE A. DE ROTHSCHILD/GCS SARA/INOVELAN</t>
  </si>
  <si>
    <t>ramsaygds.mssante.fr/paca.mssante.fr/medecin.mssante.fr/lifen.mssante.fr/infirmier.mssante.fr/hopital-saint-joseph.mssante.fr/#</t>
  </si>
  <si>
    <t>sage-femme.mssante.fr/ramsaygds.mssante.fr/pro.mssante.fr/masseur-kinesitherapeute.mssante.fr/lifen.mssante.fr/hpsj.mssante.fr/ghpsj.mssante.fr/aura.mssante.fr/#</t>
  </si>
  <si>
    <t>COMPAGNIE GENERALE DE SANTE/MAILIZ/LIFEN/GH SAINT JOSEPH/GH PARIS SITE SAINT JOSEPH/GCS SARA/@</t>
  </si>
  <si>
    <t>na.mssante.fr/msa.mssante.fr/medecin.mssante.fr/lifen.mssante.fr/interop-mssante.apicrypt.org/hpsm.elsan.mssante.fr/chu-bordeaux.mssante.fr/aura.mssante.fr/aquitaine.mssante.fr</t>
  </si>
  <si>
    <t>MIPIH/MAILIZ/LIFEN/APICEM/ELSAN SAS/CHU HOPITAUX DE BORDEAUX/GCS SARA/GRADES ESEA NOUVELLE-AQUITAINE</t>
  </si>
  <si>
    <t>ssa.mssante.fr/pharmacien.mssante.fr/lifen.mssante.fr/chr-metz-thionville.mssante.fr/#</t>
  </si>
  <si>
    <t>SSA/MAILIZ/LIFEN/CHR METZ-THIONVILLE/@</t>
  </si>
  <si>
    <t>psychologue.oc.mssante.fr/polyclinique-ormeau.mssante.fr/medecin.oc.mssante.fr/medecin.mssante.fr/medecin.mp.mssante.fr/lifen.mssante.fr/interop-mssante.apicrypt.org/infirmier.oc.mssante.fr/infirmier.mssante.fr/ch-lannemezan.mssante.fr/ch-auch.mssante.fr</t>
  </si>
  <si>
    <t>LIFEN/APICEM/MAILIZ/MIPIH</t>
  </si>
  <si>
    <t>medecin.mssante.fr/masseur-kinesitherapeute.mssante.fr/lifen.mssante.fr/hpgm.mssante.fr/chirurgien-dentiste.mssante.fr/ch-cholet.mssante.fr</t>
  </si>
  <si>
    <t>LIFEN/ENOVACOM/MAILIZ/CH DE CHOLET</t>
  </si>
  <si>
    <t>sage-femme.mssante.fr/pro.mssante.fr/medecin.mssante.fr/masseur-kinesitherapeute.mssante.fr/lifen.mssante.fr/interop-mssante.apicrypt.org/infirmier.mssante.fr/chu-dijon.mssante.fr/ch-beaune.mssante.fr/cgfl.mssante.fr/aura.mssante.fr/acodege.mssante.fr/#</t>
  </si>
  <si>
    <t>LIFEN/APICEM/MAILIZ/INOVELAN/HOSPICES CIVILS DE BEAUNE/CRLCC GEORGES-FRANCOIS LECLERC/GCS SARA/GCS E-SANTE BOURGOGNE/@</t>
  </si>
  <si>
    <t>ssa.mssante.fr/sage-femme.mssante.fr/medecin.mssante.fr/lifen.mssante.fr/groupesos.mssante.fr/chr-metz-thionville.mssante.fr/ch-laon.mssante.fr/chicas-gap.mssante.fr/aura.mssante.fr/#</t>
  </si>
  <si>
    <t>sage-femme.mssante.fr/ramsaygds.mssante.fr/medecin.mssante.fr/masseur-kinesitherapeute.mssante.fr/lifen.mssante.fr/groupesos.mssante.fr/aura.mssante.fr/aphp.mssante.fr/#</t>
  </si>
  <si>
    <t>COMPAGNIE GENERALE DE SANTE/MAILIZ/LIFEN/ASSOCIATION GROUPE SOS SANTE/GCS SARA/INOVELAN/@</t>
  </si>
  <si>
    <t>ramsaygds.mssante.fr/medecin.mssante.fr/lifen.mssante.fr/hstv.mssante.fr/chu-rennes.mssante.fr/ch-stbrieuc.mssante.fr/chba.mssante.fr/bretagne.mssante.fr/aura.mssante.fr</t>
  </si>
  <si>
    <t>COMPAGNIE GENERALE DE SANTE/MAILIZ/LIFEN/HOSPITALITE SAINT-THOMAS DE VILLENEUVE/CHRU DE RENNES/INOVELAN/CH BRETAGNE ATLANTIQUE/GCS ESANTE BRETAGNE/GCS SARA</t>
  </si>
  <si>
    <t>ramsaygds.mssante.fr/pro.mssante.fr/pharmacien.mssante.fr/medecin.mssante.fr/masseur-kinesitherapeute.mssante.fr/lifen.mssante.fr/interop-mssante.apicrypt.org/imm.mssante.fr/hpsj.mssante.fr/gustaveroussy.mssante.fr/ghpsj.mssante.fr/for.mssante.fr/epsve.mssante.fr/ch-stdenis.mssante.fr/ch-chartres.mssante.fr/aura.mssante.fr/aphp.mssante.fr/#</t>
  </si>
  <si>
    <t>COMPAGNIE GENERALE DE SANTE/MAILIZ/LIFEN/APICEM/INSTITUT MUTUALISTE MONTSOURIS/GH SAINT JOSEPH/INSTITUT GUSTAVE ROUSSY/GH PARIS SITE SAINT JOSEPH/FONDATION OPHTALMOLOGIQUE A. DE ROTHSCHILD/EPSVE/CH DE SAINT DENIS/CH DE CHARTRES/GCS SARA/INOVELAN/@</t>
  </si>
  <si>
    <t>ramsaygds.mssante.fr/pro.mssante.fr/pharmacien.mssante.fr/medecin.mssante.fr/lifen.mssante.fr/interop-mssante.apicrypt.org/hpsj.mssante.fr/ghbs.mssante.fr/csje.mssante.fr/ch-vienne.mssante.fr/chu-nice.mssante.fr/chu-nantes.mssante.fr/chu-montpellier.mssante.fr/ch-laferte-bernard.mssante.fr/chirurgien-dentiste.mssante.fr/ch-cotentin.mssante.fr/chba.mssante.fr/avitum.mssante.fr/aura.mssante.fr/aphp.mssante.fr/#</t>
  </si>
  <si>
    <t>COMPAGNIE GENERALE DE SANTE/LIFEN/APICEM/GH SAINT JOSEPH/GHBS/POLYCLINIQUE SAINT JEAN/CH DE VIENNE/CHU DE NICE/CHU DE NANTES/CH LA FERTE BERNARD/MAILIZ/CH PUBLIC DU COTENTIN/CH BRETAGNE ATLANTIQUE/MIPIH/GCS SARA/INOVELAN/@</t>
  </si>
  <si>
    <t>sage-femme.oc.mssante.fr/sage-femme.mssante.fr/ramsaygds.mssante.fr/pro.mssante.fr/medecin.mssante.fr/medecin.mp.mssante.fr/lifen.mssante.fr/interop-mssante.apicrypt.org/imm.mssante.fr/hpsj.mssante.fr/ghsif.mssante.fr/ghpsj.mssante.fr/for.mssante.fr/diaverum.mssante.fr/chu-tours.mssante.fr/chu-rouen.mssante.fr/chu-rennes.mssante.fr/chu-martinique.mssante.fr/ch-melun.mssante.fr/ch-compiegnenoyon.mssante.fr/aura.mssante.fr/aphp.mssante.fr/ahparis.mssante.fr/#</t>
  </si>
  <si>
    <t>COMPAGNIE GENERALE DE SANTE/MAILIZ/MIPIH/LIFEN/APICEM/INSTITUT MUTUALISTE MONTSOURIS/GH SAINT JOSEPH/GH SUD ILE DE FRANCE/GH PARIS SITE SAINT JOSEPH/FONDATION OPHTALMOLOGIQUE A. DE ROTHSCHILD/ENOVACOM/CHRU DE TOURS/CHU DE ROUEN/CHRU DE RENNES/GCS SIS MARTINIQUE/CH MARC JACQUET MELUN/CHI DE COMPIEGNE-NOYON/GCS SARA/INOVELAN/HOPITAL AMERICAIN/@</t>
  </si>
  <si>
    <t>ramsaygds.mssante.fr/pro.mssante.fr/medecin.mssante.fr/lifen.mssante.fr/hpsj.mssante.fr/ghpsj.mssante.fr/ch-cotentin.mssante.fr/aura.mssante.fr/aphp.mssante.fr/#</t>
  </si>
  <si>
    <t>COMPAGNIE GENERALE DE SANTE/MAILIZ/LIFEN/GH SAINT JOSEPH/GH PARIS SITE SAINT JOSEPH/CH PUBLIC DU COTENTIN/GCS SARA/INOVELAN/@</t>
  </si>
  <si>
    <t>sage-femme.mssante.fr/ramsaygds.mssante.fr/pro.mssante.fr/medecin.mssante.fr/lifen.mssante.fr/interop-mssante.apicrypt.org/hpsj.mssante.fr/ghpsj.mssante.fr/cliniquedesepinettes.mssante.fr/ch-angouleme.mssante.fr/cgm.mssante.fr/aura.mssante.fr/aphp.mssante.fr/#</t>
  </si>
  <si>
    <t>COMPAGNIE GENERALE DE SANTE/MAILIZ/LIFEN/APICEM/GH SAINT JOSEPH/GH PARIS SITE SAINT JOSEPH/MIPIH/CH D'ANGOULEME/COMPUGROUP MEDICAL France/GCS SARA/INOVELAN/@</t>
  </si>
  <si>
    <t>ramsaygds.mssante.fr/pro.oc.mssante.fr/pro.mssante.fr/orthophoniste.oc.mssante.fr/orthophoniste.mssante.fr/medecin.oc.mssante.fr/medecin.mssante.fr/medecin.mp.mssante.fr/masseur-kinesitherapeute.mssante.fr/lifen.mssante.fr/institut-universitaire-cancer.mssante.fr/infirmier.oc.mssante.fr/infirmier.mssante.fr/icm46.mssante.fr/hopital-joseph-ducuing.mssante.fr/clinique-pontdechaume.mssante.fr/chu-tours.mssante.fr/chu-toulouse.mssante.fr/chu-dijon.mssante.fr/chirurgien-dentiste.oc.mssante.fr/aura.mssante.fr</t>
  </si>
  <si>
    <t>pedicure-podologue.mssante.fr/medecin.mssante.fr/masseur-kinesitherapeute.mssante.fr/lna-sante.mssante.fr/lifen.mssante.fr/bretagne.mssante.fr</t>
  </si>
  <si>
    <t>MAILIZ/MIPIH/LIFEN/GCS ESANTE BRETAGNE</t>
  </si>
  <si>
    <t>ssa.mssante.fr/sinoue.mssante.fr/sage-femme.mssante.fr/ramsaygds.mssante.fr/pro.mssante.fr/pharmacien.mssante.fr/orpea.mssante.fr/msa.mssante.fr/medipath.mssante.fr/medecin.mssante.fr/lifen.mssante.fr/interop-mssante.apicrypt.org/imm.mssante.fr/hpsj.mssante.fr/aura.mssante.fr/aphp.mssante.fr/#</t>
  </si>
  <si>
    <t>KORIAN LES HELLENIDES</t>
  </si>
  <si>
    <t>pro.mssante.fr/ildys.mssante.fr/bretagne.mssante.fr</t>
  </si>
  <si>
    <t>MAILIZ/FONDATION ILDYS SITE DE PERHARIDY/GCS ESANTE BRETAGNE</t>
  </si>
  <si>
    <t>ssa.mssante.fr/resamut.aura.mssante.fr/ramsaygds.mssante.fr/medecin.mssante.fr/lifen.mssante.fr/ghm-lesportesdusud.aura.mssante.fr/ch-vienne.mssante.fr/chu-besancon.mssante.fr/chicas-gap.mssante.fr/ch-dax.mssante.fr/ch-cholet.mssante.fr/aura.mssante.fr/aphp.mssante.fr/#</t>
  </si>
  <si>
    <t>SSA/COMPAGNIE GENERALE DE SANTE/MAILIZ/LIFEN/CH DE VIENNE/CHU BESANCON/CHI DES ALPES DU SUD/CH DAX/CH DE CHOLET/GCS SARA/INOVELAN/@</t>
  </si>
  <si>
    <t>medecin.mp.mssante.fr/clinique-longues-aygues.mssante.fr</t>
  </si>
  <si>
    <t>ssa.mssante.fr/medecin.mssante.fr</t>
  </si>
  <si>
    <t>SSA/MAILIZ</t>
  </si>
  <si>
    <t>sage-femme.mssante.fr/pro.mssante.fr/polyclinique-ormeau.mssante.fr/medecin.mp.mssante.fr/lifen.mssante.fr/infirmier.oc.mssante.fr</t>
  </si>
  <si>
    <t>ramsaygds.mssante.fr/pro.mssante.fr/medecin.mssante.fr/lifen.mssante.fr/interop-mssante.apicrypt.org/cos.mssante.fr/chu-dijon.mssante.fr/aura.mssante.fr</t>
  </si>
  <si>
    <t>ssa.mssante.fr/pro.mssante.fr/orpea.mssante.fr/na.mssante.fr/msa.mssante.fr/medecin.mssante.fr/lifen.mssante.fr/interop-mssante.apicrypt.org/gfps.mssante.fr/ch-perigueux.mssante.fr/ch-libourne.mssante.fr/ch-cannes.mssante.fr/aquitaine.mssante.fr</t>
  </si>
  <si>
    <t>SSA/MIPIH/MAILIZ/LIFEN/APICEM/POLYCLINIQUE FRANCHEVILLE/CH DE PERIGUEUX/CH DE LIBOURNE/CH DE CANNES/GRADES ESEA NOUVELLE-AQUITAINE</t>
  </si>
  <si>
    <t>ramsaygds.mssante.fr/pro.mssante.fr/lifen.mssante.fr/infirmier.mssante.fr/ghbs.mssante.fr/ch-stbrieuc.mssante.fr/ch-guingamp.mssante.fr/aura.mssante.fr/ahnac.mssante.fr</t>
  </si>
  <si>
    <t>COMPAGNIE GENERALE DE SANTE/LIFEN/MAILIZ/GHBS/GCS SARA/INOVELAN</t>
  </si>
  <si>
    <t>pro.mssante.fr/medecin.oc.mssante.fr/medecin.mssante.fr/lifen.mssante.fr/interop-mssante.apicrypt.org/chu-nimes.mssante.fr/#</t>
  </si>
  <si>
    <t>MIPIH/MAILIZ/LIFEN/APICEM/INOVELAN/@</t>
  </si>
  <si>
    <t>masseur-kinesitherapeute.mssante.fr/lifen.mssante.fr/aura.mssante.fr</t>
  </si>
  <si>
    <t>pro.mssante.fr/pole-sanitaire-cerdan.mssante.fr/masseur-kinesitherapeute.mssante.fr</t>
  </si>
  <si>
    <t>ssa.mssante.fr/paca.mssante.fr/lifen.mssante.fr/interop-mssante.apicrypt.org/aura.mssante.fr</t>
  </si>
  <si>
    <t>SSA/MIPIH/LIFEN/APICEM/GCS SARA</t>
  </si>
  <si>
    <t>unisante.mssante.fr/sage-femme.mssante.fr/pro.mssante.fr/medecin.mssante.fr/lifen.mssante.fr/interop-mssante.apicrypt.org/ghnv.mssante.fr/esp-crehange-faulquemont.mssante.fr/chu-poitiers.mssante.fr/chu-limoges.mssante.fr/aura.mssante.fr</t>
  </si>
  <si>
    <t>MAILIZ/LIFEN/APICEM/GH NORD VIENNE/GRADES PULSY/CHU DE POITIERS/CHU DE LIMOGES/GCS SARA</t>
  </si>
  <si>
    <t>Soit 5,2%</t>
  </si>
  <si>
    <t>LBM GEN BIO VICHY/LBM GEN BIO THIERS/LBM GEN BIO SAINT AMAND MONTROND/LBM GEN BIO RIOM/LBM GEN BIO MOULINS/LBM GEN BIO MONTLUCON ST JACQUES REPUB/LBM GEN BIO MONTLUCON SEMARD/LBM GEN BIO MONTLUCON SAINT FRANCOIS/LBM GEN BIO MENETROL/LBM GEN BIO LEMPDES/LBM GEN BIO GANNAT/LBM GEN BIO DOMERAT/LBM GEN BIO COURNON D'AUVERGNE/LBM GEN BIO COMMENTRY/LBM GEN BIO CLERMONT FD SALINS/LBM GEN BIO CLERMONT FD REPUBLIQUE/LBM GEN BIO CLERMONT FD ORADOU/LBM GEN BIO  CLERMONT FD - MONTFERRAND/LBM GEN BIO CLERMONT FD GRAVANCHES/LBM GEN BIO CHAMALIERES/LBM GEN BIO CEBAZAT/LBM GEN BIO BEAUMONT LA CHATAIGNERAIE/LBM GEN BIO AUBIERE/LBM GEN BIO AMBERT</t>
  </si>
  <si>
    <t>Auvergne-Rhône-Alpes/Centre-Val-de-Loire/</t>
  </si>
  <si>
    <t>LBM SELAS LAB 77 SITE VILLEPARISIS DE/LBM SELAS LAB 77 SITE BUSSY PLATEAU TE/LBM SELAS CERBALLIANCE PARIS SITE FREM/LBM LAVERGNE SITE VICTOR HUGO/LBM CERBALLIANCE PARIS SITE VOUILLE/LBM CERBALLIANCE PARIS SITE ORTEAUX/LBM CERBALLIANCE PARIS SITE MALESHERBE/LBM CERBALLIANCE PARIS SITE MAGENTA/LBM CERBALLIANCE PARIS SITE LAFAYETTE/LBM CERBALLIANCE PARIS SITE LA CHAPELL/LBM CERBALLIANCE PARIS SITE HILLAIRET/LBM CERBALLIANCE PARIS SITE DU MAINE/LBM CERBALLIANCE PARIS SITE CHARLES TE/LBM CERBALLIANCE PARIS SITE BD SAINT J/LBM CERBALLIANCE ET IDF EST SITE PARIS/LBM CERBAILLANCE PARIS LA CHAPELLE/CERBALLIANCE PARIS ET IDF EST SITE WIL/CERBALLIANCE PARIS ET IDF EST SITE VIL/CERBALLIANCE PARIS ET IDF EST SITE VIC/CERBALLIANCE PARIS ET IDF EST SITE VAU/CERBALLIANCE PARIS ET IDF EST SITE VAR/CERBALLIANCE PARIS ET IDF EST SITE ST/CERBALLIANCE PARIS ET IDF EST SITE SEV/CERBALLIANCE PARIS ET IDF EST SITE ROS/CERBALLIANCE PARIS ET IDF EST SITE RIC/CERBALLIANCE PARIS ET IDF EST SITE RAS/CERBALLIANCE PARIS ET IDF EST SITE PYR/CERBALLIANCE PARIS ET IDF EST SITE PRO/CERBALLIANCE PARIS  ET IDF EST SITE PR/CERBALLIANCE PARIS ET IDF EST SITE PLA/CERBALLIANCE PARIS ET IDF EST SITE PIE/CERBALLIANCE PARIS ET IDF EST SITE PET/CERBALLIANCE PARIS ET IDF EST SITE OZO/CERBALLIANCE PARIS ET IDF EST SITE MOU/CERBALLIANCE PARIS ET IDF EST SITE MIT/CERBALLIANCE PARIS ET IDF EST SITE LOU/CERBALLIANCE PARIS ET IDF EST SITE LE/CERBALLIANCE PARIS ET IDF EST SITE LAG/CERBALLIANCE PARIS ET IDF EST SITE GAM/CERBALLIANCE PARIS ET IDF EST SITE FON/CERBALLIANCE PARIS ET IDF EST SITE EPI/CERBALLIANCE PARIS ET IDF EST SITE CRO/CERBALLIANCE PARIS ET IDF EST SITE CON/CERBALLIANCE PARIS ET IDF EST SITE CLI/CERBALLIANCE PARIS ET IDF EST SITE CHA/CERBALLIANCE PARIS ET IDF EST SITE BUS/CERBALLIANCE PARIS ET IDF EST SITE BON/CERBALLIANCE PARIS ET IDF EST SITE BLA/CERBALLIANCE PARIS ET IDF EST SITE BEL/CERBALLIANCE PARIS ET IDF EST SITE AUL/CERBALLIANCE PARIS ET IDF EST SITE AUB/CERBALLIANCE PARIS ET IDF EST SITE  AS</t>
  </si>
  <si>
    <t>LBM LABOSUD VAUVERT/LBM LABOSUD TARASCON/LBM LABOSUD ST REMY DE PROVENCE/LBM LABOSUD  ST MARTIN DE CRAU/LBM LABOSUD ST JEAN DE VEDAS/LBM LABOSUD ST DIONIZY/LBM LABOSUD ST AUNES/LBM LABOSUD SOMMIERES/LBM LABOSUD SAINT JEAN DE VEDAS EUROPE/LBM LABOSUD SAINT GELY DU FESC/LBM LABOSUD SAINT-CHRISTOL-LES-ALES/LBM LABOSUD SAINT-AMBROIX/LBM LABOSUD QUISSAC/LBM LABOSUD POUSSAN/LBM LABOSUD PEROLS/LBM LABOSUD OC BIOLOGIE MTP GRISETTES/LBM LABOSUD NIMES SIGAL/LBM LABOSUD NIMES FRANCAIS LIBRES/LBM LABOSUD NIMES FEUCHERES/LBM LABOSUD MTP PALAVAS/LBM LABOSUD MTP FONTENILLE/LBM LABOSUD MTP CASTELNAU/LBM LABOSUD MOULIN BEZIERS/LBM LABOSUD MONTP. SAINT LOUIS/LBM LABOSUD  MONTP. RTE LODEVE/LBM LABOSUD MONTP. NOMBRE D'OR/LBM LABOSUD  MONTP. LAVERUNE/LBM LABOSUD MONTP. JANVIER/LBM LABOSUD . MONTPEL. TANNEURS/LBM LABOSUD MONTPEL. RAVAS/LBM LABOSUD MONTPEL. PENELOPE/LBM LABOSUD  MONTPEL. PAVELET/LBM LABOSUD MONTPELLIER  LAURAGAIS/LBM LABOSUD MONTPELLIER CHEDEVILLE/LBM LABOSUD MONTPELLIER BRINGUIER/LBM LABOSUD  MONTPEL. CLEMENTVI/LBM LABOSUD MONTP. DENIZOT/LBM LABOSUD  MONPT. R MAGUELONE/LBM LABOSUD MILHAUD/LBM LABOSUD MEZE/LBM LABOSUD MAUGUIO/LBM LABOSUD MARSILLARGUES/LBM LABOSUD MARGUERITTES/LBM LABOSUD MAGALAS/LBM LABOSUD LUNEL VIA DOMITIA/LBM LABOSUD LUNEL TRIDENT/LBM LABOSUD LODEVE/LBM LABOSUD LE CRES/LBM LABOSUD LATTES EUROPE/LBM LABOSUD LA GRAND COMBE/LBM LABOSUD LA GDE MOTTE/LBM LABOSUD LA CALMETTE/LBM LABOSUD JUVIGNAC/LBM LABOSUD GRAU DU ROI/LBM LABOSUD GIGNAC/LBM LABOSUD GANGES/LBM LABOSUD  FRONTIGNAN MISTRAL/LBM LABOSUD CLERMONT L'HER/LBM LABOSUD CLEMENCEAU BEZIERS/LBM LABOSUD CLAPIERS/LBM LABOSUD CASTRIES/LBM LABOSUD CASTELNAU LE LEZ MAS DU RO/LBM LABOSUD BOUJAN LIBRON/LBM LABOSUD BEZIERS RIQUET/LBM LABOSUD BEZIERS FLEMING/LBM LABOSUD BEZIERS BITERR/LBM LABOSUD BEAUCAIRE/LBM LABOSUD BAILLARGUES/LBM LABOSUD ARLES SITE JEANNE D'ARC/LBM LABOSUD ARLES SITE CHARRIER/LBM LABOSUD ARLES/LBM LABOSUD ANDUZE/LBM LABOSUD ALES PLACE DES MARTYRS/LBM LABOSUD ALES CARNOT/LBM LABOSUD AIGUES MORTES/EX ANNEXE LABO SOULIE-REGNIER-VIGOURO</t>
  </si>
  <si>
    <t>Nouvelle-Aquitaine/Occitanie/</t>
  </si>
  <si>
    <t>Occitanie/</t>
  </si>
  <si>
    <t>LBM UNIBIO VALENCE DE GAULLE/LBM UNIBIO  VALENCE CHATEAUVERT/LBM UNIBIO  VALENCE CHABEUIL/LBM UNIBIO TOURNON SUR RHONE/LBM UNIBIO TAIN L'HERMITAGE/LBM UNIBIO ST VALLIER SUR RHONE/LBM UNIBIO ST SYMPHORIEN D'OZON/LBM UNIBIO ST RAMBERT D'ALBON/LBM UNIBIO SAINT CHAMOND/LBM UNIBIO ROMANS PL CH DE GAULLE/LBM UNIBIO ROMANS GAMBETTA/LBM UNIBIO RIVE DE GIER/LBM UNIBIO PRIVAS/LBM UNIBIO PONT-EVEQUE/LBM UNIBIO MORNANT/LBM UNIBIO LYON ST EXUPERY/LBM UNIBIO LYON 2 CHARITE/LBM UNIBIO GUILHERAND GRANGES DE GAULL/LBM UNIBIO GIVORS/LBM UNIBIO DIE/LBM UNIBIO DARDILLY/LBM UNIBIO CREST/LBM UNIBIO CRAPONNE E. MILLAUD/LBM UNIBIO CRAPONNE CENTRALE/LBM UNIBIO CONDRIEU/LBM UNIBIO CHAPONOST/LBM UNIBIO CHABEUIL/LBM UNIBIO  BOURG LES VALENCE/LBM UNIBIO BOURG DE PEAGE/LBM UNIBIO BEAUREPAIRE</t>
  </si>
  <si>
    <t>Auvergne-Rhône-Alpes/</t>
  </si>
  <si>
    <t>LBM B2A SITE ZAC BRUMATH NORD/LBM B2A SITE WINTZENHEIM/LBM B2A SITE SPECIBIO/LBM B2A SITE SOULTZ FORETS/LBM B2A SITE SELESTAT/LBM B2A SITE SCHICKELE/LBM B2A SITE SCHATZ/LBM B2A SITE SAINT MAURICE/LBM B2A SITE SAINT DIE/LBM B2A SITE RENTZ/LBM B2A SITE PAYS DE SIERENTZ/LBM B2A SITE PASTEAU/LBM B2A SITE OBERHOFFEN SUR MODER/LBM B2A SITE MARMOUTIER/LBM B2A SITE MAISON DU SOLEIL/LBM B2A SITE ISSENHEIM/LBM B2A SITE HESINGUE/LBM B2A SITE GUNDERSHOFFEN/LBM B2A SITE GRAND RIED/LBM B2A SITE GOXWILLER/LBM B2A SITE FLORIVAL/LBM B2A SITE ERSTEIN/LBM B2A SITE DU REBBERG/LBM B2A SITE DU BITCHERLAND/LBM B2A SITE DE WOERTH/LBM B2A SITE DE VENDENHEIM/LBM B2A SITE DES VOSGES/LBM B2A SITE DES TROIS LYS/LBM B2A SITE DES REMPARTS/LBM B2A SITE DES COTEAUX/LBM B2A SITE DE MARLENHEIM/LBM B2A SITE DE LA CROIX BLANCHE/LBM B2A SITE DE DORNACH/LBM B2A SITE DANUBE/LBM B2A SITE CORDELIER/LBM B2A SITE CENTRAL/LBM B2A SITE BOUXWILLER/LBM B2A SITE BIOSAV/LBM B2A SITE BIOLAC-E3/LBM B2A SITE BIEHLER/LBM B2A SITE BENFELD/LBM B2A SITE BASSIN POTASSIQUE/LBM B2A SITE BARTHEL/LBM B2A SITE ALTKIRCH/LBM B2A SITE ALAIN STORCK/LBM B2A SAINTE MARGUERITE/LBM B2A BIEHLER</t>
  </si>
  <si>
    <t>Auvergne-Rhône-Alpes/Bourgogne-Franche-Comté/</t>
  </si>
  <si>
    <t>LBM LABORIZON CENTRE VOUVRAY/LBM LABORIZON CENTRE VENDOME/LBM LABORIZON CENTRE TOURS ST GATIEN/LBM LABORIZON CENTRE TOURS R.ARNAUD/LBM LABORIZON CENTRE TOURS RABELAIS/LBM LABORIZON CENTRE TOURS PLACE NEUVE/LBM LABORIZON CENTRE TOURS ORIGET/LBM LABORIZON CENTRE TOURS MAGINOT/LBM LABORIZON CENTRE ST MAURE DE TOURA/LBM LABORIZON CENTRE ST CYR/LOIRE L'AL/LBM LABORIZON CENTRE ST AVERTIN/LBM LABORIZON CENTRE SAINT PIERRE DES/LBM LABORIZON CENTRE PATAY/LBM LABORIZON CENTRE MONTRICHARD/LBM LABORIZON CENTRE MONTOIRE/LOIR/LBM LABORIZON CENTRE MONTLOUIS SUR LOI/LBM LABORIZON CENTRE MONTBAZON/LBM LABORIZON CENTRE LOCHES/LBM LABORIZON CENTRE LANGEAIS/LBM LABORIZON CENTRE JOUE LES TOURS/LBM LABORIZON CENTRE FONDETTES/LBM LABORIZON CENTRE CHINON BUFFON/LBM LABORIZON CENTRE CHATEAUROUX/LBM LABORIZON CENTRE CHATEAU-RENAULT/LBM LABORIZON CENTRE CHATEAUDUN/LBM LABORIZON CENTRE CHAMBRAY PLATEAU/LBM LABORIZON CENTRE CHAMBRAY LES TOUR/LBM LABORIZON CENTRE CHAMBRAY LEONARD/LBM LABORIZON CENTRE BROU/LBM LABORIZON CENTRE BONNEVAL/LBM LABORIZON CENTRE BLERE/LBM LABORIZON CENTRE BALLAN MIRE/LBM LABORIZON CENTRE ARGENTON SUR CREU/LBM LABORIZON CENTRE AMBOISE RICHELIEU</t>
  </si>
  <si>
    <t>LBM CERBALLIANCE PYRENEES TARBES VERDU/LBM CERBALLIANCE PYRENEES TARBES LARRE/LBM CERBALLIANCE PYRENEES TARBES JOFFR/LBM CERBALLIANCE PYRENEES ST-GIRONS/LBM CERBALLIANCE PYRENEES ST-GAUDENS/LBM CERBALLIANCE PYRENEES SEMEAC/LBM CERBALLIANCE PYRENEES RIEUMES/LBM CERBALLIANCE PYRENEES LOURDES REPU/LBM CERBALLIANCE PYRENEES LANNEMEZAN/LBM CERBALLIANCE PYRENEES CARBONNE/LBM CERBALLIANCE PYRENEES BAGNERES-DE-/LBM CERBALLIANCE PYRENEES ARGELES-GAZO/LBM BIOPYRENEES LAB LOURDES FOCH</t>
  </si>
  <si>
    <t>Normandie/</t>
  </si>
  <si>
    <t>LBM ORIADE NOVIALE VOREPPE BALZAC/LBM ORIADE NOVIALE VOIRON RAVAT/LBM ORIADE NOVIALE VIZILLE/LBM ORIADE NOVIALE VIF/LBM ORIADE NOVIALE TULLINS/LBM ORIADE NOVIALE TIGNIEU JAMEYZIEU C/LBM ORIADE NOVIALE ST MARTIN D'HERES V/LBM ORIADE NOVIALE ST MARTIN D'HERES P/LBM ORIADE NOVIALE ST MARTIN D'HERES B/LBM ORIADE NOVIALE ST MARCELIN/LBM ORIADE NOVIALEST LAURENT DU PONT/LBM ORIADE NOVIALE ST ISMIER/LBM ORIADE NOVIALE ST EGREVE/LBM ORIADE NOVIALE SEYSSINET PARISET/LBM ORIADE  NOVIALE SASSENAGE/LBM ORIADE NOVIALE RIVES/LBM ORIADE NOVIALE PONT DE CLAIX/LBM ORIADE NOVIALE MONTALIEU VERCIEU/LBM ORIADE NOVIALE MOIRANS/LBM ORIADE NOVIALE MEYLAN/LBM ORIADE NOVIALE L'ISLE D'ABEAU/LBM ORIADE NOVIALE LE PONT DE BEAUVOIS/LBM ORIADE NOVIALE LA MURE/LBM ORIADE NOVIALE GRENOBLE VALLIER/LBM ORIADE NOVIALE GRENOBLE RIVET/LBM ORIADE NOVIALE GRENOBLE MARCELIN B/LBM ORIADE NOVIALE GRENOBLE J.ACHARD/LBM ORIADE NOVIALE GRENOBLE BERRIAT/LBM ORIADE NOVIALE GEX/LBM ORIADE NOVIALE FONTAINE/LBM ORIADE NOVIALE FILLINGES/LBM ORIADE NOVIALE FERNEY VOLTAIRE/LBM ORIADE NOVIALE EYBENS/LBM ORIADE NOVIALE ECHIROLLES NORMANDI/LBM ORIADE NOVIALE ECHIROLLES GUGLIASC/LBM ORIADE NOVIALE ECHIROLLES/LBM ORIADE NOVIALE DOMENE/LBM ORIADE NOVIALE CONTAMINE SUR ARVE/LBM ORIADE NOVIALE BRIANCON/LBM ORIADE NOVIALE BOURG ST MAURICE/LBM ORIADE NOVIALE BOURGOIN JALLIEU  T/LBM ORIADE NOVIALE BOURGOIN JALLIEU ME/LBM ORIADE NOVIALE ANNEMASSE MOLE/LBM ORIADE NOVIALE ANNEMASSE MENDES FR/LBM ORIADE NOVIALE ANNEMASSE BASTIN</t>
  </si>
  <si>
    <t>SITE PRINCIPAL ALILLEBONNE/SITE DU TRAIT/SITE DU HAVRE/SITE DE ST-ROMAIN DE COLBOSC/SITE DE ROUEN 4 RUE LESSARD/SITE DE MESNIL ESNARD/SITE DE ISNEAUVILLE/SITE DE DEVILLE LES ROUEN/SITE DE DARNETAL/SITE DE CAUDEBEC LES ELBEUF/SITE DE CANTELEU/SITE DE BOOS/SITE DE BONSECOURS/SITE AROUEN BD YSER/SITE AROUEN 81 CRS CL.</t>
  </si>
  <si>
    <t>Pays de la Loire/</t>
  </si>
  <si>
    <t>LBM ESPACEBIO WOIPPY/LBM ESPACEBIO VILLE HAUTE TOUL/LBM ESPACEBIO VERDIER ST LAURENT PONT-/LBM ESPACEBIO VAL DE FENSCH KNUTANGE/LBM ESPACEBIO TERVILLE/LBM ESPACEBIO TANG-LAHITETE VITRY-LE-F/LBM ESPACEBIO TALANGE/LBM ESPACEBIO STNICDEPORT/LBM ESPACEBIO STAHL KUNTZEL WASELS QUA/LBM ESPACEBIO STAHL JARNY/LBM ESPACEBIO SIEST RD 657 PONT-Ă¤-MOUS/LBM ESPACEBIO SIEST PAGNY-SUR-MOSELLE/LBM ESPACEBIO SCHEPPLER-FUINO CL BERNA/LBM ESPACEBIO SARRALBE/LBM ESPACEBIO SAINT NABOR ST-AVOLD/LBM ESPACEBIO SAINT-MICHEL EPINAL/LBM ESPACEBIO SAINT EXUPERY MONTIGNY-L/LBM ESPACEBIO SABLON ST PIERRE METZ/LBM ESPACEBIO PIENNES/LBM ESPACEBIO PAX SIEGE METZ/LBM ESPACEBIO PAX POINCARE ST-AVOLD/LBM ESPACEBIO PAX MAIZIERES-LES-METZ/LBM ESPACEBIO PAX CREUTZWALD/LBM ESPACEBIO MONVOISIN R VICTOR HUGO/LBM ESPACEBIO MAIREY BRIEY/LBM ESPACEBIO LUNEVILLE/LBM ESPACEBIO LIMASSET ST-DIZIER/LBM ESPACEBIO LAXOU/LBM ESPACEBIO LANG FREYMING/LBM ESPACEBIO LAHITETE ST-DIZIER/LBM ESPACEBIO LABORATOIRE DE L'ORNE CL/LBM ESPACEBIO LABORATOIRE DE LA SOURCE/LBM ESPACEBIO JEANNE D'ARC VANDOEUVRE/LBM ESPACEBIO JAGER-BEAUVEIL BOULAY/LBM ESPACEBIO HOTEL DIEU MONT-SAINT-MA/LBM ESPACEBIO HERSERANGE/LBM ESPACEBIO GUILLARD COMMERCY/LBM ESPACEBIO GOS THEDING/LBM ESPACEBIO GOS PL BRIAND FORBACH/LBM ESPACEBIO GARE VERDUN/LBM ESPACEBIO FAIENCERIES SARREGUEMINE/LBM ESPACEBIO ENOCH WASSY/LBM ESPACEBIO DUMUR CHENILLOT R BEHONN/LBM ESPACEBIO DU CHATEAU FOLSCHVILLER/LBM ESPACEBIO DOMBASLE/LBM ESPACEBIO DIEMERINGEN/LBM ESPACEBIO DEGEORGES LONGWY/LBM ESPACEBIO BOUSSE/LBM ESPACEBIO BLACK STONE R DE SARRE M/LBM ESPACEBIO BERNAT THIONVILLE/LBM ESPACEBIO AUBERT-DENIS R NATIONALE/LBM ESPACEBIO 3 MAISONS NANCY/LBM ESPACEBIO/LABORATOIRE DE BIOLOGIE MEDICALE</t>
  </si>
  <si>
    <t>SITE PRINCIPAL ASER (LJBA)/SITE DE SOTTEVILLE LES R (LJBA)/SITE DE SER (LJBA)/SITE DE OISSEL (LJBA)/SITE DE NEUBOURG (LJBA)</t>
  </si>
  <si>
    <t>LBM BIOPOLE 66 THUIR/LBM BIOPOLE 66 SAINT LAURENT SALANQUE/LBM BIOPOLE 66 SAINT ESTEVE/LBM BIOPOLE 66 SAILLAGOUSE/LBM BIOPOLE 66  RIVESALTES/LBM BIOPOLE 66 PRADES/LBM BIOPOLE 66 PERPIGNAN PAUL ALDUY/LBM BIOPOLE 66 PERPIGNAN MANOIR/LBM BIOPOLE 66  PERPIGNAN LYCEE/LBM BIOPOLE 66 PERPIGNAN LECLERC/LBM BIOPOLE66 PERPIGNAN JOFFRE/LBM BIOPOLE 66  PERPIGNAN JEAN GALLIA/LBM BIOPOLE 66 PERPIGNAN COULANGES/LBM BIOPOLE66 PERPIGNAN BD WILSON/LBM BIOPOLE 66  PERPIGNAN ARGELES/LBM BIOPOLE 66 PERPIGNAN AGASSE/LBM BIOPOLE 66 ILE-SUR-TET/LBM BIOPOLE 66 CABESTANY</t>
  </si>
  <si>
    <t>LBM BIO DOMES PONT DU CHATEAU/LBM BIO DOMES GERZAT/LBM BIO DOMES CLERMONT FD DANZIGER/LBM BIO DOMES CLERMONT FD CHANELLES/LBM BIO DOMES CHAMALIČRES/LBM BIO DOMES CEYRAT/LBM BIO DOMES BILLOM</t>
  </si>
  <si>
    <t>Bretagne/Pays de la Loire/</t>
  </si>
  <si>
    <t>Provence-Alpes-Côte d'Azur/</t>
  </si>
  <si>
    <t>LBM CEDIBIO-UNILABS TOULOUSE TOUNIS/LBM CEDIBIO-UNILABS TOULOUSE RTE D'ESP/LBM CEDIBIO-UNILABS TOULOUSE LATECOERE/LBM CEDIBIO-UNILABS TOULOUSE CARMES/LBM CEDIBIO-UNILABS TOULOUSE AMBROISE/LBM CEDIBIO-UNILABS ST-ORENS-DE-GAMEVI/LBM CEDIBIO UNILABS RIVE GAUCHE/LBM CEDIBIO-UNILABS QUINT-FONSEGRIVES/LBM CEDIBIO-UNILABS CASTANET-TOLOSAN/LBM CEDIBIO-UNILABS BALMA</t>
  </si>
  <si>
    <t>LBM BIOMER YUTZ ST NICOLAS/LBM BIOMER YUTZ OLYMPE PL A BERNARD/LBM BIOMER YUTZ NATIONALE AV DES NATIO/LBM BIOMER  WOIPPY RUISSEAU/LBM BIOMER WOIPPY PELTIER/LBM BIOMER VILLERUPT/LBM BIOMER VERDUN ZONE DU DRAGON/LBM BIOMER VERDUN SAINT PAUL/LBM BIOMER THIONVILLE VAL MARIE/LBM BIOMER THIONVILLE TURENNE/LBM BIOMER THIONVILLE ALBERT 1ER/LBM BIOMER ST-MIHIEL/LBM BIOMER ST-JULIEN-LES-METZ LA TANNE/LBM BIOMER STIRING-WENDEL ST FRANCOIS/LBM BIOMER STE-MENEHOULD/LBM BIOMER ST-DIE SITE BIOLAM PL DEPOR/LBM BIOMER ST-DIE R ALSACE/LBM BIOMER SARREGUEMINES DORY-NOEL R P/LBM BIOMER SARREGUEMINES DE RUNZ R STE/LBM BIOMER SARREBOURG KANDEL/LBM BIOMER SAINT-AVOLD SITE FORUM R MO/LBM BIOMER SAINT-AVOLD PATTON EXGUISAR/LBM BIOMER ROMBAS/LBM BIOMER ROHRBACH/LBM BIOMER REMILLY LAURENT/LBM BIOMER RAON-L'ETAPE/LBM BIOMER RAMBERVILLERS/LBM BIOMER PLATEAU TECHNIQUE METZ VERR/LBM BIOMER PHALSBOURG PL D'ARMES/LBM BIOMER MOULINS-LES-METZ NICOLAI/LBM BIOMER MORHANGE/LBM BIOMER MONTIGNY-LES-METZ LEGUIL/LBM BIOMER MONTIGNY-LES-METZ FRANIATTE/LBM BIOMER METZ QUEULEU VERCLY/LBM BIOMER METZ-DVT-LES-PONTS (EX MME/LBM BIOMER METZ BD DE TREVES/LBM BIOMER METZ ACTIPOLE PICARDIE/LBM BIOMER MARLY SAINT JOSEPH/LBM BIOMER LUNEVILLE SITE SAINT REMY/LBM BIOMER LUNEVILLE SITE CYFFLE/LBM BIOMER LUNEVILLE SITE CARMES/LBM BIOMER LONGWY GAMBIRASIO/LBM BIOMER LONGUYON/LBM BIOMER KNUTANGE/LBM BIOMER JOEUF ISRAEL/LBM BIOMER JARNY MATHIEU/LBM BIOMER HOMBOURG-HAUT/LBM BIOMER HAYANGE FOCH/LBM BIOMER HAMBACH/LBM BIOMER HAGONDANGE ORNE-MOSELLE/LBM BIOMER GUENANGE REPUBLIQUE/LBM BIOMER GERARDMER/LBM BIOMER FREYMING CENTRAL/LBM BIOMER FORBACH LE VAL D'OETING/LBM BIOMER FLORANGE SAINTE AGATHE/LBM BIOMER DIEUZE SAULNOIS/LBM BIOMER CREUTZWALD DU CENTRE/LBM BIOMER CHATEAU-SALINS PL SALINE EX/LBM BIOMER BOUZONVILLE/LBM BIOMER BITCHE CENTRAL/LBM BIOMER BEHREN-LES-FORBACH/LBM BIOMER BAR-LE-DUC/LBM BIOMER BACCARAT/LBM BIOMER AUDUN-LE-TICHE/LBM BIOMER ARS-SUR-MOSELLE/LBM BIOMER AMNEVILLE</t>
  </si>
  <si>
    <t>LBM UNILIANS VILLEURBANNE HERNU/LBM UNILIANS VILLEURBANNE DR FRAPPAZ/LBM UNILIANS VILLEURBANNE A. FRANCE (G/LBM UNILIANS VILLEURBANNE 4 AOUT (CUSS/LBM UNILIANS VILLEFRANCHE SUR SAONE/LBM UNILIANS VERNAISON/LBM UNILIANS VENISSIEUX GAMBETTA/LBM UNILIANS VENISSIEUX CAGNE (MINGUET/LBM UNILIANS VENISSIEUX 11 NOVEMBRE (P/LBM UNILIANS VEAUCHE/LBM UNILIANS VAULX EN VELIN ZOLA (CENT/LBM UNILIANS VAULX EN VELIN G.ROUGE (G/LBM UNILIANS TREVOUX/LBM UNILIANS TASSIN/LBM UNILIANS TARARE  REPUBLIQUE/LBM UNILIANS ST SYMPHORIEN SUR COISE/LBM UNILIANS ST LAURENT DE MURE/LBM UNILIANS ST JUST ST RAMBERT/LBM UNILIANS  ST GENIS LAVAL/LBM UNILIANS ST FOY LES LYON/LBM UNILIANS ST CHAMOND/LBM UNILIANS SAINT PRIEST GALLAVARDIN/LBM UNILIANS SAINT-PRIEST A.BRIAND/LBM UNILIANS SAINT FOY L'ARGENTIERE/LBM UNILIANS RILLIEUX LA PAPE/LBM UNILIANS PIERRE BENITE/LBM UNILIANS OULLINS/LBM UNILIANS NEUVILLE SUR SAONE/LBM UNILIANS MONTBRISON/LBM UNILIANS MIRIBEL/LBM UNILIANS MIONS/LBM UNILIANS MEYZIEU/LBM UNILIANS LYON 9 MARIETTON/LBM UNILIANS LYON 9 BERLIOZ/LBM UNILIANS LYON 9 BEN GOURIAN (SAUVE/LBM UNILIANS LYON 9 BALMONT/LBM UNILIANS LYON 9 ARLOING/LBM UNILIANS LYON 8 ROCKFELLER/LBM UNILIANS LYON 8 98 LUMIERE/LBM UNILIANS LYON 8 184 FRERES LUMIERE/LBM UNILIANS LYON 7 MERIEUX (GERLAND)/LBM UNILIANS LYON 7 BERTHELOT  (JEAN M/LBM UNILIANS LYON 6 SAXE/LBM UNILIANS LYON 6 CREQUI (DUQUESNE)/LBM UNILIANS LYON 5 LOCARD/LBM UNILIANS LYON 5 GENIN/LBM UNILIANS LYON 5 CHARCOT/LBM UNILIANS LYON 4 CROIX-ROUSSE/LBM UNILIANS LYON 3 FELIX FAURE/LBM UNILIANS LYON 2 REPUBLIQUE/LBM UNILIANS LYON 2 CHARLEMAGNE (PERRA/LBM UNILIANS LYON 1 CHENAVARD (TERREAU/LBM UNILIANS LOZANNE/LBM UNILIANS LA TALAUDIERE/LBM UNILIANS JONAGE/LBM UNILIANS JASSANS RIOTTIER/LBM UNILIANS GENAS/LBM UNILIANS FRANCHEVILLE/LBM UNILIANS FONTAINES-SUR-SAONE/LBM UNILIANS FEURS/LBM UNILIANS ECULLY/LBM UNILIANS DECINES S.VEIL/LBM UNILIANS DECINES CHARPIEU/LBM UNILIANS CREMIEU/LBM UNILIANS CHASSIEU/LBM UNILIANS CALUIRE AMPERE/LBM UNILIANS CALUIRE 8 MAI (MONTESSUY)/LBM UNILIANS BRON VERDUN/LBM UNILIANS BRON BROSSOLETTE/LBM UNILIANS BRIGNAIS GAMBONI (CENTRE)/LBM UNILIANS BONSON/LBM UNILIANS BOEN-SUR-LIGNON/LBM UNILIANS BEYNOST/LBM UNILIANS ANSE/LBM UNILIANS ANDREZIEUX-BOUTHEON/LBM UBILIANS BRIGNAIS/LABM UNILIANS VIENNE</t>
  </si>
  <si>
    <t>LBM OXYLAB ST FLOUR/LBM OXYLAB RIOM/LBM OXYLAB MURAT/LBM OXYLAB MENDE/LBM OXYLAB MARVEJOLS/LBM OXYLAB LANGOGNE/LBM OXYLAB LANGEAC/LBM OXYLAB BRIOUDE/LBM OXYLAB BRASSAC LES MINES</t>
  </si>
  <si>
    <t>SITE PRINCIPAL APACY/EURE (BIO EURE S/SITE DE ST ANDRE DE L'EURE/SITE DE EZY-SUR-EURE/SITE AVERNON (BIO EURE SEINE)/SITE AST-MARCEL (BIO EURE SEINE)</t>
  </si>
  <si>
    <t>Ile-de-france/Normandie/</t>
  </si>
  <si>
    <t>Bourgogne-Franche-Comté/</t>
  </si>
  <si>
    <t>Hauts-de-France/</t>
  </si>
  <si>
    <t>SITE PRINCIPAL ANEUFCHATEL (DEFRANCE)/SITE DE PETIT-QUEVILLY/SITE DE MAROMME/SITE ANEUFCHATEL MAISON DE STE (DEFRA/SITE AFORGES (DEFRANCE)/SITE ABLANGY (DEFRANCE)/SITE AAUMALE</t>
  </si>
  <si>
    <t>Auvergne-Rhône-Alpes/Provence-Alpes-Côte d'Azur/</t>
  </si>
  <si>
    <t>LBM DYNABIO RILLIEUX LA PAPE VERCHERES/LBM DYNABIO RILLIEUX LA PAPE LOUP PEND/LBM DYNABIO MEYZIEU CARREAU/LBM DYNABIO LYON 4 CROIX-ROUSSE/LBM DYNABIO LYON 3 LAFAYETTE</t>
  </si>
  <si>
    <t>Grand-Est/</t>
  </si>
  <si>
    <t>LBM ANABIOQUAL ST ETIENNE LIBÉRATION/LBM ANABIOQUAL ST ETIENNE LA PAIX/LBM ANABIOQUAL ST ETIENNE CHARCOT/LBM ANABIOQUAL ST ETIENNE BERGSON/LBM ANABIOQUAL ROCHE LA MOLIČRE/LBM ANABIOQUAL LE CHAMBON FEUGEROLLES</t>
  </si>
  <si>
    <t>LBM SYNLAB NOUVELLE-AQUITAINE - SAINT/LBM SYNLAB NOUVELLE-AQUITAINE - RIBOT/LBM SYNLAB NOUVELLE-AQUITAINE - PORTAL/LBM SYNLAB NOUVELLE-AQUITAINE - PASTEU/LBM SYNLAB NOUVELLE-AQUITAINE - NEGREV/LBM SYNLAB NOUVELLE-AQUITAINE - MAZARY/LBM SYNLAB NOUVELLE-AQUITAINE - LAMARQ/LBM SYNLAB NOUVELLE-AQUITAINE - JEAN J/LBM SYNLAB NOUVELLE-AQUITAINE - HORLOG/LBM SYNLAB NOUVELLE-AQUITAINE - GAMBET/LBM SYNLAB NOUVELLE-AQUITAINE - BLANQU/LBM SYNLAB NOUVELLE-AQUITAINE - BERTHE/LBM SYNLAB NOUVELLE-AQUITAINE - AMELIE/LBM SYNLAB NOUVELLE-AQUITAINE - 18 JUI/LBM SYNLAB NOUVELLE-AQUITAINE</t>
  </si>
  <si>
    <t>LBM UNILABS BIOCT REIMS TAITTINGER/LBM UNILABS BIOCT REIMS MAISON BLANCHE/LBM UNILABS BIOCT REIMS JAURES/LBM UNILABS BIOCT FISMES/LBM UNILABS BIOCT EPERNAY CHAMPAGNE/LBM UNILABS BIOCT EPERNAY ARCHERS/LBM UNILABS BIOCT CHATEAU-THIERRY/LBM UNILABS BIOCT</t>
  </si>
  <si>
    <t>Centre-Val-de-Loire/</t>
  </si>
  <si>
    <t>LBM BIODIN SITE TINTENIAC/LBM BIODIN SITE QUEVERT/LBM BIODIN SITE PRADAL ST BRIEUC/LBM BIODIN SITE PLERIN/LBM BIODIN SITE MICHELET ST-BRIEUC/LBM BIODIN SITE LAMBALLE-ARMOR/LBM BIODIN SITE DINARD/LBM BIODIN SITE DINAN/LBM BIODIN SITE COMBOURG</t>
  </si>
  <si>
    <t>LBM BIOPTIMA VEZERONCE CURTIN/LBM BIOPTIMA ST ETIENNE DE ST GEOIRS/LBM BIOPTIMA SAINT JEAN DE SOUDAIN/LBM BIOPTIMA LES AVENIERES/LBM BIOPTIMA LA COTE ST ANDRE/LBM BIOPTIMA APPRIEU</t>
  </si>
  <si>
    <t>LBM BIOCOME DESBOUVRY/LBM BIOCOME COMPIEGNE PUY DU ROY/LBM BIOCOME COMPIEGNE LEGENDRE/LBM BIOCOME COMPIEGNE BERNARD/LBM BIOCOME BETHISY-ST-PIERRE MOTTELET</t>
  </si>
  <si>
    <t>SITE RUE D'AMIENS/SITE CLINIQUE ST HILAIRE</t>
  </si>
  <si>
    <t>LBM SYNLAB VALLEE DU RHONE VILLENEUVE/LBM SYNLAB VALLEE DU RHONE VALS LES BA/LBM SYNLAB VALLEE DU RHONE ROUSSILLON/LBM SYNLAB VALLEE DU RHONE PEAGE DE RO/LBM SYNLAB VALLEE DU RHONE MONTELIMAR/LBM SYNLAB VALLEE DU RHONE  LE THEIL/LBM SYNLAB VALLEE DU RHONE LES VANS/LBM SYNLAB VALLEE DU RHONE JOYEUSE/LBM SYNLAB VALLEE DU RHONE DONZERE/LBM SYNLAB VALLEE DU RHONE ANNONAY EUR/LBM SYNLAB VALLEE DU RHONE ANNEYRON/LBM SYNLAB VALLE DU RHONE AUBENAS</t>
  </si>
  <si>
    <t>LBM SELASCERBALLIANCE PARIS SUD SITE V/LBM SELAS CERBALLIANCE PARIS SUD SITE/LBM SELAS CERBALLIANCE PARIS SUD  SITE/LBM SELAS CEBALLIANCE PARIS SUD SITE K</t>
  </si>
  <si>
    <t>SITE PRINCIPAL AVERNEUIL/AVRE/SITE DE ST-LUBIN DES JONCHERĂ¦TS (28)/SITE DE MORTAGNE AU PERCHE (61)/SITE DE L'AIGLE (61)/SITE DE BRETEUIL/ITON</t>
  </si>
  <si>
    <t>LBM SYNLAB LORRAINE VANDOEUVRE PL D'AL/LBM SYNLAB LORRAINE SAINT MAX/LBM SYNLAB LORRAINE MAXEVILLE/LBM SYNLAB LORRAINE EUROPE VANDOEUVRE/LBM SYNLAB LORRAINE CHAMPENOUX</t>
  </si>
  <si>
    <t>LBM CERBALLIANCE COTES D'ARMOR YFFINIA/LBM CERBALLIANCE COTES D'ARMOR ST BRIE/LBM CERBALLIANCE COTES D'ARMOR PLOUFRA/LBM CERBALLIANCE COTES D'ARMOR PLEUMEL/LBM CERBALLIANCE COTES D'ARMOR PLERIN/LBM CERBALLIANCE COTES D'ARMOR LAMBALL/LBM CERBALLIANCE COTES D'ARMOR ETABLES</t>
  </si>
  <si>
    <t>LBM LABORATOIRE ATOUTBIO VILLERS LES N/LBM LABORATOIRE ATOUTBIO VANDOEUVRE-LE/LBM LABORATOIRE ATOUTBIO TOUL REPUBLIQ/LBM LABORATOIRE ATOUTBIO TOUL ARSENAL/LBM LABORATOIRE ATOUTBIO TOMBLAINE/LBM LABORATOIRE ATOUTBIO STANISLAS NAN/LBM LABORATOIRE ATOUTBIO SAINTOIS VEZE/LBM LABORATOIRE ATOUTBIO QUATRE EGLISE/LBM LABORATOIRE ATOUTBIO MONTET VANDOE/LBM LABORATOIRE ATOUTBIO MEDREVILLE NA/LBM LABORATOIRE ATOUTBIO LUDRES/LBM LABORATOIRE ATOUTBIO JARVILLE LA M/LBM LABORATOIRE ATOUTBIO JARDIN DES CA/LBM LABORATOIRE ATOUTBIO GREMILLON ESS/LBM LABORATOIRE ATOUTBIO DU VIEUX MOUL/LBM LABORATOIRE ATOUTBIO DU VAL DE FER/LBM LABORATOIRE ATOUTBIO DES NATIONS V/LBM LABORATOIRE ATOUTBIO BELLE FONTAIN</t>
  </si>
  <si>
    <t>LBM DPM DIAGNOSTICS VERSAILLES NOAILLE/LBM DPM DIAGNOSTICS VERSAILLES FOCH/LBM DPM DIAGNOSTICS FRENEUSE/CERBALLIANCE IDF OUEST TROIS FONTAINES/CERBALLIANCE IDF OUEST SITE VILLEPREUX/CERBALLIANCE IDF OUEST SITE VERNON/CERBALLIANCE IDF OUEST SITE VAUREAL/CERBALLIANCE IDF OUEST SITE TRAPPES/CERBALLIANCE IDF OUEST SITE ST REMY/CERBALLIANCE IDF OUEST SITE SARTROUVIL/CERBALLIANCE IDF OUEST SITE SAINT-CHRI/CERBALLIANCE IDF OUEST SITE POISSY RAC/CERBALLIANCE IDF OUEST SITE POISSY GAM/CERBALLIANCE IDF OUEST SITE POISSY/CERBALLIANCE IDF OUEST SITE NOISY/CERBALLIANCE IDF OUEST SITE MESNIL/CERBALLIANCE IDF OUEST SITE MAULE/CERBALLIANCE IDF OUEST SITE MARLY-LE-R/CERBALLIANCE IDF OUEST SITE MANTES ROO/CERBALLIANCE IDF OUEST SITE MANTES RON/CERBALLIANCE IDF OUEST SITE MANTES ALS/CERBALLIANCE IDF OUEST SITE LIMAY/CERBALLIANCE IDF OUEST SITE LE CHESNAY/CERBALLIANCE IDF OUEST SITE JOUY LE MO/CERBALLIANCE IDF OUEST SITE JOUY EN JO/CERBALLIANCE IDF OUEST SITE ENGHIEN/CERBALLIANCE IDF OUEST SITE DEUIL LA B/CERBALLIANCE IDF OUEST SITE CLAYES/CERBALLIANCE IDF OUEST SITE CERGY TOUL/CERBALLIANCE IDF OUEST SITE CERGY EVAS/CERBALLIANCE IDF OUEST SITE BEYNES/CERBALLIANCE IDF OUEST SITE AUBERGENVI/CERBALLIANCE IDF OUEST SITE ARGENTEUIL/CERBALLIANCE IDF OUEST SITE ACHERES</t>
  </si>
  <si>
    <t>Soit 4,3%</t>
  </si>
  <si>
    <t>+ 80,8%</t>
  </si>
  <si>
    <t>Soit 61,3%</t>
  </si>
  <si>
    <t>+ 3,9%</t>
  </si>
  <si>
    <t>+ 17,3%</t>
  </si>
  <si>
    <t>+ 188,6%</t>
  </si>
  <si>
    <t>-36,5%</t>
  </si>
  <si>
    <t>-46,6%</t>
  </si>
  <si>
    <t>+ 90,2%</t>
  </si>
  <si>
    <t>Soit 75,1%</t>
  </si>
  <si>
    <t>Soit 70,6%</t>
  </si>
  <si>
    <t>+ 3,2%</t>
  </si>
  <si>
    <t>+ 12,2%</t>
  </si>
  <si>
    <t>Soit 43%</t>
  </si>
  <si>
    <t>+ 88,1%</t>
  </si>
  <si>
    <t>Auvergne-Rhône-Alpes - CLINIQUE ÉMILIE DE VIALAR</t>
  </si>
  <si>
    <t>Auvergne-Rhône-Alpes - CTRE MEDICAL MARTEL DE JANVILLE</t>
  </si>
  <si>
    <t>Auvergne-Rhône-Alpes - GCS SANTE A DOMICILE ST ETIENNE</t>
  </si>
  <si>
    <t>Auvergne-Rhône-Alpes - SFDTM CTRE DIALYSE MT BLANC SALLANCHES</t>
  </si>
  <si>
    <t>Bourgogne-Franche-Comté - CENTRE HOSP LOUIS JAILLON SAINT CLAUDE</t>
  </si>
  <si>
    <t>Bourgogne-Franche-Comté - CLINIQUE PAUL PICQUET SENS</t>
  </si>
  <si>
    <t>Bourgogne-Franche-Comté - CLINIQUE ST MARTIN</t>
  </si>
  <si>
    <t>Bourgogne-Franche-Comté - HOPITAL LOCAL  BRESSE LOUHANNANNAISE</t>
  </si>
  <si>
    <t>Bourgogne-Franche-Comté - HOSPITALIA MUTUALITE PDP</t>
  </si>
  <si>
    <t>Bourgogne-Franche-Comté - POLYCLINIQUE DU VAL DE SAONE</t>
  </si>
  <si>
    <t>Bourgogne-Franche-Comté - POLYCLINIQUE STE MARGUERITE AUXERRE</t>
  </si>
  <si>
    <t>Bretagne - CLINIQUE DES AUGUSTINES- MALESTROIT</t>
  </si>
  <si>
    <t>Bretagne - FONDATION ILDYS SITE ST LUC</t>
  </si>
  <si>
    <t>Bretagne - MAIS.REP.CONVALESCENCE TY-YANN</t>
  </si>
  <si>
    <t>Bretagne - STE BRESTOISE REIN ARTIFICIEL</t>
  </si>
  <si>
    <t>Bretagne - URFMP VERN SUR SEICHE</t>
  </si>
  <si>
    <t>Centre-Val-de-Loire - CLINIQUE DU SAINT COEUR - VENDOME</t>
  </si>
  <si>
    <t>Centre-Val-de-Loire - CLINIQUE JEANNE D'ARC - ST BENOIT</t>
  </si>
  <si>
    <t>Centre-Val-de-Loire - CLINIQUE SAINT-GATIEN - TOURS</t>
  </si>
  <si>
    <t>Centre-Val-de-Loire - CTRE CONV. &amp; DIET.MANOIR EN BERRY</t>
  </si>
  <si>
    <t>Centre-Val-de-Loire - MAISON REPOS CONVALESCENCE LE BLAUDY</t>
  </si>
  <si>
    <t>Centre-Val-de-Loire - MRC  LES SABLONS</t>
  </si>
  <si>
    <t>Centre-Val-de-Loire - SAS CENTRE NEPHRO. CHATEAUROUX-KENNEDY</t>
  </si>
  <si>
    <t>Grand-Est - CLINIQUE AMBROISE PARE NANCY</t>
  </si>
  <si>
    <t>Grand-Est - CLINIQUE DE GERONTOLOGIE ST DAMIEN</t>
  </si>
  <si>
    <t>Grand-Est - CLINIQUE D'EPERNAY</t>
  </si>
  <si>
    <t>Grand-Est - CLINIQUE FRANCOIS 1ER</t>
  </si>
  <si>
    <t>Grand-Est - CLINIQUE LOUIS PASTEUR</t>
  </si>
  <si>
    <t>Grand-Est - CLINIQUE SAINT NABOR DE SAINT AVOLD</t>
  </si>
  <si>
    <t>Grand-Est - CRF MORSBRONN LES BAINS</t>
  </si>
  <si>
    <t>Grand-Est - CTRE AUTONOME D'ENDOSC DIGESTIVE AMBUL</t>
  </si>
  <si>
    <t>Grand-Est - HOP INTERCOM ENSISHEIM NEUF-BRISACH</t>
  </si>
  <si>
    <t>Grand-Est - HOPITAL BELLE-ISLE DE METZ - HPM</t>
  </si>
  <si>
    <t>Grand-Est - HOPITAL SAINTE-BLANDINE DE METZ - HPM</t>
  </si>
  <si>
    <t>Grand-Est - POLYCLINIQUE DE BEZANNES</t>
  </si>
  <si>
    <t>Guadeloupe - DOMAINE DE CHOISY</t>
  </si>
  <si>
    <t>Guyane - CLINIQUE "VERONIQUE"</t>
  </si>
  <si>
    <t>Hauts-de-France - CENTRE HOSPITALIER DE CHATEAU-THIERRY</t>
  </si>
  <si>
    <t>Hauts-de-France - CLINIQUE CHIRURGICALE DE SAINT-OMER</t>
  </si>
  <si>
    <t>Hauts-de-France - CLINIQUE CHIRURGICALE DES HETRES</t>
  </si>
  <si>
    <t>Hauts-de-France - CLINIQUE MEDICO CHIRURGICALE DE BRUAY</t>
  </si>
  <si>
    <t>Hauts-de-France - CLINIQUE TEISSIER</t>
  </si>
  <si>
    <t>Hauts-de-France - CTRE DE DIALYSE A DOMICILE ADH HENIN B</t>
  </si>
  <si>
    <t>Ile-de-france - CENTRE D HEMODIALYSE MONTFERMEIL</t>
  </si>
  <si>
    <t>Ile-de-france - CH PRIVE DU MONTGARDE</t>
  </si>
  <si>
    <t>Ile-de-france - CHP SAINTE MARIE</t>
  </si>
  <si>
    <t>Ile-de-france - CLINIQUE DU PARISIS</t>
  </si>
  <si>
    <t>Ile-de-france - CLINIQUE JEANNE D ARC</t>
  </si>
  <si>
    <t>Ile-de-france - CLINIQUE REMUSAT</t>
  </si>
  <si>
    <t>Ile-de-france - CLINIQUE SAINT JEAN DE DIEU</t>
  </si>
  <si>
    <t>Ile-de-france - CTR READAPT FONCT ELLEN POIDATZ</t>
  </si>
  <si>
    <t>Ile-de-france - HOPITAL DE JOUR GOMBAULT DARNAUD</t>
  </si>
  <si>
    <t>Ile-de-france - HOPITAL PRIVE NORD PARISIEN</t>
  </si>
  <si>
    <t>Ile-de-france - POLYCLINIQUE REGION MANTAISE</t>
  </si>
  <si>
    <t>Ile-de-france - UNITE D AUTODIALYSE GEORGES LAURE</t>
  </si>
  <si>
    <t>Ile-de-france - UNITE D AUTODIALYSE PONTAULT COMBAULT</t>
  </si>
  <si>
    <t>La Réunion - CLINIQUE DURIEUX</t>
  </si>
  <si>
    <t>Martinique - CTRE RÉÉDU FONCTIONNELL ET SOINS SUITE</t>
  </si>
  <si>
    <t>Martinique - GGCO (SITE CLIN. CENTRE MEDICO-SOCIAL)</t>
  </si>
  <si>
    <t>Normandie - CENTRE DE CONVALESCENCE LES JONQUILLES</t>
  </si>
  <si>
    <t>Normandie - CLINIQUE DE L'ABBAYE FECAMP</t>
  </si>
  <si>
    <t>Normandie - CLINIQUE HEMERA PAYS DE CAUX</t>
  </si>
  <si>
    <t>Normandie - POLYCLINIQUE DE LA MANCHE - SAINT-LO</t>
  </si>
  <si>
    <t>Nouvelle-Aquitaine - ASSOCIATION SAINT ANTOINE</t>
  </si>
  <si>
    <t>Nouvelle-Aquitaine - CENTRE DE CARDIOLOGIE DU PAYS BASQUE</t>
  </si>
  <si>
    <t>Nouvelle-Aquitaine - POLYCLINIQUE MARZET - BOULEVARD HAUTERIVE</t>
  </si>
  <si>
    <t>Occitanie - BOUFFARD VERCELLI SITE CH PERPIGNAN</t>
  </si>
  <si>
    <t>Occitanie - CHS PSY LE MAS CAREIRON UZES</t>
  </si>
  <si>
    <t>Occitanie - CLINIQUE DU VALLESPIR</t>
  </si>
  <si>
    <t>Occitanie - HJ PSY INF JUV LES AUTANS ARSEAA</t>
  </si>
  <si>
    <t>Occitanie - POLYCLINIQUE CHAMPEAU</t>
  </si>
  <si>
    <t>Pays de la Loire - CENTRE POST CURE "LES BRIORDS"</t>
  </si>
  <si>
    <t>Provence-Alpes-Côte d'Azur - CLINIQUE PSYCHIATRIQUE MEDIAZUR</t>
  </si>
  <si>
    <t>ssa.mssante.fr/ramsaygds.mssante.fr/pro.mssante.fr/paca.mssante.fr/medecin.mssante.fr/masseur-kinesitherapeute.mssante.fr/lifen.mssante.fr/hopital-saint-joseph.mssante.fr/for.mssante.fr/esms.mssante.fr/ch-valvert.mssante.fr/chu-nice.mssante.fr/chu-montpellier.mssante.fr/chicas-gap.mssante.fr/chba.mssante.fr/ch-aix.mssante.fr/cal.mssante.fr/biomedecine.mssante.fr/aura.mssante.fr/arspaca.mssante.fr/aphp.mssante.fr/aphm.mssante.fr/#</t>
  </si>
  <si>
    <t>sage-femme.mssante.fr/pro.mssante.fr/paca.mssante.fr/orthophoniste.mssante.fr/medecin.mssante.fr/lifen.mssante.fr/infirmier.mssante.fr/chu-nice.mssante.fr/ch-grasse.mssante.fr/ch-cannes.mssante.fr/aura.mssante.fr</t>
  </si>
  <si>
    <t>ssa.mssante.fr/ch-kourou.mssante.fr/#</t>
  </si>
  <si>
    <t>SSA/MIPIH/@</t>
  </si>
  <si>
    <t>sage-femme.mssante.fr/pro.mssante.fr/medecin.mssante.fr/lifen.mssante.fr/interop-mssante.apicrypt.org/ghbs.mssante.fr/ch-ploermel.mssante.fr/chba.mssante.fr/bretagne.mssante.fr/aura.mssante.fr/#</t>
  </si>
  <si>
    <t>ssa.mssante.fr/sage-femme.mssante.fr/pro.mssante.fr/msa.mssante.fr/medecin.oc.mssante.fr/medecin.mssante.fr/medecin.mp.mssante.fr/lifen.mssante.fr/interop-mssante.apicrypt.org/guadeloupe.mssante.fr/ghbs.mssante.fr/epsve.mssante.fr/clinique-styves.mssante.fr/chu-rennes.mssante.fr/chu-poitiers.mssante.fr/chu-martinique.mssante.fr/chu-bordeaux.mssante.fr/ch-stbrieuc.mssante.fr/ch-sens.mssante.fr/chsaintmartin.mssante.fr/chr-metz-thionville.mssante.fr/ch-laval.mssante.fr/chicas-gap.mssante.fr/ch-guingamp.mssante.fr/ch-cholet.mssante.fr/ch-centre-bretagne.mssante.fr/chbs.mssante.fr/chba.mssante.fr/bretagne.mssante.fr/bioserveur.mssante.fr/aura.mssante.fr/aub.mssante.fr/#</t>
  </si>
  <si>
    <t>SSA/MAILIZ/MIPIH/LIFEN/APICEM/GHBS/EPSVE/CLINIQUE SAINT YVES/CHRU DE RENNES/CHU DE POITIERS/GCS SIS MARTINIQUE/CHU HOPITAUX DE BORDEAUX/CH SENS/GCS E-SANTE ARCHIPEL 971/CHR METZ-THIONVILLE/CH DE LAVAL/CHI DES ALPES DU SUD/INOVELAN/CH DE CHOLET/CH CENTRE BRETAGNE/CH DE BRETAGNE SUD/CH BRETAGNE ATLANTIQUE/GCS ESANTE BRETAGNE/DEDALUS HEALTHCARE FRANCE/GCS SARA/AUB SANTE/@</t>
  </si>
  <si>
    <t>sage-femme.mssante.fr/pro.oc.mssante.fr/pro.mssante.fr/oi.mssante.fr/msa.mssante.fr/medecin.mssante.fr/limousin.mssante.fr/lifen.mssante.fr/ghbs.mssante.fr/ch-villefranche-rouergue.mssante.fr/chr-orleans.mssante.fr/chicas-gap.mssante.fr/ch-aurillac.mssante.fr/aura.mssante.fr/aphp.mssante.fr/#</t>
  </si>
  <si>
    <t>GCS TESIS/MAILIZ/GRADES ESEA NOUVELLE-AQUITAINE/LIFEN/GHBS/MIPIH/CH REGIONAL D'ORLEANS/CHI DES ALPES DU SUD/GIP SILPC/GCS SARA/INOVELAN/@</t>
  </si>
  <si>
    <t>ptavarest.mssante.fr/pro.mssante.fr/pharmacien.oc.mssante.fr/pediatrie-chulenval-nice.mssante.fr/paerpa83.mssante.fr/paca.mssante.fr/orpea.mssante.fr/medecin.mssante.fr/lifen.mssante.fr/interop-mssante.apicrypt.org/ctavarest.mssante.fr/ch-vienne.mssante.fr/chu-nice.mssante.fr/chu-besancon.mssante.fr/ch-simoneveil.mssante.fr/chi-fsr.mssante.fr/chicas-gap.mssante.fr/ch-draguignan.mssante.fr/aura.mssante.fr/aquitaine.mssante.fr</t>
  </si>
  <si>
    <t>sage-femme.mssante.fr/pro.mssante.fr/masseur-kinesitherapeute.mssante.fr/lifen.mssante.fr/ch-vienne.mssante.fr/chorus.mssante.fr/ch-hautbugey.aura.mssante.fr/aura.mssante.fr</t>
  </si>
  <si>
    <t>ugecamaq.mssante.fr/sante-martinique.mssante.fr/sage-femme.mssante.fr/ramsaygds.mssante.fr/pro.mssante.fr/paca.mssante.fr/nephrocare.mssante.fr/medecin.mssante.fr/masseur-kinesitherapeute.mssante.fr/maia-paca.mssante.fr/lifen.mssante.fr/interop-mssante.apicrypt.org/hopital-saint-joseph.mssante.fr/expertis.mssante.fr/esms.mssante.fr/chu-rennes.mssante.fr/chu-nimes.mssante.fr/chu-dijon.mssante.fr/ch-salon.mssante.fr/ch-montperrin.mssante.fr/chi-fsr.mssante.fr/ch-arles.mssante.fr/ch-aix.mssante.fr/aura.mssante.fr/arspaca.mssante.fr/aphp.mssante.fr/aphm.mssante.fr/#</t>
  </si>
  <si>
    <t>GCS SIS MARTINIQUE/COMPAGNIE GENERALE DE SANTE/CENTRE NEPHROCARE MARNE LA VALLEE/MAILIZ/LIFEN/APICEM/HOPITAL SAINT JOSEPH/CHRU DE RENNES/CH DE SALON DE PROVENCE/CH DU PAYS D'AIX/GCS SARA/MIPIH/INOVELAN/APHM/@</t>
  </si>
  <si>
    <t>sage-femme.mssante.fr/ramsaygds.mssante.fr/pro.mssante.fr/pharmacien.mssante.fr/orange.mssante.fr/medecin.mssante.fr/masseur-kinesitherapeute.mssante.fr/lifen.mssante.fr/interop-mssante.apicrypt.org/infirmier.mssante.fr/guadeloupe.mssante.fr/ght974.mssante.fr/fpv.mssante.fr/ch-valenciennes.mssante.fr/chu-rouen.mssante.fr/chu-nice.mssante.fr/chu-besancon.mssante.fr/chru-lille.mssante.fr/chr-orleans.mssante.fr/chorus.mssante.fr/chirurgien-dentiste.mssante.fr/chicas-gap.mssante.fr/ch-beziers.mssante.fr/cgm.mssante.fr/aura.mssante.fr/aphp.mssante.fr/ahnac.mssante.fr/#</t>
  </si>
  <si>
    <t>COMPAGNIE GENERALE DE SANTE/LIFEN/APICEM/GCS E-SANTE ARCHIPEL 971/ENOVACOM/MIPIH/CHU DE ROUEN/CHU DE NICE/CHU BESANCON/CH REGIONAL D'ORLEANS/INTERNATIONAL CROSS TALK/MAILIZ/CHI DES ALPES DU SUD/CH DE BEZIERS/COMPUGROUP MEDICAL France/GCS SARA/INOVELAN/@</t>
  </si>
  <si>
    <t>ramsaygds.mssante.fr/medecin.mssante.fr/cypath.aura.mssante.fr/chu-dijon.mssante.fr/chu-besancon.mssante.fr/cgfl.mssante.fr/aura.mssante.fr</t>
  </si>
  <si>
    <t>COMPAGNIE GENERALE DE SANTE/MAILIZ/INOVELAN/CHU BESANCON/CRLCC GEORGES-FRANCOIS LECLERC/GCS SARA</t>
  </si>
  <si>
    <t>vivalto-sante.mssante.fr/pro.mssante.fr/msa.mssante.fr/medecin.mssante.fr/masseur-kinesitherapeute.mssante.fr/lifen.mssante.fr/chu-rouen.mssante.fr</t>
  </si>
  <si>
    <t>GIE VIVALTO SANTE SERVICE PARTAGES/MIPIH/MAILIZ/LIFEN/CHU DE ROUEN</t>
  </si>
  <si>
    <t>paca.mssante.fr/lifen.mssante.fr/korian.mssante.fr</t>
  </si>
  <si>
    <t>pro.mssante.fr/paca.mssante.fr/orpea.mssante.fr/medecin.mssante.fr/lifen.mssante.fr/hp-lacasamance.mssante.fr/#</t>
  </si>
  <si>
    <t>paca.mssante.fr/medecin.mssante.fr/lifen.mssante.fr</t>
  </si>
  <si>
    <t>medecin.mssante.fr/lifen.mssante.fr/chi-fsr.mssante.fr</t>
  </si>
  <si>
    <t>ramsaygds.mssante.fr/pro.mssante.fr/lifen.mssante.fr/acodege.mssante.fr</t>
  </si>
  <si>
    <t>COMPAGNIE GENERALE DE SANTE/MAILIZ/LIFEN/GCS E-SANTE BOURGOGNE</t>
  </si>
  <si>
    <t>ramsaygds.mssante.fr/psychotherapeute.oc.mssante.fr/medecin.oc.mssante.fr/medecin.mssante.fr/medecin.mp.mssante.fr/lifen.mssante.fr/infirmier.oc.mssante.fr/clinique-medipole-garonne.mssante.fr/chirurgien-dentiste.oc.mssante.fr</t>
  </si>
  <si>
    <t>ramsaygds.mssante.fr/bretagne.mssante.fr</t>
  </si>
  <si>
    <t>COMPAGNIE GENERALE DE SANTE/GCS ESANTE BRETAGNE</t>
  </si>
  <si>
    <t>tzanck.mssante.fr/medecin.mssante.fr/aura.mssante.fr</t>
  </si>
  <si>
    <t>ssa.mssante.fr/pro.mssante.fr/paca.mssante.fr/medecin.mssante.fr/lifen.mssante.fr/clinique-saintmichel.elsan.mssante.fr/#</t>
  </si>
  <si>
    <t>SSA/MIPIH/MAILIZ/LIFEN/ELSAN SAS/@</t>
  </si>
  <si>
    <t>medecin.mssante.fr/masseur-kinesitherapeute.mssante.fr/aura.mssante.fr</t>
  </si>
  <si>
    <t>sage-femme.mssante.fr/pro.oc.mssante.fr/pro.mssante.fr/pc.mssante.fr/orthophoniste.mssante.fr/na.mssante.fr/medecin.oc.mssante.fr/medecin.mssante.fr/medecin.guyane.mssante.fr/masseur-kinesitherapeute.mssante.fr/limousin.mssante.fr/lifen.mssante.fr/jeebop.mssante.fr/interop-mssante.apicrypt.org/infirmier.oc.mssante.fr/infirmier.mssante.fr/esms.mssante.fr/esantepdl.mssante.fr/croix-rouge.mssante.fr/ch-kourou.mssante.fr/chirurgien-dentiste.mssante.fr/cgm.mssante.fr/aura.mssante.fr/aquitaine.mssante.fr/aphp.mssante.fr/acodege.mssante.fr/#</t>
  </si>
  <si>
    <t>LIFEN/WRAPTOR LABORATORIES/APICEM/GCS E-SANTE PAYS DE LA LOIRE/MIPIH/MAILIZ/COMPUGROUP MEDICAL France/GCS SARA/GRADES ESEA NOUVELLE-AQUITAINE/INOVELAN/GCS E-SANTE BOURGOGNE/@</t>
  </si>
  <si>
    <t>medecin.mssante.fr/lifen.mssante.fr/jeannedarc-arles.elsan.mssante.fr/#</t>
  </si>
  <si>
    <t>MAILIZ/LIFEN/ELSAN SAS/@</t>
  </si>
  <si>
    <t>technicien-laboratoire.oc.mssante.fr/ssa.mssante.fr/reseaurespir-martinique.mssante.fr/ramsaygds.mssante.fr/pro.oc.mssante.fr/pro.mssante.fr/pharmacien.mssante.fr/pc.mssante.fr/na.mssante.fr/medecin.oc.mssante.fr/medecin.mssante.fr/medecin.mp.mssante.fr/masseur-kinesitherapeute.mssante.fr/lifen.mssante.fr/efs.mssante.fr/chu-rouen.mssante.fr/chu-poitiers.mssante.fr/chu-nantes.mssante.fr/chu-montpellier.mssante.fr/chu-martinique.mssante.fr/chu-besancon.mssante.fr/ch-montlucon.mssante.fr/ch-lemans.mssante.fr/ch-labasseterre.mssante.fr/chicas-gap.mssante.fr/ch-briancon.mssante.fr/chba.mssante.fr/ch-arles.mssante.fr/ch-albi.mssante.fr/ch3ilets.mssante.fr/bretagne.mssante.fr/aura.mssante.fr/aphp.mssante.fr/aphm.mssante.fr/#</t>
  </si>
  <si>
    <t>SSA/COMPAGNIE GENERALE DE SANTE/GRADES ESEA NOUVELLE-AQUITAINE/MAILIZ/LIFEN/EFS/CHU DE ROUEN/CHU DE POITIERS/CHU DE NANTES/CHU BESANCON/CH DE MONTLUCON/CH LE MANS/GCS E-SANTE ARCHIPEL 971/CHI DES ALPES DU SUD/CH DES ESCARTONS DE BRIANCON/CH BRETAGNE ATLANTIQUE/MIPIH/GCS SIS MARTINIQUE/GCS ESANTE BRETAGNE/GCS SARA/INOVELAN/APHM/@</t>
  </si>
  <si>
    <t>poledesanteduvilleneuvois.mssante.fr/na.mssante.fr/lifen.mssante.fr/chu-nice.mssante.fr</t>
  </si>
  <si>
    <t>CH DE VILLENEUVE/GRADES ESEA NOUVELLE-AQUITAINE/LIFEN/CHU DE NICE</t>
  </si>
  <si>
    <t>ssa.mssante.fr/pro.mssante.fr/pharmacien.mssante.fr/medecin.mssante.fr/lifen.mssante.fr/infirmier.mssante.fr/hia-percy.ssa.mssante.fr/hia-begin.ssa.mssante.fr/bretagne.mssante.fr/aura.mssante.fr/aphp.mssante.fr/#</t>
  </si>
  <si>
    <t>LIFEN/MAILIZ/SSA/GCS ESANTE BRETAGNE/GCS SARA/INOVELAN/@</t>
  </si>
  <si>
    <t>ssa.mssante.fr/ramsaygds.mssante.fr/pro.mssante.fr/nephrocare.mssante.fr/medecin.mssante.fr/lifen.mssante.fr/imageriecaladoise.aura.mssante.fr/ch-vienne.mssante.fr/chu-nice.mssante.fr/chu-martinique.mssante.fr/chu-lyon.aura.mssante.fr/chu-dijon.mssante.fr/chirurgien-dentiste.mssante.fr/ch-compiegnenoyon.mssante.fr/ch-cholet.mssante.fr/ch-cannes.mssante.fr/aura.mssante.fr/aphp.mssante.fr/aphm.mssante.fr/#</t>
  </si>
  <si>
    <t>ramsaygds.mssante.fr/paca.mssante.fr/medecin.mssante.fr/lifen.mssante.fr/hopital-saint-joseph.mssante.fr/ch-salon.mssante.fr/ch-aix.mssante.fr/aura.mssante.fr/aphm.mssante.fr/#</t>
  </si>
  <si>
    <t>ssa.mssante.fr/pharmacien.mssante.fr/medecin.mssante.fr/lifen.mssante.fr/infirmier.mssante.fr/hia-clermont-tonnerre.ssa.mssante.fr/bretagne.mssante.fr/#</t>
  </si>
  <si>
    <t>LIFEN/MAILIZ/SSA/GCS ESANTE BRETAGNE/@</t>
  </si>
  <si>
    <t>ihfb.mssante.fr/idf.vyv3.mssante.fr/easycrypt.mssante.fr/cos.mssante.fr/#</t>
  </si>
  <si>
    <t>INSTITUT HOSPITALIER FRANCO-BRITANIQUE/ENOVACOM/INOVELAN/@</t>
  </si>
  <si>
    <t>hadsaintantoine.mssante.fr/ch-draguignan.mssante.fr</t>
  </si>
  <si>
    <t>ramsaygds.mssante.fr/pro.mssante.fr/pharmacien.mssante.fr/medecin.mssante.fr/masseur-kinesitherapeute.mssante.fr/lifen.mssante.fr/interop-mssante.apicrypt.org/imm.mssante.fr/ihfb.mssante.fr/hpsj.mssante.fr/ghpsj.mssante.fr/for.mssante.fr/epsve.mssante.fr/chu-rouen.mssante.fr/chu-poitiers.mssante.fr/chu-montpellier.mssante.fr/ch-stdenis.mssante.fr/ch-larochelle.mssante.fr/ch-cornouaille.mssante.fr/ch-cholet.mssante.fr/ch-angouleme.mssante.fr/aura.mssante.fr/aphp.mssante.fr/#</t>
  </si>
  <si>
    <t>COMPAGNIE GENERALE DE SANTE/MAILIZ/LIFEN/APICEM/INSTITUT MUTUALISTE MONTSOURIS/INSTITUT HOSPITALIER FRANCO-BRITANIQUE/GH SAINT JOSEPH/GH PARIS SITE SAINT JOSEPH/FONDATION OPHTALMOLOGIQUE A. DE ROTHSCHILD/EPSVE/CHU DE ROUEN/CHU DE POITIERS/MIPIH/CH DE SAINT DENIS/GH DE LA ROCHELLE-RE-AUNIS/CH DE CHOLET/CH D'ANGOULEME/GCS SARA/INOVELAN/@</t>
  </si>
  <si>
    <t>vivalto-sante.mssante.fr/ramsaygds.mssante.fr/pro.mssante.fr/orthophoniste.mssante.fr/medecin.mssante.fr/lifen.mssante.fr/interop-mssante.apicrypt.org/imm.mssante.fr/ilhup.mssante.fr/ihfb.mssante.fr/hpsj.mssante.fr/ghsif.mssante.fr/ghpsj.mssante.fr/for.mssante.fr/csje.mssante.fr/chu-rennes.mssante.fr/chu-brest.mssante.fr/chirurgien-dentiste.mssante.fr/ch-dreux.mssante.fr/aura.mssante.fr/aphp.mssante.fr/ahparis.mssante.fr/#</t>
  </si>
  <si>
    <t>GIE VIVALTO SANTE SERVICE PARTAGES/COMPAGNIE GENERALE DE SANTE/LIFEN/APICEM/INSTITUT MUTUALISTE MONTSOURIS/MIPIH/INSTITUT HOSPITALIER FRANCO-BRITANIQUE/GH SAINT JOSEPH/GH SUD ILE DE FRANCE/GH PARIS SITE SAINT JOSEPH/FONDATION OPHTALMOLOGIQUE A. DE ROTHSCHILD/POLYCLINIQUE SAINT JEAN/CHRU DE RENNES/CHU BREST/MAILIZ/ENOVACOM/GCS SARA/INOVELAN/HOPITAL AMERICAIN/@</t>
  </si>
  <si>
    <t>paca.mssante.fr/orpea.mssante.fr/medecin.mssante.fr/lifen.mssante.fr/aura.mssante.fr</t>
  </si>
  <si>
    <t>ssa.mssante.fr/pro.mssante.fr/pharmacien.mssante.fr/paca.mssante.fr/oi.mssante.fr/msa.mssante.fr/medecin.oc.mssante.fr/medecin.mssante.fr/medecin.mp.mssante.fr/lifen.mssante.fr/issa.ssa.mssante.fr/invalides.mssante.fr/infirmier.mssante.fr/hia-robert-picque.ssa.mssante.fr/hia-percy.ssa.mssante.fr/hia-legouest.ssa.mssante.fr/hia-laveran.ssa.mssante.fr/hia-desgenettes.ssa.mssante.fr/hia-clermont-tonnerre.ssa.mssante.fr/hia-begin.ssa.mssante.fr/ght974.mssante.fr/ghbs.mssante.fr/dmf.ssa.mssante.fr/dcssa.ssa.mssante.fr/cnmss.mssante.fr/chu-tours.mssante.fr/chu-nimes.mssante.fr/chu-besancon.mssante.fr/chsf.mssante.fr/ch-saumur.mssante.fr/ch-montlucon.mssante.fr/ch-kourou.mssante.fr/chicas-gap.mssante.fr/ch-dax.mssante.fr/ch-cholet.mssante.fr/ch-cannes.mssante.fr/chba.mssante.fr/ch-agen-nerac.mssante.fr/cespa.ssa.mssante.fr/bretagne.mssante.fr/aviation-civile.mssante.fr/aura.mssante.fr/aphm.mssante.fr/#</t>
  </si>
  <si>
    <t>GCS TESIS/LIFEN/MAILIZ/GHBS/CHRU DE TOURS/INOVELAN/CHU BESANCON/CH SUD FRANCILIEN/CH DE SAUMUR/CH DE MONTLUCON/MIPIH/CHI DES ALPES DU SUD/CH DAX/CH DE CHOLET/CH DE CANNES/CH BRETAGNE ATLANTIQUE/CH D'AGEN/SSA/GCS ESANTE BRETAGNE/ENOVACOM/GCS SARA/APHM/@</t>
  </si>
  <si>
    <t>pro.mssante.fr/masseur-kinesitherapeute.mssante.fr/korian.mssante.fr/aura.mssante.fr</t>
  </si>
  <si>
    <t>-2,9%</t>
  </si>
  <si>
    <t>-5,4%</t>
  </si>
  <si>
    <t>Bourgogne-Franche-Comté - SELAS BIO MED 21</t>
  </si>
  <si>
    <t>Bretagne - BIO 29</t>
  </si>
  <si>
    <t>Ile-de-france - SELAS DELAPORTE</t>
  </si>
  <si>
    <t>-25,2%</t>
  </si>
  <si>
    <t>-25,4%</t>
  </si>
  <si>
    <t>+ 189,4%</t>
  </si>
  <si>
    <t>-8,3%</t>
  </si>
  <si>
    <t>+ 537,7%</t>
  </si>
  <si>
    <t>+ 479,8%</t>
  </si>
  <si>
    <t>-7,6%</t>
  </si>
  <si>
    <t>Tous les prochains webinaires de l'ANS</t>
  </si>
  <si>
    <t>Webinaire MSSanté pour le médico-social</t>
  </si>
  <si>
    <t>Webinaire MSSanté - CR biologie en LOINC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</si>
</sst>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_ ;_ * \(#,##0.00\)_ ;_ * &quot;-&quot;??_)_ ;_ @_ "/>
    <numFmt numFmtId="165" formatCode="[$-40C]mmm\-yy;@"/>
    <numFmt numFmtId="166" formatCode="[$-40C]mmmm\ yyyy;@"/>
    <numFmt numFmtId="167" formatCode="\+0.0%;0.0%"/>
    <numFmt numFmtId="168" formatCode="\+0.0%;\-0.0%"/>
    <numFmt numFmtId="169" formatCode="_ * #,##0_)_ ;_ * \(#,##0\)_ ;_ * &quot;-&quot;??_)_ ;_ @_ "/>
    <numFmt numFmtId="170" formatCode="dd/mm;@"/>
    <numFmt numFmtId="171" formatCode="#,##0.00%"/>
    <numFmt numFmtId="172" formatCode="0.0%"/>
    <numFmt numFmtId="174" formatCode="#,##0%"/>
    <numFmt numFmtId="176" formatCode="###0.0%;\-###0.0%"/>
  </numFmts>
  <fonts count="90" x14ac:knownFonts="1">
    <font>
      <sz val="12"/>
      <color theme="1"/>
      <name val="Calibri"/>
      <family val="2"/>
      <scheme val="minor"/>
    </font>
    <font>
      <sz val="11"/>
      <color theme="1"/>
      <name val="Calibri"/>
      <family val="2"/>
      <scheme val="minor"/>
    </font>
    <font>
      <sz val="12"/>
      <color theme="1"/>
      <name val="Calibri"/>
      <family val="2"/>
      <scheme val="minor"/>
    </font>
    <font>
      <sz val="10"/>
      <name val="Arial"/>
      <family val="2"/>
    </font>
    <font>
      <sz val="8"/>
      <color theme="1"/>
      <name val="Calibri"/>
      <family val="2"/>
      <scheme val="minor"/>
    </font>
    <font>
      <sz val="8"/>
      <color indexed="63"/>
      <name val="Calibri"/>
      <family val="2"/>
      <scheme val="minor"/>
    </font>
    <font>
      <sz val="8"/>
      <name val="Calibri"/>
      <family val="2"/>
      <scheme val="minor"/>
    </font>
    <font>
      <b/>
      <sz val="11"/>
      <color theme="1"/>
      <name val="Calibri"/>
      <family val="2"/>
      <scheme val="minor"/>
    </font>
    <font>
      <sz val="10"/>
      <color theme="1"/>
      <name val="Calibri"/>
      <family val="2"/>
      <scheme val="minor"/>
    </font>
    <font>
      <b/>
      <sz val="12"/>
      <color theme="1"/>
      <name val="Arial"/>
      <family val="2"/>
    </font>
    <font>
      <sz val="12"/>
      <color theme="1"/>
      <name val="Arial"/>
      <family val="2"/>
    </font>
    <font>
      <b/>
      <sz val="16"/>
      <color theme="1"/>
      <name val="Arial"/>
      <family val="2"/>
    </font>
    <font>
      <i/>
      <sz val="11"/>
      <color theme="2" tint="-0.499984740745262"/>
      <name val="Arial"/>
      <family val="2"/>
    </font>
    <font>
      <sz val="11"/>
      <color theme="1"/>
      <name val="Arial"/>
      <family val="2"/>
    </font>
    <font>
      <b/>
      <sz val="11"/>
      <color rgb="FF0070C0"/>
      <name val="Arial"/>
      <family val="2"/>
    </font>
    <font>
      <b/>
      <sz val="11"/>
      <color rgb="FFC00000"/>
      <name val="Wingdings 3"/>
      <family val="1"/>
      <charset val="2"/>
    </font>
    <font>
      <b/>
      <sz val="11"/>
      <color theme="4"/>
      <name val="Arial"/>
      <family val="2"/>
    </font>
    <font>
      <sz val="11"/>
      <color rgb="FFC00000"/>
      <name val="Arial"/>
      <family val="2"/>
    </font>
    <font>
      <i/>
      <sz val="10"/>
      <color theme="2" tint="-0.499984740745262"/>
      <name val="Arial"/>
      <family val="2"/>
    </font>
    <font>
      <sz val="8"/>
      <color theme="3" tint="-0.249977111117893"/>
      <name val="Arial"/>
      <family val="2"/>
    </font>
    <font>
      <u/>
      <sz val="8"/>
      <color theme="1"/>
      <name val="Arial"/>
      <family val="2"/>
    </font>
    <font>
      <u/>
      <sz val="12"/>
      <color theme="10"/>
      <name val="Calibri"/>
      <family val="2"/>
      <scheme val="minor"/>
    </font>
    <font>
      <b/>
      <sz val="11"/>
      <color rgb="FF000000"/>
      <name val="Calibri"/>
      <family val="2"/>
      <scheme val="minor"/>
    </font>
    <font>
      <sz val="10"/>
      <color rgb="FF0070C0"/>
      <name val="Arial"/>
      <family val="2"/>
    </font>
    <font>
      <sz val="12"/>
      <color theme="3"/>
      <name val="Arial"/>
      <family val="2"/>
    </font>
    <font>
      <sz val="9"/>
      <color theme="1"/>
      <name val="Arial"/>
      <family val="2"/>
    </font>
    <font>
      <sz val="9"/>
      <color theme="8" tint="-0.249977111117893"/>
      <name val="Arial"/>
      <family val="2"/>
    </font>
    <font>
      <b/>
      <sz val="9"/>
      <color theme="1" tint="0.34998626667073579"/>
      <name val="Arial"/>
      <family val="2"/>
    </font>
    <font>
      <b/>
      <sz val="12"/>
      <color theme="8" tint="-0.249977111117893"/>
      <name val="Arial"/>
      <family val="2"/>
    </font>
    <font>
      <u/>
      <sz val="9"/>
      <color theme="10"/>
      <name val="Calibri"/>
      <family val="2"/>
      <scheme val="minor"/>
    </font>
    <font>
      <sz val="9"/>
      <color rgb="FF333333"/>
      <name val="Arial"/>
      <family val="2"/>
    </font>
    <font>
      <sz val="10"/>
      <name val="Calibri"/>
      <family val="2"/>
      <scheme val="minor"/>
    </font>
    <font>
      <sz val="12"/>
      <name val="Calibri"/>
      <family val="2"/>
      <scheme val="minor"/>
    </font>
    <font>
      <b/>
      <sz val="11"/>
      <color rgb="FFC00000"/>
      <name val="Wingdings 3"/>
      <family val="1"/>
      <charset val="2"/>
    </font>
    <font>
      <sz val="10"/>
      <color theme="0"/>
      <name val="Calibri"/>
      <family val="2"/>
      <scheme val="minor"/>
    </font>
    <font>
      <b/>
      <sz val="9"/>
      <color rgb="FFFFFFFF"/>
      <name val="Arial"/>
      <family val="2"/>
    </font>
    <font>
      <b/>
      <sz val="9"/>
      <color rgb="FF333333"/>
      <name val="Arial"/>
      <family val="2"/>
    </font>
    <font>
      <b/>
      <sz val="9"/>
      <color rgb="FF000000"/>
      <name val="Arial"/>
      <family val="2"/>
    </font>
    <font>
      <sz val="9"/>
      <color rgb="FF000000"/>
      <name val="Arial"/>
      <family val="2"/>
    </font>
    <font>
      <b/>
      <sz val="9"/>
      <color theme="4" tint="-0.249977111117893"/>
      <name val="Arial"/>
      <family val="2"/>
    </font>
    <font>
      <b/>
      <sz val="11"/>
      <color theme="4" tint="-0.249977111117893"/>
      <name val="Arial"/>
      <family val="2"/>
    </font>
    <font>
      <sz val="14"/>
      <color theme="1"/>
      <name val="Calibri"/>
      <family val="2"/>
      <scheme val="minor"/>
    </font>
    <font>
      <b/>
      <sz val="9"/>
      <color theme="1"/>
      <name val="Arial"/>
      <family val="2"/>
    </font>
    <font>
      <b/>
      <sz val="9"/>
      <color rgb="FFC00000"/>
      <name val="Arial"/>
      <family val="2"/>
    </font>
    <font>
      <b/>
      <sz val="10"/>
      <color rgb="FFC00000"/>
      <name val="Arial"/>
      <family val="2"/>
    </font>
    <font>
      <b/>
      <sz val="10"/>
      <color theme="2" tint="-0.749992370372631"/>
      <name val="Arial"/>
      <family val="2"/>
    </font>
    <font>
      <i/>
      <sz val="9"/>
      <color theme="2" tint="-0.749992370372631"/>
      <name val="Arial"/>
      <family val="2"/>
    </font>
    <font>
      <i/>
      <sz val="9"/>
      <color theme="1"/>
      <name val="Arial"/>
      <family val="2"/>
    </font>
    <font>
      <sz val="10"/>
      <color rgb="FF000000"/>
      <name val="Arial"/>
      <family val="2"/>
    </font>
    <font>
      <sz val="10"/>
      <color rgb="FFFF0000"/>
      <name val="Calibri"/>
      <family val="2"/>
      <scheme val="minor"/>
    </font>
    <font>
      <b/>
      <sz val="12"/>
      <color theme="1"/>
      <name val="Calibri"/>
      <family val="2"/>
      <scheme val="minor"/>
    </font>
    <font>
      <b/>
      <sz val="9"/>
      <color theme="0"/>
      <name val="Arial"/>
      <family val="2"/>
    </font>
    <font>
      <b/>
      <sz val="8"/>
      <color theme="1" tint="0.34998626667073579"/>
      <name val="Arial"/>
      <family val="2"/>
    </font>
    <font>
      <b/>
      <sz val="8"/>
      <color theme="1"/>
      <name val="Arial"/>
      <family val="2"/>
    </font>
    <font>
      <sz val="9"/>
      <color rgb="FF0070C0"/>
      <name val="Arial"/>
      <family val="2"/>
    </font>
    <font>
      <sz val="10"/>
      <color theme="1"/>
      <name val="Arial"/>
      <family val="2"/>
    </font>
    <font>
      <sz val="10"/>
      <color rgb="FFFF2F92"/>
      <name val="Arial"/>
      <family val="2"/>
    </font>
    <font>
      <b/>
      <sz val="10"/>
      <color rgb="FFFF2F92"/>
      <name val="Arial"/>
      <family val="2"/>
    </font>
    <font>
      <sz val="10"/>
      <color theme="4"/>
      <name val="Arial"/>
      <family val="2"/>
    </font>
    <font>
      <b/>
      <sz val="10"/>
      <color theme="4"/>
      <name val="Arial"/>
      <family val="2"/>
    </font>
    <font>
      <sz val="10"/>
      <color theme="8" tint="-0.249977111117893"/>
      <name val="Arial"/>
      <family val="2"/>
    </font>
    <font>
      <b/>
      <sz val="9"/>
      <color rgb="FFC00000"/>
      <name val="Wingdings 3"/>
      <family val="1"/>
      <charset val="2"/>
    </font>
    <font>
      <sz val="9"/>
      <color theme="1" tint="0.34998626667073579"/>
      <name val="Arial"/>
      <family val="2"/>
    </font>
    <font>
      <b/>
      <sz val="12"/>
      <color rgb="FFFF2F92"/>
      <name val="Arial"/>
      <family val="2"/>
    </font>
    <font>
      <sz val="11"/>
      <color rgb="FFFF2F92"/>
      <name val="Arial"/>
      <family val="2"/>
    </font>
    <font>
      <u/>
      <sz val="10"/>
      <color theme="1"/>
      <name val="Arial"/>
      <family val="2"/>
    </font>
    <font>
      <sz val="10"/>
      <color theme="1" tint="0.499984740745262"/>
      <name val="Arial"/>
      <family val="2"/>
    </font>
    <font>
      <b/>
      <sz val="9"/>
      <name val="Arial"/>
      <family val="2"/>
    </font>
    <font>
      <b/>
      <sz val="9"/>
      <color theme="4"/>
      <name val="Arial"/>
      <family val="2"/>
    </font>
    <font>
      <b/>
      <sz val="9"/>
      <color rgb="FFFF2F92"/>
      <name val="Arial"/>
      <family val="2"/>
    </font>
    <font>
      <b/>
      <sz val="9"/>
      <color rgb="FF00B0F0"/>
      <name val="Arial"/>
      <family val="2"/>
    </font>
    <font>
      <sz val="11"/>
      <color rgb="FF000000"/>
      <name val="Calibri"/>
      <family val="2"/>
      <scheme val="minor"/>
    </font>
    <font>
      <i/>
      <sz val="7"/>
      <color theme="0" tint="-0.499984740745262"/>
      <name val="Arial"/>
      <family val="2"/>
    </font>
    <font>
      <b/>
      <i/>
      <sz val="7"/>
      <color theme="0" tint="-0.499984740745262"/>
      <name val="Arial"/>
      <family val="2"/>
    </font>
    <font>
      <b/>
      <sz val="10"/>
      <color theme="1"/>
      <name val="Calibri"/>
      <family val="2"/>
      <scheme val="minor"/>
    </font>
    <font>
      <b/>
      <sz val="10"/>
      <color theme="0"/>
      <name val="Calibri"/>
      <family val="2"/>
      <scheme val="minor"/>
    </font>
    <font>
      <i/>
      <sz val="10"/>
      <name val="Calibri"/>
      <family val="2"/>
      <scheme val="minor"/>
    </font>
    <font>
      <i/>
      <u/>
      <sz val="10"/>
      <color rgb="FF008080"/>
      <name val="Calibri"/>
      <family val="2"/>
      <scheme val="minor"/>
    </font>
    <font>
      <b/>
      <u/>
      <sz val="11"/>
      <color theme="2" tint="-0.499984740745262"/>
      <name val="Arial"/>
      <family val="2"/>
    </font>
    <font>
      <sz val="9"/>
      <name val="Arial"/>
      <family val="2"/>
    </font>
    <font>
      <i/>
      <u/>
      <sz val="10"/>
      <color theme="2" tint="-0.499984740745262"/>
      <name val="Arial"/>
      <family val="2"/>
    </font>
    <font>
      <i/>
      <u/>
      <sz val="11"/>
      <color theme="2" tint="-0.499984740745262"/>
      <name val="Arial"/>
      <family val="2"/>
    </font>
    <font>
      <b/>
      <sz val="9"/>
      <color rgb="FF0070C0"/>
      <name val="Arial"/>
      <family val="2"/>
    </font>
    <font>
      <b/>
      <u/>
      <sz val="10"/>
      <name val="Calibri"/>
      <family val="2"/>
      <scheme val="minor"/>
    </font>
    <font>
      <b/>
      <sz val="10"/>
      <name val="Calibri"/>
      <family val="2"/>
      <scheme val="minor"/>
    </font>
    <font>
      <i/>
      <u/>
      <sz val="7"/>
      <color theme="0" tint="-0.499984740745262"/>
      <name val="Arial"/>
      <family val="2"/>
    </font>
    <font>
      <sz val="9"/>
      <color theme="0"/>
      <name val="Arial"/>
      <family val="2"/>
    </font>
    <font>
      <sz val="12"/>
      <color theme="0"/>
      <name val="Arial"/>
      <family val="2"/>
    </font>
    <font>
      <sz val="9"/>
      <color rgb="FFFF2F92"/>
      <name val="Arial"/>
      <family val="2"/>
    </font>
    <font>
      <sz val="9"/>
      <color theme="4" tint="-0.249977111117893"/>
      <name val="Arial"/>
      <family val="2"/>
    </font>
  </fonts>
  <fills count="29">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FF"/>
        <bgColor rgb="FFFFFFFF"/>
      </patternFill>
    </fill>
    <fill>
      <patternFill patternType="solid">
        <fgColor rgb="FFF7F7F7"/>
        <bgColor rgb="FFFFFFFF"/>
      </patternFill>
    </fill>
    <fill>
      <patternFill patternType="solid">
        <fgColor theme="8" tint="-0.249977111117893"/>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rgb="FF006AB3"/>
        <bgColor rgb="FFFFFFFF"/>
      </patternFill>
    </fill>
    <fill>
      <patternFill patternType="solid">
        <fgColor rgb="FFBDE4FF"/>
        <bgColor rgb="FFFFFFFF"/>
      </patternFill>
    </fill>
    <fill>
      <patternFill patternType="solid">
        <fgColor rgb="FFDA9694"/>
        <bgColor rgb="FFFFFFFF"/>
      </patternFill>
    </fill>
    <fill>
      <patternFill patternType="solid">
        <fgColor rgb="FFF2F2F2"/>
        <bgColor rgb="FFFFFFFF"/>
      </patternFill>
    </fill>
    <fill>
      <patternFill patternType="solid">
        <fgColor rgb="FFEBF1DE"/>
        <bgColor rgb="FFFFFFFF"/>
      </patternFill>
    </fill>
    <fill>
      <patternFill patternType="solid">
        <fgColor theme="0"/>
        <bgColor rgb="FFFFFFFF"/>
      </patternFill>
    </fill>
    <fill>
      <patternFill patternType="solid">
        <fgColor rgb="FFFF000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rgb="FFFFE5F8"/>
        <bgColor indexed="64"/>
      </patternFill>
    </fill>
    <fill>
      <patternFill patternType="solid">
        <fgColor theme="8"/>
        <bgColor rgb="FFFFFFFF"/>
      </patternFill>
    </fill>
    <fill>
      <patternFill patternType="solid">
        <fgColor rgb="FFFF2F92"/>
        <bgColor rgb="FFFFFFFF"/>
      </patternFill>
    </fill>
    <fill>
      <patternFill patternType="solid">
        <fgColor theme="4"/>
        <bgColor indexed="64"/>
      </patternFill>
    </fill>
    <fill>
      <patternFill patternType="solid">
        <fgColor theme="4" tint="0.79998168889431442"/>
        <bgColor indexed="64"/>
      </patternFill>
    </fill>
    <fill>
      <patternFill patternType="solid">
        <fgColor theme="5"/>
        <bgColor indexed="64"/>
      </patternFill>
    </fill>
    <fill>
      <patternFill patternType="solid">
        <fgColor theme="8" tint="-0.249977111117893"/>
        <bgColor rgb="FFFFFFFF"/>
      </patternFill>
    </fill>
    <fill>
      <patternFill patternType="solid">
        <fgColor theme="0" tint="-0.249977111117893"/>
        <bgColor indexed="64"/>
      </patternFill>
    </fill>
    <fill>
      <patternFill patternType="solid">
        <fgColor theme="7" tint="0.79998168889431442"/>
        <bgColor indexed="64"/>
      </patternFill>
    </fill>
    <fill>
      <patternFill patternType="solid">
        <fgColor rgb="FFD5FFF4"/>
        <bgColor indexed="64"/>
      </patternFill>
    </fill>
  </fills>
  <borders count="50">
    <border>
      <left/>
      <right/>
      <top/>
      <bottom/>
      <diagonal/>
    </border>
    <border>
      <left/>
      <right/>
      <top/>
      <bottom style="thin">
        <color indexed="64"/>
      </bottom>
      <diagonal/>
    </border>
    <border>
      <left/>
      <right/>
      <top/>
      <bottom style="medium">
        <color rgb="FF0070C0"/>
      </bottom>
      <diagonal/>
    </border>
    <border>
      <left/>
      <right/>
      <top style="thin">
        <color theme="4"/>
      </top>
      <bottom/>
      <diagonal/>
    </border>
    <border>
      <left/>
      <right/>
      <top/>
      <bottom style="thin">
        <color theme="4"/>
      </bottom>
      <diagonal/>
    </border>
    <border>
      <left/>
      <right/>
      <top style="dotted">
        <color theme="0" tint="-0.499984740745262"/>
      </top>
      <bottom/>
      <diagonal/>
    </border>
    <border>
      <left style="thin">
        <color rgb="FFDDDDDD"/>
      </left>
      <right style="thin">
        <color rgb="FFDDDDDD"/>
      </right>
      <top style="thin">
        <color rgb="FFDDDDDD"/>
      </top>
      <bottom style="thin">
        <color rgb="FFDDDDDD"/>
      </bottom>
      <diagonal/>
    </border>
    <border>
      <left style="thin">
        <color rgb="FFDDDDDD"/>
      </left>
      <right style="thin">
        <color rgb="FFDDDDDD"/>
      </right>
      <top style="thin">
        <color rgb="FF000000"/>
      </top>
      <bottom style="thin">
        <color rgb="FFDDDDDD"/>
      </bottom>
      <diagonal/>
    </border>
    <border>
      <left style="thin">
        <color rgb="FFDDDDDD"/>
      </left>
      <right style="thin">
        <color rgb="FF000000"/>
      </right>
      <top style="thin">
        <color rgb="FF000000"/>
      </top>
      <bottom style="thin">
        <color rgb="FFDDDDDD"/>
      </bottom>
      <diagonal/>
    </border>
    <border>
      <left style="thin">
        <color rgb="FF000000"/>
      </left>
      <right style="thin">
        <color rgb="FFDDDDDD"/>
      </right>
      <top style="thin">
        <color rgb="FFDDDDDD"/>
      </top>
      <bottom style="thin">
        <color rgb="FFDDDDDD"/>
      </bottom>
      <diagonal/>
    </border>
    <border>
      <left style="thin">
        <color rgb="FFDDDDDD"/>
      </left>
      <right style="thin">
        <color rgb="FF000000"/>
      </right>
      <top style="thin">
        <color rgb="FFDDDDDD"/>
      </top>
      <bottom style="thin">
        <color rgb="FFDDDDDD"/>
      </bottom>
      <diagonal/>
    </border>
    <border>
      <left style="thin">
        <color rgb="FF000000"/>
      </left>
      <right style="thin">
        <color rgb="FFDDDDDD"/>
      </right>
      <top style="thin">
        <color rgb="FFDDDDDD"/>
      </top>
      <bottom style="thin">
        <color rgb="FF000000"/>
      </bottom>
      <diagonal/>
    </border>
    <border>
      <left style="thin">
        <color rgb="FFDDDDDD"/>
      </left>
      <right style="thin">
        <color rgb="FFDDDDDD"/>
      </right>
      <top style="thin">
        <color rgb="FFDDDDDD"/>
      </top>
      <bottom style="thin">
        <color rgb="FF000000"/>
      </bottom>
      <diagonal/>
    </border>
    <border>
      <left style="thin">
        <color rgb="FFDDDDDD"/>
      </left>
      <right style="thin">
        <color rgb="FF000000"/>
      </right>
      <top style="thin">
        <color rgb="FFDDDDDD"/>
      </top>
      <bottom style="thin">
        <color rgb="FF000000"/>
      </bottom>
      <diagonal/>
    </border>
    <border>
      <left/>
      <right style="thin">
        <color indexed="64"/>
      </right>
      <top/>
      <bottom/>
      <diagonal/>
    </border>
    <border>
      <left/>
      <right/>
      <top style="medium">
        <color theme="4"/>
      </top>
      <bottom/>
      <diagonal/>
    </border>
    <border>
      <left/>
      <right style="dotted">
        <color theme="2" tint="-0.24994659260841701"/>
      </right>
      <top/>
      <bottom/>
      <diagonal/>
    </border>
    <border>
      <left style="dotted">
        <color theme="2" tint="-0.24994659260841701"/>
      </left>
      <right style="dotted">
        <color theme="2" tint="-0.24994659260841701"/>
      </right>
      <top/>
      <bottom style="medium">
        <color theme="4"/>
      </bottom>
      <diagonal/>
    </border>
    <border>
      <left style="dotted">
        <color theme="2" tint="-0.24994659260841701"/>
      </left>
      <right/>
      <top/>
      <bottom style="medium">
        <color theme="4"/>
      </bottom>
      <diagonal/>
    </border>
    <border>
      <left/>
      <right/>
      <top/>
      <bottom style="medium">
        <color theme="4"/>
      </bottom>
      <diagonal/>
    </border>
    <border>
      <left/>
      <right style="dotted">
        <color theme="2" tint="-0.24994659260841701"/>
      </right>
      <top/>
      <bottom style="medium">
        <color theme="4"/>
      </bottom>
      <diagonal/>
    </border>
    <border>
      <left style="thin">
        <color theme="1" tint="0.34998626667073579"/>
      </left>
      <right style="dotted">
        <color theme="2" tint="-0.24994659260841701"/>
      </right>
      <top/>
      <bottom style="medium">
        <color theme="4"/>
      </bottom>
      <diagonal/>
    </border>
    <border>
      <left/>
      <right/>
      <top/>
      <bottom style="dotted">
        <color theme="2" tint="-0.24994659260841701"/>
      </bottom>
      <diagonal/>
    </border>
    <border>
      <left/>
      <right style="thin">
        <color rgb="FFDDDDDD"/>
      </right>
      <top style="thin">
        <color rgb="FFDDDDDD"/>
      </top>
      <bottom style="thin">
        <color rgb="FFDDDDDD"/>
      </bottom>
      <diagonal/>
    </border>
    <border>
      <left/>
      <right/>
      <top style="thin">
        <color theme="4"/>
      </top>
      <bottom style="dashed">
        <color theme="4" tint="0.39994506668294322"/>
      </bottom>
      <diagonal/>
    </border>
    <border>
      <left/>
      <right/>
      <top style="dashed">
        <color theme="4" tint="0.39994506668294322"/>
      </top>
      <bottom style="dashed">
        <color theme="4" tint="0.39994506668294322"/>
      </bottom>
      <diagonal/>
    </border>
    <border>
      <left/>
      <right/>
      <top style="dashed">
        <color theme="4" tint="0.39994506668294322"/>
      </top>
      <bottom/>
      <diagonal/>
    </border>
    <border>
      <left/>
      <right/>
      <top/>
      <bottom style="dotted">
        <color theme="4"/>
      </bottom>
      <diagonal/>
    </border>
    <border>
      <left/>
      <right style="thin">
        <color theme="4"/>
      </right>
      <top/>
      <bottom style="dotted">
        <color theme="4"/>
      </bottom>
      <diagonal/>
    </border>
    <border>
      <left/>
      <right/>
      <top style="dotted">
        <color theme="4"/>
      </top>
      <bottom style="dotted">
        <color theme="4"/>
      </bottom>
      <diagonal/>
    </border>
    <border>
      <left/>
      <right style="thin">
        <color theme="4"/>
      </right>
      <top style="dotted">
        <color theme="4"/>
      </top>
      <bottom style="dotted">
        <color theme="4"/>
      </bottom>
      <diagonal/>
    </border>
    <border>
      <left/>
      <right/>
      <top style="dotted">
        <color theme="4"/>
      </top>
      <bottom/>
      <diagonal/>
    </border>
    <border>
      <left/>
      <right style="thin">
        <color theme="4"/>
      </right>
      <top style="dotted">
        <color theme="4"/>
      </top>
      <bottom/>
      <diagonal/>
    </border>
    <border>
      <left style="thin">
        <color theme="4"/>
      </left>
      <right/>
      <top/>
      <bottom style="dotted">
        <color theme="4"/>
      </bottom>
      <diagonal/>
    </border>
    <border>
      <left/>
      <right style="thin">
        <color theme="4"/>
      </right>
      <top/>
      <bottom style="thin">
        <color theme="4"/>
      </bottom>
      <diagonal/>
    </border>
    <border>
      <left/>
      <right/>
      <top/>
      <bottom style="dotted">
        <color theme="0" tint="-0.499984740745262"/>
      </bottom>
      <diagonal/>
    </border>
    <border>
      <left/>
      <right/>
      <top style="dotted">
        <color theme="0" tint="-0.499984740745262"/>
      </top>
      <bottom style="dotted">
        <color theme="0" tint="-0.499984740745262"/>
      </bottom>
      <diagonal/>
    </border>
    <border>
      <left/>
      <right style="thin">
        <color rgb="FFDDDDDD"/>
      </right>
      <top style="thin">
        <color rgb="FF000000"/>
      </top>
      <bottom style="thin">
        <color rgb="FFDDDDDD"/>
      </bottom>
      <diagonal/>
    </border>
    <border>
      <left style="dotted">
        <color theme="2" tint="-0.24994659260841701"/>
      </left>
      <right/>
      <top/>
      <bottom style="thin">
        <color theme="4"/>
      </bottom>
      <diagonal/>
    </border>
    <border>
      <left style="dotted">
        <color theme="2" tint="-0.24994659260841701"/>
      </left>
      <right style="dotted">
        <color theme="2" tint="-0.24994659260841701"/>
      </right>
      <top/>
      <bottom style="thin">
        <color theme="4"/>
      </bottom>
      <diagonal/>
    </border>
    <border>
      <left/>
      <right style="dotted">
        <color theme="2" tint="-0.24994659260841701"/>
      </right>
      <top/>
      <bottom style="thin">
        <color theme="4"/>
      </bottom>
      <diagonal/>
    </border>
    <border>
      <left/>
      <right style="thin">
        <color theme="4"/>
      </right>
      <top/>
      <bottom style="thin">
        <color rgb="FF000000"/>
      </bottom>
      <diagonal/>
    </border>
    <border>
      <left/>
      <right/>
      <top/>
      <bottom style="thin">
        <color rgb="FF000000"/>
      </bottom>
      <diagonal/>
    </border>
    <border>
      <left style="thin">
        <color rgb="FFDDDDDD"/>
      </left>
      <right style="thin">
        <color rgb="FFDDDDDD"/>
      </right>
      <top style="thin">
        <color rgb="FFDDDDDD"/>
      </top>
      <bottom style="thin">
        <color indexed="64"/>
      </bottom>
      <diagonal/>
    </border>
    <border>
      <left/>
      <right style="thin">
        <color rgb="FFDDDDDD"/>
      </right>
      <top style="thin">
        <color rgb="FFDDDDDD"/>
      </top>
      <bottom style="thin">
        <color rgb="FF000000"/>
      </bottom>
      <diagonal/>
    </border>
    <border>
      <left style="thin">
        <color theme="4"/>
      </left>
      <right/>
      <top/>
      <bottom style="thin">
        <color theme="4"/>
      </bottom>
      <diagonal/>
    </border>
    <border>
      <left style="dotted">
        <color theme="2" tint="-0.24994659260841701"/>
      </left>
      <right style="dotted">
        <color theme="2" tint="-0.24994659260841701"/>
      </right>
      <top/>
      <bottom/>
      <diagonal/>
    </border>
    <border>
      <left style="thin">
        <color rgb="FFDDDDDD"/>
      </left>
      <right style="thin">
        <color rgb="FFDDDDDD"/>
      </right>
      <top/>
      <bottom/>
      <diagonal/>
    </border>
    <border>
      <left/>
      <right/>
      <top style="medium">
        <color rgb="FF0070C0"/>
      </top>
      <bottom/>
      <diagonal/>
    </border>
    <border>
      <left/>
      <right style="dotted">
        <color theme="2" tint="-0.24994659260841701"/>
      </right>
      <top style="thin">
        <color theme="4"/>
      </top>
      <bottom/>
      <diagonal/>
    </border>
  </borders>
  <cellStyleXfs count="9">
    <xf numFmtId="0" fontId="0" fillId="0" borderId="0"/>
    <xf numFmtId="9" fontId="2" fillId="0" borderId="0" applyFont="0" applyFill="0" applyBorder="0" applyAlignment="0" applyProtection="0"/>
    <xf numFmtId="0" fontId="3" fillId="0" borderId="0"/>
    <xf numFmtId="164" fontId="2" fillId="0" borderId="0" applyFont="0" applyFill="0" applyBorder="0" applyAlignment="0" applyProtection="0"/>
    <xf numFmtId="0" fontId="21" fillId="0" borderId="0" applyNumberFormat="0" applyFill="0" applyBorder="0" applyAlignment="0" applyProtection="0"/>
    <xf numFmtId="0" fontId="48" fillId="0" borderId="0"/>
    <xf numFmtId="0" fontId="1" fillId="0" borderId="0"/>
    <xf numFmtId="9" fontId="1" fillId="0" borderId="0" applyFont="0" applyFill="0" applyBorder="0" applyAlignment="0" applyProtection="0"/>
    <xf numFmtId="0" fontId="3" fillId="0" borderId="0"/>
  </cellStyleXfs>
  <cellXfs count="383">
    <xf numFmtId="0" fontId="0" fillId="0" borderId="0" xfId="0"/>
    <xf numFmtId="0" fontId="4" fillId="0" borderId="0" xfId="0" applyFont="1"/>
    <xf numFmtId="0" fontId="4" fillId="0" borderId="0" xfId="0" applyFont="1" applyAlignment="1">
      <alignment horizontal="right"/>
    </xf>
    <xf numFmtId="2" fontId="4" fillId="0" borderId="0" xfId="0" applyNumberFormat="1" applyFont="1" applyAlignment="1">
      <alignment horizontal="right"/>
    </xf>
    <xf numFmtId="2" fontId="4" fillId="0" borderId="0" xfId="0" applyNumberFormat="1" applyFont="1"/>
    <xf numFmtId="0" fontId="0" fillId="0" borderId="0" xfId="0" applyFill="1"/>
    <xf numFmtId="0" fontId="5" fillId="0" borderId="0" xfId="2" applyFont="1" applyFill="1"/>
    <xf numFmtId="0" fontId="4" fillId="0" borderId="0" xfId="0" applyFont="1" applyFill="1"/>
    <xf numFmtId="0" fontId="6" fillId="0" borderId="0" xfId="0" applyFont="1" applyFill="1"/>
    <xf numFmtId="3" fontId="4" fillId="0" borderId="0" xfId="0" applyNumberFormat="1" applyFont="1" applyFill="1"/>
    <xf numFmtId="0" fontId="8" fillId="0" borderId="0" xfId="0" applyFont="1" applyFill="1" applyAlignment="1">
      <alignment horizontal="left"/>
    </xf>
    <xf numFmtId="0" fontId="8" fillId="0" borderId="0" xfId="0" applyFont="1" applyAlignment="1">
      <alignment horizontal="left"/>
    </xf>
    <xf numFmtId="0" fontId="4" fillId="0" borderId="0" xfId="0" applyFont="1" applyFill="1" applyAlignment="1">
      <alignment horizontal="left"/>
    </xf>
    <xf numFmtId="0" fontId="4" fillId="0" borderId="0" xfId="0" applyFont="1" applyAlignment="1">
      <alignment horizontal="left"/>
    </xf>
    <xf numFmtId="0" fontId="7" fillId="0" borderId="0" xfId="0" applyFont="1"/>
    <xf numFmtId="0" fontId="9" fillId="3" borderId="0" xfId="0" applyFont="1" applyFill="1" applyAlignment="1">
      <alignment vertical="center"/>
    </xf>
    <xf numFmtId="0" fontId="10" fillId="3" borderId="0" xfId="0" applyFont="1" applyFill="1"/>
    <xf numFmtId="0" fontId="10" fillId="2" borderId="0" xfId="0" applyFont="1" applyFill="1"/>
    <xf numFmtId="0" fontId="11" fillId="3" borderId="0" xfId="0" applyFont="1" applyFill="1" applyAlignment="1">
      <alignment vertical="center"/>
    </xf>
    <xf numFmtId="0" fontId="10" fillId="3" borderId="2" xfId="0" applyFont="1" applyFill="1" applyBorder="1"/>
    <xf numFmtId="0" fontId="12" fillId="3" borderId="0" xfId="0" applyFont="1" applyFill="1" applyBorder="1" applyAlignment="1"/>
    <xf numFmtId="0" fontId="10" fillId="3" borderId="0" xfId="0" applyFont="1" applyFill="1" applyBorder="1"/>
    <xf numFmtId="0" fontId="10" fillId="3" borderId="1" xfId="0" applyFont="1" applyFill="1" applyBorder="1"/>
    <xf numFmtId="0" fontId="13" fillId="3" borderId="0" xfId="0" applyFont="1" applyFill="1" applyAlignment="1">
      <alignment vertical="center"/>
    </xf>
    <xf numFmtId="0" fontId="13" fillId="0" borderId="0" xfId="0" applyFont="1" applyFill="1" applyBorder="1"/>
    <xf numFmtId="0" fontId="13" fillId="3" borderId="0" xfId="0" applyFont="1" applyFill="1" applyBorder="1"/>
    <xf numFmtId="3" fontId="16" fillId="3" borderId="0" xfId="0" applyNumberFormat="1" applyFont="1" applyFill="1" applyBorder="1" applyAlignment="1">
      <alignment horizontal="left"/>
    </xf>
    <xf numFmtId="0" fontId="17" fillId="3" borderId="0" xfId="0" applyFont="1" applyFill="1" applyBorder="1" applyAlignment="1">
      <alignment horizontal="right"/>
    </xf>
    <xf numFmtId="3" fontId="15" fillId="3" borderId="0" xfId="0" applyNumberFormat="1" applyFont="1" applyFill="1" applyBorder="1" applyAlignment="1">
      <alignment horizontal="right"/>
    </xf>
    <xf numFmtId="0" fontId="12" fillId="0" borderId="0" xfId="0" applyFont="1" applyFill="1" applyBorder="1" applyAlignment="1"/>
    <xf numFmtId="0" fontId="13" fillId="3" borderId="3" xfId="0" applyFont="1" applyFill="1" applyBorder="1"/>
    <xf numFmtId="3" fontId="15" fillId="3" borderId="3" xfId="0" applyNumberFormat="1" applyFont="1" applyFill="1" applyBorder="1" applyAlignment="1">
      <alignment horizontal="right"/>
    </xf>
    <xf numFmtId="0" fontId="14" fillId="3" borderId="0" xfId="0" applyFont="1" applyFill="1"/>
    <xf numFmtId="0" fontId="18" fillId="3" borderId="0" xfId="0" applyFont="1" applyFill="1" applyBorder="1" applyAlignment="1">
      <alignment horizontal="left"/>
    </xf>
    <xf numFmtId="167" fontId="19" fillId="3" borderId="0" xfId="1" applyNumberFormat="1" applyFont="1" applyFill="1" applyBorder="1" applyAlignment="1">
      <alignment horizontal="left"/>
    </xf>
    <xf numFmtId="0" fontId="10" fillId="3" borderId="4" xfId="0" applyFont="1" applyFill="1" applyBorder="1"/>
    <xf numFmtId="168" fontId="19" fillId="3" borderId="0" xfId="1" applyNumberFormat="1" applyFont="1" applyFill="1" applyBorder="1" applyAlignment="1">
      <alignment horizontal="left"/>
    </xf>
    <xf numFmtId="168" fontId="19" fillId="3" borderId="3" xfId="1" applyNumberFormat="1" applyFont="1" applyFill="1" applyBorder="1" applyAlignment="1">
      <alignment horizontal="left"/>
    </xf>
    <xf numFmtId="0" fontId="14" fillId="3" borderId="4" xfId="0" applyFont="1" applyFill="1" applyBorder="1"/>
    <xf numFmtId="168" fontId="19" fillId="3" borderId="0" xfId="1" applyNumberFormat="1" applyFont="1" applyFill="1" applyBorder="1" applyAlignment="1"/>
    <xf numFmtId="0" fontId="20" fillId="3" borderId="0" xfId="0" applyFont="1" applyFill="1"/>
    <xf numFmtId="0" fontId="22" fillId="0" borderId="0" xfId="0" applyFont="1" applyAlignment="1">
      <alignment horizontal="left"/>
    </xf>
    <xf numFmtId="0" fontId="24" fillId="3" borderId="0" xfId="0" applyFont="1" applyFill="1"/>
    <xf numFmtId="0" fontId="24" fillId="3" borderId="1" xfId="0" applyFont="1" applyFill="1" applyBorder="1"/>
    <xf numFmtId="0" fontId="23" fillId="3" borderId="1" xfId="0" applyFont="1" applyFill="1" applyBorder="1"/>
    <xf numFmtId="164" fontId="4" fillId="0" borderId="0" xfId="3" applyFont="1"/>
    <xf numFmtId="0" fontId="26" fillId="3" borderId="0" xfId="0" applyFont="1" applyFill="1" applyAlignment="1">
      <alignment vertical="center"/>
    </xf>
    <xf numFmtId="169" fontId="27" fillId="3" borderId="0" xfId="3" applyNumberFormat="1" applyFont="1" applyFill="1" applyAlignment="1">
      <alignment vertical="center"/>
    </xf>
    <xf numFmtId="0" fontId="25" fillId="3" borderId="5" xfId="0" applyFont="1" applyFill="1" applyBorder="1" applyAlignment="1">
      <alignment horizontal="center"/>
    </xf>
    <xf numFmtId="0" fontId="21" fillId="3" borderId="5" xfId="4" applyFill="1" applyBorder="1" applyAlignment="1">
      <alignment horizontal="center"/>
    </xf>
    <xf numFmtId="49" fontId="0" fillId="0" borderId="0" xfId="0" applyNumberFormat="1"/>
    <xf numFmtId="0" fontId="4" fillId="0" borderId="0" xfId="0" applyFont="1" applyFill="1" applyBorder="1" applyAlignment="1">
      <alignment horizontal="left"/>
    </xf>
    <xf numFmtId="2" fontId="4" fillId="0" borderId="0" xfId="0" applyNumberFormat="1" applyFont="1" applyFill="1" applyAlignment="1">
      <alignment horizontal="right"/>
    </xf>
    <xf numFmtId="2" fontId="4" fillId="0" borderId="0" xfId="0" applyNumberFormat="1" applyFont="1" applyFill="1"/>
    <xf numFmtId="0" fontId="18" fillId="3" borderId="0" xfId="0" applyFont="1" applyFill="1" applyBorder="1" applyAlignment="1"/>
    <xf numFmtId="49" fontId="30" fillId="4" borderId="6" xfId="0" applyNumberFormat="1" applyFont="1" applyFill="1" applyBorder="1" applyAlignment="1">
      <alignment horizontal="left"/>
    </xf>
    <xf numFmtId="49" fontId="30" fillId="5" borderId="6" xfId="0" applyNumberFormat="1" applyFont="1" applyFill="1" applyBorder="1" applyAlignment="1">
      <alignment horizontal="left"/>
    </xf>
    <xf numFmtId="0" fontId="30" fillId="4" borderId="6" xfId="0" applyFont="1" applyFill="1" applyBorder="1" applyAlignment="1">
      <alignment horizontal="right"/>
    </xf>
    <xf numFmtId="0" fontId="31" fillId="0" borderId="0" xfId="0" applyFont="1" applyAlignment="1">
      <alignment horizontal="left"/>
    </xf>
    <xf numFmtId="0" fontId="6" fillId="0" borderId="0" xfId="0" applyFont="1" applyFill="1" applyAlignment="1">
      <alignment horizontal="left"/>
    </xf>
    <xf numFmtId="0" fontId="6" fillId="0" borderId="0" xfId="0" applyFont="1" applyAlignment="1">
      <alignment horizontal="left"/>
    </xf>
    <xf numFmtId="0" fontId="6" fillId="0" borderId="0" xfId="0" applyFont="1"/>
    <xf numFmtId="0" fontId="32" fillId="0" borderId="0" xfId="0" applyFont="1"/>
    <xf numFmtId="0" fontId="34" fillId="6" borderId="0" xfId="0" applyFont="1" applyFill="1" applyAlignment="1">
      <alignment horizontal="left"/>
    </xf>
    <xf numFmtId="0" fontId="34" fillId="6" borderId="0" xfId="0" applyFont="1" applyFill="1"/>
    <xf numFmtId="0" fontId="4" fillId="7" borderId="0" xfId="0" applyFont="1" applyFill="1" applyAlignment="1">
      <alignment horizontal="left"/>
    </xf>
    <xf numFmtId="0" fontId="0" fillId="7" borderId="0" xfId="0" applyFill="1"/>
    <xf numFmtId="0" fontId="4" fillId="7" borderId="0" xfId="0" applyFont="1" applyFill="1" applyBorder="1" applyAlignment="1">
      <alignment horizontal="left"/>
    </xf>
    <xf numFmtId="0" fontId="4" fillId="7" borderId="0" xfId="0" applyFont="1" applyFill="1"/>
    <xf numFmtId="0" fontId="4" fillId="8" borderId="0" xfId="0" applyFont="1" applyFill="1"/>
    <xf numFmtId="0" fontId="14" fillId="3" borderId="0" xfId="0" applyFont="1" applyFill="1" applyBorder="1"/>
    <xf numFmtId="3" fontId="14" fillId="3" borderId="0" xfId="0" applyNumberFormat="1" applyFont="1" applyFill="1" applyBorder="1" applyAlignment="1"/>
    <xf numFmtId="0" fontId="25" fillId="3" borderId="0" xfId="0" applyFont="1" applyFill="1" applyBorder="1" applyAlignment="1"/>
    <xf numFmtId="170" fontId="25" fillId="3" borderId="0" xfId="0" applyNumberFormat="1" applyFont="1" applyFill="1" applyBorder="1" applyAlignment="1"/>
    <xf numFmtId="49" fontId="36" fillId="10" borderId="9" xfId="0" applyNumberFormat="1" applyFont="1" applyFill="1" applyBorder="1" applyAlignment="1">
      <alignment horizontal="left"/>
    </xf>
    <xf numFmtId="0" fontId="36" fillId="10" borderId="6" xfId="0" applyFont="1" applyFill="1" applyBorder="1" applyAlignment="1">
      <alignment horizontal="right"/>
    </xf>
    <xf numFmtId="0" fontId="9" fillId="3" borderId="0" xfId="0" applyFont="1" applyFill="1" applyAlignment="1">
      <alignment horizontal="left" vertical="center" indent="6"/>
    </xf>
    <xf numFmtId="0" fontId="13" fillId="3" borderId="0" xfId="0" applyFont="1" applyFill="1" applyAlignment="1">
      <alignment horizontal="left" vertical="center" indent="6"/>
    </xf>
    <xf numFmtId="0" fontId="10" fillId="2" borderId="0" xfId="0" applyFont="1" applyFill="1" applyBorder="1"/>
    <xf numFmtId="0" fontId="14" fillId="2" borderId="0" xfId="0" applyFont="1" applyFill="1" applyBorder="1"/>
    <xf numFmtId="0" fontId="25" fillId="2" borderId="0" xfId="0" applyFont="1" applyFill="1" applyBorder="1" applyAlignment="1"/>
    <xf numFmtId="170" fontId="25" fillId="2" borderId="0" xfId="0" applyNumberFormat="1" applyFont="1" applyFill="1" applyBorder="1" applyAlignment="1"/>
    <xf numFmtId="0" fontId="29" fillId="2" borderId="0" xfId="4" applyFont="1" applyFill="1" applyBorder="1" applyAlignment="1">
      <alignment horizontal="center"/>
    </xf>
    <xf numFmtId="0" fontId="25" fillId="2" borderId="0" xfId="0" applyFont="1" applyFill="1" applyBorder="1" applyAlignment="1">
      <alignment horizontal="center"/>
    </xf>
    <xf numFmtId="0" fontId="21" fillId="2" borderId="0" xfId="4" applyFill="1" applyBorder="1" applyAlignment="1">
      <alignment horizontal="center"/>
    </xf>
    <xf numFmtId="0" fontId="20" fillId="2" borderId="0" xfId="0" applyFont="1" applyFill="1" applyBorder="1"/>
    <xf numFmtId="0" fontId="23" fillId="2" borderId="0" xfId="0" applyFont="1" applyFill="1" applyBorder="1"/>
    <xf numFmtId="0" fontId="26" fillId="2" borderId="0" xfId="0" applyFont="1" applyFill="1" applyBorder="1" applyAlignment="1">
      <alignment vertical="center"/>
    </xf>
    <xf numFmtId="49" fontId="30" fillId="14" borderId="9" xfId="0" applyNumberFormat="1" applyFont="1" applyFill="1" applyBorder="1" applyAlignment="1">
      <alignment horizontal="left"/>
    </xf>
    <xf numFmtId="0" fontId="30" fillId="14" borderId="6" xfId="0" applyFont="1" applyFill="1" applyBorder="1" applyAlignment="1">
      <alignment horizontal="right"/>
    </xf>
    <xf numFmtId="49" fontId="30" fillId="14" borderId="11" xfId="0" applyNumberFormat="1" applyFont="1" applyFill="1" applyBorder="1" applyAlignment="1">
      <alignment horizontal="left"/>
    </xf>
    <xf numFmtId="0" fontId="30" fillId="14" borderId="12" xfId="0" applyFont="1" applyFill="1" applyBorder="1" applyAlignment="1">
      <alignment horizontal="right"/>
    </xf>
    <xf numFmtId="0" fontId="30" fillId="4" borderId="0" xfId="0" applyFont="1" applyFill="1" applyAlignment="1">
      <alignment horizontal="left"/>
    </xf>
    <xf numFmtId="0" fontId="30" fillId="14" borderId="0" xfId="0" applyFont="1" applyFill="1" applyAlignment="1">
      <alignment horizontal="left"/>
    </xf>
    <xf numFmtId="0" fontId="14" fillId="3" borderId="3" xfId="0" applyFont="1" applyFill="1" applyBorder="1"/>
    <xf numFmtId="0" fontId="10" fillId="3" borderId="3" xfId="0" applyFont="1" applyFill="1" applyBorder="1"/>
    <xf numFmtId="0" fontId="10" fillId="3" borderId="15" xfId="0" applyFont="1" applyFill="1" applyBorder="1"/>
    <xf numFmtId="166" fontId="28" fillId="3" borderId="0" xfId="0" applyNumberFormat="1" applyFont="1" applyFill="1" applyAlignment="1">
      <alignment vertical="center"/>
    </xf>
    <xf numFmtId="168" fontId="19" fillId="3" borderId="16" xfId="1" applyNumberFormat="1" applyFont="1" applyFill="1" applyBorder="1" applyAlignment="1">
      <alignment horizontal="left"/>
    </xf>
    <xf numFmtId="49" fontId="19" fillId="3" borderId="16" xfId="1" quotePrefix="1" applyNumberFormat="1" applyFont="1" applyFill="1" applyBorder="1" applyAlignment="1"/>
    <xf numFmtId="3" fontId="33" fillId="3" borderId="0" xfId="0" applyNumberFormat="1" applyFont="1" applyFill="1" applyBorder="1" applyAlignment="1">
      <alignment horizontal="right"/>
    </xf>
    <xf numFmtId="49" fontId="19" fillId="3" borderId="16" xfId="1" applyNumberFormat="1" applyFont="1" applyFill="1" applyBorder="1" applyAlignment="1">
      <alignment horizontal="left"/>
    </xf>
    <xf numFmtId="0" fontId="0" fillId="0" borderId="0" xfId="1" applyNumberFormat="1" applyFont="1"/>
    <xf numFmtId="0" fontId="41" fillId="0" borderId="0" xfId="0" applyFont="1"/>
    <xf numFmtId="0" fontId="42" fillId="3" borderId="0" xfId="0" applyFont="1" applyFill="1"/>
    <xf numFmtId="0" fontId="23" fillId="3" borderId="3" xfId="0" applyFont="1" applyFill="1" applyBorder="1"/>
    <xf numFmtId="0" fontId="24" fillId="3" borderId="3" xfId="0" applyFont="1" applyFill="1" applyBorder="1"/>
    <xf numFmtId="49" fontId="40" fillId="14" borderId="19" xfId="0" applyNumberFormat="1" applyFont="1" applyFill="1" applyBorder="1" applyAlignment="1">
      <alignment horizontal="left"/>
    </xf>
    <xf numFmtId="0" fontId="43" fillId="3" borderId="0" xfId="0" applyFont="1" applyFill="1" applyBorder="1"/>
    <xf numFmtId="0" fontId="0" fillId="16" borderId="0" xfId="0" applyFill="1"/>
    <xf numFmtId="0" fontId="0" fillId="17" borderId="0" xfId="0" applyFill="1"/>
    <xf numFmtId="0" fontId="10" fillId="3" borderId="0" xfId="0" applyFont="1" applyFill="1" applyBorder="1" applyAlignment="1">
      <alignment vertical="top"/>
    </xf>
    <xf numFmtId="0" fontId="25" fillId="3" borderId="0" xfId="0" applyFont="1" applyFill="1" applyBorder="1" applyAlignment="1">
      <alignment vertical="top"/>
    </xf>
    <xf numFmtId="170" fontId="25" fillId="3" borderId="0" xfId="0" applyNumberFormat="1" applyFont="1" applyFill="1" applyBorder="1" applyAlignment="1">
      <alignment horizontal="center" vertical="top"/>
    </xf>
    <xf numFmtId="0" fontId="45" fillId="3" borderId="0" xfId="0" applyFont="1" applyFill="1" applyBorder="1" applyAlignment="1">
      <alignment vertical="top"/>
    </xf>
    <xf numFmtId="0" fontId="10" fillId="3" borderId="16" xfId="0" applyFont="1" applyFill="1" applyBorder="1" applyAlignment="1">
      <alignment vertical="top"/>
    </xf>
    <xf numFmtId="0" fontId="26" fillId="3" borderId="0" xfId="0" applyFont="1" applyFill="1" applyBorder="1" applyAlignment="1">
      <alignment vertical="center"/>
    </xf>
    <xf numFmtId="0" fontId="20" fillId="3" borderId="0" xfId="0" applyFont="1" applyFill="1" applyBorder="1"/>
    <xf numFmtId="0" fontId="4" fillId="0" borderId="0" xfId="0" applyFont="1" applyFill="1" applyBorder="1"/>
    <xf numFmtId="0" fontId="42" fillId="3" borderId="0" xfId="0" applyFont="1" applyFill="1" applyAlignment="1">
      <alignment vertical="top"/>
    </xf>
    <xf numFmtId="0" fontId="14" fillId="3" borderId="22" xfId="0" applyFont="1" applyFill="1" applyBorder="1"/>
    <xf numFmtId="0" fontId="10" fillId="3" borderId="22" xfId="0" applyFont="1" applyFill="1" applyBorder="1"/>
    <xf numFmtId="0" fontId="49" fillId="0" borderId="0" xfId="0" applyFont="1" applyAlignment="1">
      <alignment horizontal="left"/>
    </xf>
    <xf numFmtId="0" fontId="50" fillId="0" borderId="0" xfId="0" applyFont="1"/>
    <xf numFmtId="0" fontId="0" fillId="15" borderId="0" xfId="0" applyFill="1"/>
    <xf numFmtId="0" fontId="18" fillId="3" borderId="0" xfId="0" applyFont="1" applyFill="1" applyBorder="1" applyAlignment="1"/>
    <xf numFmtId="0" fontId="44" fillId="3" borderId="16" xfId="0" applyFont="1" applyFill="1" applyBorder="1" applyAlignment="1">
      <alignment horizontal="left"/>
    </xf>
    <xf numFmtId="0" fontId="45" fillId="3" borderId="16" xfId="0" applyFont="1" applyFill="1" applyBorder="1" applyAlignment="1">
      <alignment horizontal="left" vertical="top"/>
    </xf>
    <xf numFmtId="0" fontId="18" fillId="3" borderId="16" xfId="0" applyFont="1" applyFill="1" applyBorder="1" applyAlignment="1">
      <alignment horizontal="left"/>
    </xf>
    <xf numFmtId="0" fontId="18" fillId="3" borderId="16" xfId="0" applyFont="1" applyFill="1" applyBorder="1" applyAlignment="1"/>
    <xf numFmtId="0" fontId="44" fillId="3" borderId="0" xfId="0" applyFont="1" applyFill="1" applyBorder="1" applyAlignment="1">
      <alignment vertical="top" wrapText="1"/>
    </xf>
    <xf numFmtId="0" fontId="44" fillId="3" borderId="16" xfId="0" applyFont="1" applyFill="1" applyBorder="1" applyAlignment="1">
      <alignment vertical="top" wrapText="1"/>
    </xf>
    <xf numFmtId="49" fontId="19" fillId="3" borderId="0" xfId="1" quotePrefix="1" applyNumberFormat="1" applyFont="1" applyFill="1" applyBorder="1" applyAlignment="1"/>
    <xf numFmtId="3" fontId="16" fillId="3" borderId="16" xfId="0" applyNumberFormat="1" applyFont="1" applyFill="1" applyBorder="1" applyAlignment="1">
      <alignment horizontal="left"/>
    </xf>
    <xf numFmtId="49" fontId="19" fillId="3" borderId="0" xfId="1" applyNumberFormat="1" applyFont="1" applyFill="1" applyBorder="1" applyAlignment="1">
      <alignment horizontal="left"/>
    </xf>
    <xf numFmtId="0" fontId="13" fillId="3" borderId="2" xfId="0" applyFont="1" applyFill="1" applyBorder="1" applyAlignment="1">
      <alignment vertical="center" wrapText="1"/>
    </xf>
    <xf numFmtId="0" fontId="13" fillId="3" borderId="0" xfId="0" applyFont="1" applyFill="1" applyAlignment="1">
      <alignment vertical="top" wrapText="1"/>
    </xf>
    <xf numFmtId="0" fontId="13" fillId="3" borderId="2" xfId="0" applyFont="1" applyFill="1" applyBorder="1" applyAlignment="1">
      <alignment vertical="top" wrapText="1"/>
    </xf>
    <xf numFmtId="0" fontId="42" fillId="3" borderId="0" xfId="0" applyFont="1" applyFill="1" applyAlignment="1">
      <alignment vertical="top" wrapText="1"/>
    </xf>
    <xf numFmtId="171" fontId="37" fillId="13" borderId="6" xfId="0" applyNumberFormat="1" applyFont="1" applyFill="1" applyBorder="1" applyAlignment="1">
      <alignment horizontal="right"/>
    </xf>
    <xf numFmtId="0" fontId="10" fillId="14" borderId="0" xfId="0" applyFont="1" applyFill="1"/>
    <xf numFmtId="0" fontId="46" fillId="3" borderId="0" xfId="0" applyFont="1" applyFill="1" applyBorder="1" applyAlignment="1"/>
    <xf numFmtId="49" fontId="51" fillId="20" borderId="6" xfId="0" applyNumberFormat="1" applyFont="1" applyFill="1" applyBorder="1" applyAlignment="1">
      <alignment horizontal="left"/>
    </xf>
    <xf numFmtId="49" fontId="51" fillId="21" borderId="6" xfId="0" applyNumberFormat="1" applyFont="1" applyFill="1" applyBorder="1" applyAlignment="1">
      <alignment horizontal="left"/>
    </xf>
    <xf numFmtId="0" fontId="10" fillId="22" borderId="0" xfId="0" applyFont="1" applyFill="1" applyBorder="1"/>
    <xf numFmtId="0" fontId="10" fillId="23" borderId="0" xfId="0" applyFont="1" applyFill="1" applyBorder="1"/>
    <xf numFmtId="0" fontId="52" fillId="3" borderId="0" xfId="0" applyFont="1" applyFill="1" applyBorder="1" applyAlignment="1">
      <alignment horizontal="left" vertical="center"/>
    </xf>
    <xf numFmtId="0" fontId="42" fillId="3" borderId="0" xfId="0" applyFont="1" applyFill="1" applyBorder="1"/>
    <xf numFmtId="0" fontId="53" fillId="3" borderId="0" xfId="0" applyFont="1" applyFill="1" applyBorder="1"/>
    <xf numFmtId="0" fontId="54" fillId="3" borderId="3" xfId="0" applyFont="1" applyFill="1" applyBorder="1"/>
    <xf numFmtId="0" fontId="18" fillId="3" borderId="0" xfId="0" applyFont="1" applyFill="1" applyBorder="1" applyAlignment="1"/>
    <xf numFmtId="0" fontId="18" fillId="3" borderId="16" xfId="0" applyFont="1" applyFill="1" applyBorder="1" applyAlignment="1">
      <alignment horizontal="left"/>
    </xf>
    <xf numFmtId="0" fontId="44" fillId="3" borderId="16" xfId="0" applyFont="1" applyFill="1" applyBorder="1" applyAlignment="1">
      <alignment horizontal="left"/>
    </xf>
    <xf numFmtId="0" fontId="45" fillId="3" borderId="16" xfId="0" applyFont="1" applyFill="1" applyBorder="1" applyAlignment="1">
      <alignment horizontal="left" vertical="top"/>
    </xf>
    <xf numFmtId="0" fontId="54" fillId="3" borderId="0" xfId="0" applyFont="1" applyFill="1" applyBorder="1"/>
    <xf numFmtId="0" fontId="10" fillId="24" borderId="0" xfId="0" applyFont="1" applyFill="1" applyBorder="1"/>
    <xf numFmtId="9" fontId="60" fillId="3" borderId="24" xfId="1" applyFont="1" applyFill="1" applyBorder="1" applyAlignment="1">
      <alignment horizontal="left"/>
    </xf>
    <xf numFmtId="9" fontId="60" fillId="3" borderId="25" xfId="1" applyFont="1" applyFill="1" applyBorder="1" applyAlignment="1">
      <alignment horizontal="left"/>
    </xf>
    <xf numFmtId="0" fontId="10" fillId="3" borderId="27" xfId="0" applyFont="1" applyFill="1" applyBorder="1"/>
    <xf numFmtId="3" fontId="61" fillId="3" borderId="27" xfId="0" applyNumberFormat="1" applyFont="1" applyFill="1" applyBorder="1" applyAlignment="1">
      <alignment horizontal="right"/>
    </xf>
    <xf numFmtId="0" fontId="10" fillId="3" borderId="29" xfId="0" applyFont="1" applyFill="1" applyBorder="1"/>
    <xf numFmtId="3" fontId="61" fillId="3" borderId="29" xfId="0" applyNumberFormat="1" applyFont="1" applyFill="1" applyBorder="1" applyAlignment="1">
      <alignment horizontal="right"/>
    </xf>
    <xf numFmtId="0" fontId="10" fillId="3" borderId="31" xfId="0" applyFont="1" applyFill="1" applyBorder="1"/>
    <xf numFmtId="3" fontId="61" fillId="3" borderId="31" xfId="0" applyNumberFormat="1" applyFont="1" applyFill="1" applyBorder="1" applyAlignment="1">
      <alignment horizontal="right"/>
    </xf>
    <xf numFmtId="0" fontId="65" fillId="3" borderId="0" xfId="0" applyFont="1" applyFill="1"/>
    <xf numFmtId="9" fontId="66" fillId="3" borderId="35" xfId="0" applyNumberFormat="1" applyFont="1" applyFill="1" applyBorder="1"/>
    <xf numFmtId="0" fontId="10" fillId="2" borderId="0" xfId="0" applyFont="1" applyFill="1" applyAlignment="1"/>
    <xf numFmtId="171" fontId="37" fillId="12" borderId="6" xfId="0" applyNumberFormat="1" applyFont="1" applyFill="1" applyBorder="1" applyAlignment="1">
      <alignment horizontal="right"/>
    </xf>
    <xf numFmtId="0" fontId="36" fillId="12" borderId="12" xfId="0" applyFont="1" applyFill="1" applyBorder="1" applyAlignment="1">
      <alignment horizontal="right" vertical="center"/>
    </xf>
    <xf numFmtId="171" fontId="37" fillId="12" borderId="12" xfId="0" applyNumberFormat="1" applyFont="1" applyFill="1" applyBorder="1" applyAlignment="1">
      <alignment horizontal="right" vertical="center"/>
    </xf>
    <xf numFmtId="49" fontId="36" fillId="12" borderId="12" xfId="0" applyNumberFormat="1" applyFont="1" applyFill="1" applyBorder="1" applyAlignment="1">
      <alignment horizontal="left" vertical="center"/>
    </xf>
    <xf numFmtId="49" fontId="36" fillId="12" borderId="12" xfId="0" applyNumberFormat="1" applyFont="1" applyFill="1" applyBorder="1" applyAlignment="1">
      <alignment horizontal="left"/>
    </xf>
    <xf numFmtId="49" fontId="36" fillId="12" borderId="11" xfId="0" applyNumberFormat="1" applyFont="1" applyFill="1" applyBorder="1" applyAlignment="1">
      <alignment horizontal="left" vertical="center"/>
    </xf>
    <xf numFmtId="0" fontId="36" fillId="12" borderId="6" xfId="0" applyFont="1" applyFill="1" applyBorder="1" applyAlignment="1">
      <alignment horizontal="right" vertical="center"/>
    </xf>
    <xf numFmtId="171" fontId="37" fillId="12" borderId="6" xfId="0" applyNumberFormat="1" applyFont="1" applyFill="1" applyBorder="1" applyAlignment="1">
      <alignment horizontal="right" vertical="center"/>
    </xf>
    <xf numFmtId="49" fontId="36" fillId="12" borderId="6" xfId="0" applyNumberFormat="1" applyFont="1" applyFill="1" applyBorder="1" applyAlignment="1">
      <alignment horizontal="left" vertical="center"/>
    </xf>
    <xf numFmtId="49" fontId="36" fillId="12" borderId="6" xfId="0" applyNumberFormat="1" applyFont="1" applyFill="1" applyBorder="1" applyAlignment="1">
      <alignment horizontal="left"/>
    </xf>
    <xf numFmtId="49" fontId="36" fillId="12" borderId="9" xfId="0" applyNumberFormat="1" applyFont="1" applyFill="1" applyBorder="1" applyAlignment="1">
      <alignment horizontal="left" vertical="center"/>
    </xf>
    <xf numFmtId="49" fontId="36" fillId="12" borderId="6" xfId="0" applyNumberFormat="1" applyFont="1" applyFill="1" applyBorder="1" applyAlignment="1">
      <alignment vertical="center"/>
    </xf>
    <xf numFmtId="49" fontId="36" fillId="12" borderId="9" xfId="0" applyNumberFormat="1" applyFont="1" applyFill="1" applyBorder="1" applyAlignment="1">
      <alignment vertical="center"/>
    </xf>
    <xf numFmtId="0" fontId="36" fillId="12" borderId="6" xfId="0" applyFont="1" applyFill="1" applyBorder="1" applyAlignment="1">
      <alignment horizontal="left" vertical="center"/>
    </xf>
    <xf numFmtId="171" fontId="37" fillId="11" borderId="6" xfId="0" applyNumberFormat="1" applyFont="1" applyFill="1" applyBorder="1" applyAlignment="1">
      <alignment horizontal="right"/>
    </xf>
    <xf numFmtId="0" fontId="36" fillId="10" borderId="6" xfId="0" applyFont="1" applyFill="1" applyBorder="1" applyAlignment="1">
      <alignment horizontal="left"/>
    </xf>
    <xf numFmtId="0" fontId="36" fillId="12" borderId="6" xfId="0" applyFont="1" applyFill="1" applyBorder="1" applyAlignment="1">
      <alignment horizontal="left" wrapText="1"/>
    </xf>
    <xf numFmtId="49" fontId="67" fillId="12" borderId="6" xfId="0" applyNumberFormat="1" applyFont="1" applyFill="1" applyBorder="1" applyAlignment="1">
      <alignment horizontal="left"/>
    </xf>
    <xf numFmtId="1" fontId="27" fillId="2" borderId="0" xfId="3" applyNumberFormat="1" applyFont="1" applyFill="1" applyBorder="1" applyAlignment="1">
      <alignment vertical="center"/>
    </xf>
    <xf numFmtId="0" fontId="27" fillId="2" borderId="0" xfId="0" applyFont="1" applyFill="1" applyBorder="1" applyAlignment="1">
      <alignment vertical="center"/>
    </xf>
    <xf numFmtId="49" fontId="35" fillId="9" borderId="8" xfId="0" applyNumberFormat="1" applyFont="1" applyFill="1" applyBorder="1" applyAlignment="1">
      <alignment horizontal="left"/>
    </xf>
    <xf numFmtId="49" fontId="35" fillId="9" borderId="7" xfId="0" applyNumberFormat="1" applyFont="1" applyFill="1" applyBorder="1" applyAlignment="1">
      <alignment horizontal="center"/>
    </xf>
    <xf numFmtId="49" fontId="35" fillId="9" borderId="37" xfId="0" applyNumberFormat="1" applyFont="1" applyFill="1" applyBorder="1" applyAlignment="1">
      <alignment horizontal="center"/>
    </xf>
    <xf numFmtId="49" fontId="68" fillId="14" borderId="38" xfId="0" applyNumberFormat="1" applyFont="1" applyFill="1" applyBorder="1" applyAlignment="1">
      <alignment horizontal="left"/>
    </xf>
    <xf numFmtId="49" fontId="68" fillId="14" borderId="39" xfId="0" applyNumberFormat="1" applyFont="1" applyFill="1" applyBorder="1" applyAlignment="1">
      <alignment horizontal="left"/>
    </xf>
    <xf numFmtId="49" fontId="68" fillId="14" borderId="40" xfId="0" applyNumberFormat="1" applyFont="1" applyFill="1" applyBorder="1" applyAlignment="1">
      <alignment horizontal="left"/>
    </xf>
    <xf numFmtId="0" fontId="10" fillId="3" borderId="0" xfId="0" applyFont="1" applyFill="1" applyAlignment="1"/>
    <xf numFmtId="0" fontId="10" fillId="3" borderId="2" xfId="0" applyFont="1" applyFill="1" applyBorder="1" applyAlignment="1"/>
    <xf numFmtId="166" fontId="28" fillId="2" borderId="0" xfId="0" applyNumberFormat="1" applyFont="1" applyFill="1" applyBorder="1" applyAlignment="1">
      <alignment vertical="center"/>
    </xf>
    <xf numFmtId="0" fontId="10" fillId="2" borderId="0" xfId="0" applyFont="1" applyFill="1" applyAlignment="1">
      <alignment horizontal="left" wrapText="1"/>
    </xf>
    <xf numFmtId="0" fontId="36" fillId="12" borderId="13" xfId="0" applyFont="1" applyFill="1" applyBorder="1" applyAlignment="1">
      <alignment horizontal="right" vertical="center"/>
    </xf>
    <xf numFmtId="171" fontId="37" fillId="13" borderId="43" xfId="0" applyNumberFormat="1" applyFont="1" applyFill="1" applyBorder="1" applyAlignment="1">
      <alignment horizontal="right"/>
    </xf>
    <xf numFmtId="49" fontId="36" fillId="12" borderId="12" xfId="0" applyNumberFormat="1" applyFont="1" applyFill="1" applyBorder="1" applyAlignment="1">
      <alignment horizontal="left" vertical="center" wrapText="1"/>
    </xf>
    <xf numFmtId="0" fontId="36" fillId="12" borderId="12" xfId="0" applyFont="1" applyFill="1" applyBorder="1" applyAlignment="1">
      <alignment horizontal="left" vertical="center" wrapText="1"/>
    </xf>
    <xf numFmtId="49" fontId="36" fillId="12" borderId="44" xfId="0" applyNumberFormat="1" applyFont="1" applyFill="1" applyBorder="1" applyAlignment="1">
      <alignment horizontal="left" vertical="center"/>
    </xf>
    <xf numFmtId="0" fontId="36" fillId="12" borderId="10" xfId="0" applyFont="1" applyFill="1" applyBorder="1" applyAlignment="1">
      <alignment horizontal="right" vertical="center"/>
    </xf>
    <xf numFmtId="49" fontId="36" fillId="12" borderId="6" xfId="0" applyNumberFormat="1" applyFont="1" applyFill="1" applyBorder="1" applyAlignment="1">
      <alignment horizontal="left" vertical="center" wrapText="1"/>
    </xf>
    <xf numFmtId="0" fontId="36" fillId="12" borderId="6" xfId="0" applyFont="1" applyFill="1" applyBorder="1" applyAlignment="1">
      <alignment horizontal="left" vertical="center" wrapText="1"/>
    </xf>
    <xf numFmtId="49" fontId="36" fillId="12" borderId="23" xfId="0" applyNumberFormat="1" applyFont="1" applyFill="1" applyBorder="1" applyAlignment="1">
      <alignment horizontal="left" vertical="center"/>
    </xf>
    <xf numFmtId="49" fontId="68" fillId="14" borderId="46" xfId="0" applyNumberFormat="1" applyFont="1" applyFill="1" applyBorder="1" applyAlignment="1">
      <alignment horizontal="left"/>
    </xf>
    <xf numFmtId="49" fontId="68" fillId="14" borderId="0" xfId="0" applyNumberFormat="1" applyFont="1" applyFill="1" applyBorder="1" applyAlignment="1">
      <alignment wrapText="1"/>
    </xf>
    <xf numFmtId="49" fontId="28" fillId="3" borderId="0" xfId="0" applyNumberFormat="1" applyFont="1" applyFill="1" applyAlignment="1">
      <alignment vertical="center"/>
    </xf>
    <xf numFmtId="0" fontId="10" fillId="19" borderId="0" xfId="0" applyFont="1" applyFill="1"/>
    <xf numFmtId="0" fontId="71" fillId="0" borderId="0" xfId="0" applyFont="1"/>
    <xf numFmtId="49" fontId="51" fillId="25" borderId="47" xfId="0" applyNumberFormat="1" applyFont="1" applyFill="1" applyBorder="1" applyAlignment="1">
      <alignment horizontal="left"/>
    </xf>
    <xf numFmtId="49" fontId="51" fillId="21" borderId="47" xfId="0" applyNumberFormat="1" applyFont="1" applyFill="1" applyBorder="1" applyAlignment="1">
      <alignment horizontal="left"/>
    </xf>
    <xf numFmtId="9" fontId="66" fillId="3" borderId="5" xfId="0" applyNumberFormat="1" applyFont="1" applyFill="1" applyBorder="1"/>
    <xf numFmtId="3" fontId="58" fillId="3" borderId="35" xfId="0" applyNumberFormat="1" applyFont="1" applyFill="1" applyBorder="1" applyAlignment="1"/>
    <xf numFmtId="3" fontId="58" fillId="3" borderId="36" xfId="0" applyNumberFormat="1" applyFont="1" applyFill="1" applyBorder="1" applyAlignment="1"/>
    <xf numFmtId="3" fontId="58" fillId="3" borderId="5" xfId="0" applyNumberFormat="1" applyFont="1" applyFill="1" applyBorder="1" applyAlignment="1"/>
    <xf numFmtId="3" fontId="59" fillId="3" borderId="27" xfId="0" applyNumberFormat="1" applyFont="1" applyFill="1" applyBorder="1" applyAlignment="1">
      <alignment horizontal="left"/>
    </xf>
    <xf numFmtId="3" fontId="59" fillId="3" borderId="29" xfId="0" applyNumberFormat="1" applyFont="1" applyFill="1" applyBorder="1" applyAlignment="1">
      <alignment horizontal="left"/>
    </xf>
    <xf numFmtId="3" fontId="59" fillId="3" borderId="31" xfId="0" applyNumberFormat="1" applyFont="1" applyFill="1" applyBorder="1" applyAlignment="1">
      <alignment horizontal="left"/>
    </xf>
    <xf numFmtId="49" fontId="68" fillId="14" borderId="46" xfId="0" applyNumberFormat="1" applyFont="1" applyFill="1" applyBorder="1" applyAlignment="1">
      <alignment horizontal="center"/>
    </xf>
    <xf numFmtId="176" fontId="38" fillId="13" borderId="6" xfId="0" applyNumberFormat="1" applyFont="1" applyFill="1" applyBorder="1" applyAlignment="1">
      <alignment horizontal="right"/>
    </xf>
    <xf numFmtId="176" fontId="38" fillId="13" borderId="10" xfId="0" applyNumberFormat="1" applyFont="1" applyFill="1" applyBorder="1" applyAlignment="1">
      <alignment horizontal="right"/>
    </xf>
    <xf numFmtId="176" fontId="38" fillId="11" borderId="6" xfId="0" applyNumberFormat="1" applyFont="1" applyFill="1" applyBorder="1" applyAlignment="1">
      <alignment horizontal="right"/>
    </xf>
    <xf numFmtId="176" fontId="38" fillId="11" borderId="10" xfId="0" applyNumberFormat="1" applyFont="1" applyFill="1" applyBorder="1" applyAlignment="1">
      <alignment horizontal="right"/>
    </xf>
    <xf numFmtId="0" fontId="74" fillId="0" borderId="0" xfId="0" applyFont="1" applyFill="1" applyAlignment="1">
      <alignment horizontal="left"/>
    </xf>
    <xf numFmtId="0" fontId="75" fillId="6" borderId="0" xfId="0" applyFont="1" applyFill="1"/>
    <xf numFmtId="165" fontId="34" fillId="6" borderId="0" xfId="0" applyNumberFormat="1" applyFont="1" applyFill="1"/>
    <xf numFmtId="0" fontId="36" fillId="10" borderId="6" xfId="0" applyFont="1" applyFill="1" applyBorder="1" applyAlignment="1">
      <alignment horizontal="right" vertical="center"/>
    </xf>
    <xf numFmtId="0" fontId="36" fillId="10" borderId="10" xfId="0" applyFont="1" applyFill="1" applyBorder="1" applyAlignment="1">
      <alignment horizontal="right" vertical="center"/>
    </xf>
    <xf numFmtId="0" fontId="0" fillId="26" borderId="0" xfId="0" applyFill="1"/>
    <xf numFmtId="172" fontId="0" fillId="26" borderId="0" xfId="1" applyNumberFormat="1" applyFont="1" applyFill="1"/>
    <xf numFmtId="3" fontId="15" fillId="3" borderId="0" xfId="0" applyNumberFormat="1" applyFont="1" applyFill="1" applyAlignment="1">
      <alignment horizontal="right"/>
    </xf>
    <xf numFmtId="0" fontId="29" fillId="3" borderId="0" xfId="4" applyFont="1" applyFill="1" applyBorder="1" applyAlignment="1">
      <alignment horizontal="center"/>
    </xf>
    <xf numFmtId="0" fontId="12" fillId="3" borderId="0" xfId="0" applyFont="1" applyFill="1"/>
    <xf numFmtId="0" fontId="25" fillId="3" borderId="0" xfId="0" applyFont="1" applyFill="1" applyAlignment="1">
      <alignment horizontal="center"/>
    </xf>
    <xf numFmtId="0" fontId="47" fillId="3" borderId="0" xfId="0" applyFont="1" applyFill="1" applyAlignment="1">
      <alignment vertical="top" wrapText="1"/>
    </xf>
    <xf numFmtId="0" fontId="78" fillId="3" borderId="0" xfId="0" applyFont="1" applyFill="1"/>
    <xf numFmtId="0" fontId="18" fillId="3" borderId="0" xfId="0" applyFont="1" applyFill="1"/>
    <xf numFmtId="0" fontId="17" fillId="3" borderId="0" xfId="0" applyFont="1" applyFill="1" applyAlignment="1">
      <alignment horizontal="right"/>
    </xf>
    <xf numFmtId="0" fontId="18" fillId="3" borderId="0" xfId="0" applyFont="1" applyFill="1" applyAlignment="1">
      <alignment horizontal="left"/>
    </xf>
    <xf numFmtId="0" fontId="25" fillId="3" borderId="0" xfId="0" applyFont="1" applyFill="1"/>
    <xf numFmtId="170" fontId="25" fillId="3" borderId="0" xfId="0" applyNumberFormat="1" applyFont="1" applyFill="1"/>
    <xf numFmtId="0" fontId="21" fillId="3" borderId="0" xfId="4" applyFill="1" applyBorder="1" applyAlignment="1">
      <alignment horizontal="center"/>
    </xf>
    <xf numFmtId="0" fontId="67" fillId="3" borderId="1" xfId="0" applyFont="1" applyFill="1" applyBorder="1"/>
    <xf numFmtId="0" fontId="18" fillId="3" borderId="1" xfId="0" applyFont="1" applyFill="1" applyBorder="1"/>
    <xf numFmtId="0" fontId="12" fillId="3" borderId="1" xfId="0" applyFont="1" applyFill="1" applyBorder="1"/>
    <xf numFmtId="0" fontId="79" fillId="3" borderId="0" xfId="0" applyFont="1" applyFill="1"/>
    <xf numFmtId="0" fontId="80" fillId="3" borderId="0" xfId="0" applyFont="1" applyFill="1"/>
    <xf numFmtId="0" fontId="81" fillId="3" borderId="0" xfId="0" applyFont="1" applyFill="1"/>
    <xf numFmtId="0" fontId="43" fillId="3" borderId="0" xfId="0" applyFont="1" applyFill="1"/>
    <xf numFmtId="0" fontId="13" fillId="3" borderId="0" xfId="0" applyFont="1" applyFill="1"/>
    <xf numFmtId="0" fontId="67" fillId="27" borderId="1" xfId="0" applyFont="1" applyFill="1" applyBorder="1"/>
    <xf numFmtId="0" fontId="10" fillId="27" borderId="1" xfId="0" applyFont="1" applyFill="1" applyBorder="1"/>
    <xf numFmtId="0" fontId="10" fillId="27" borderId="0" xfId="0" applyFont="1" applyFill="1"/>
    <xf numFmtId="0" fontId="25" fillId="27" borderId="0" xfId="0" applyFont="1" applyFill="1"/>
    <xf numFmtId="170" fontId="25" fillId="27" borderId="0" xfId="0" applyNumberFormat="1" applyFont="1" applyFill="1"/>
    <xf numFmtId="0" fontId="67" fillId="27" borderId="0" xfId="0" applyFont="1" applyFill="1"/>
    <xf numFmtId="0" fontId="67" fillId="18" borderId="1" xfId="0" applyFont="1" applyFill="1" applyBorder="1"/>
    <xf numFmtId="0" fontId="54" fillId="18" borderId="1" xfId="0" applyFont="1" applyFill="1" applyBorder="1" applyAlignment="1">
      <alignment vertical="top" wrapText="1"/>
    </xf>
    <xf numFmtId="0" fontId="54" fillId="18" borderId="0" xfId="0" applyFont="1" applyFill="1" applyAlignment="1">
      <alignment vertical="top" wrapText="1"/>
    </xf>
    <xf numFmtId="0" fontId="54" fillId="18" borderId="0" xfId="0" quotePrefix="1" applyFont="1" applyFill="1" applyAlignment="1">
      <alignment vertical="top" wrapText="1"/>
    </xf>
    <xf numFmtId="0" fontId="54" fillId="3" borderId="0" xfId="0" quotePrefix="1" applyFont="1" applyFill="1" applyAlignment="1">
      <alignment vertical="top" wrapText="1"/>
    </xf>
    <xf numFmtId="0" fontId="67" fillId="19" borderId="1" xfId="0" applyFont="1" applyFill="1" applyBorder="1"/>
    <xf numFmtId="0" fontId="10" fillId="19" borderId="1" xfId="0" applyFont="1" applyFill="1" applyBorder="1"/>
    <xf numFmtId="0" fontId="10" fillId="3" borderId="0" xfId="0" applyFont="1" applyFill="1" applyAlignment="1">
      <alignment vertical="top"/>
    </xf>
    <xf numFmtId="0" fontId="25" fillId="3" borderId="1" xfId="0" applyFont="1" applyFill="1" applyBorder="1" applyAlignment="1">
      <alignment vertical="top" wrapText="1"/>
    </xf>
    <xf numFmtId="0" fontId="25" fillId="3" borderId="0" xfId="0" applyFont="1" applyFill="1" applyAlignment="1">
      <alignment vertical="top" wrapText="1"/>
    </xf>
    <xf numFmtId="49" fontId="36" fillId="12" borderId="6" xfId="0" applyNumberFormat="1" applyFont="1" applyFill="1" applyBorder="1" applyAlignment="1">
      <alignment horizontal="left" vertical="top" wrapText="1"/>
    </xf>
    <xf numFmtId="0" fontId="36" fillId="12" borderId="6" xfId="0" applyFont="1" applyFill="1" applyBorder="1" applyAlignment="1">
      <alignment horizontal="left" vertical="top" wrapText="1"/>
    </xf>
    <xf numFmtId="0" fontId="79" fillId="3" borderId="0" xfId="0" quotePrefix="1" applyFont="1" applyFill="1" applyAlignment="1">
      <alignment horizontal="left" vertical="top" wrapText="1"/>
    </xf>
    <xf numFmtId="171" fontId="37" fillId="10" borderId="6" xfId="0" applyNumberFormat="1" applyFont="1" applyFill="1" applyBorder="1" applyAlignment="1">
      <alignment horizontal="right" vertical="center"/>
    </xf>
    <xf numFmtId="171" fontId="37" fillId="13" borderId="6" xfId="0" applyNumberFormat="1" applyFont="1" applyFill="1" applyBorder="1" applyAlignment="1">
      <alignment horizontal="right" vertical="center"/>
    </xf>
    <xf numFmtId="174" fontId="37" fillId="13" borderId="6" xfId="0" applyNumberFormat="1" applyFont="1" applyFill="1" applyBorder="1" applyAlignment="1">
      <alignment horizontal="right" vertical="center"/>
    </xf>
    <xf numFmtId="0" fontId="51" fillId="6" borderId="1" xfId="0" applyFont="1" applyFill="1" applyBorder="1"/>
    <xf numFmtId="0" fontId="87" fillId="6" borderId="1" xfId="0" applyFont="1" applyFill="1" applyBorder="1"/>
    <xf numFmtId="0" fontId="87" fillId="6" borderId="0" xfId="0" applyFont="1" applyFill="1"/>
    <xf numFmtId="49" fontId="88" fillId="14" borderId="21" xfId="0" applyNumberFormat="1" applyFont="1" applyFill="1" applyBorder="1" applyAlignment="1">
      <alignment horizontal="center"/>
    </xf>
    <xf numFmtId="49" fontId="88" fillId="14" borderId="17" xfId="0" applyNumberFormat="1" applyFont="1" applyFill="1" applyBorder="1" applyAlignment="1">
      <alignment horizontal="center"/>
    </xf>
    <xf numFmtId="49" fontId="88" fillId="14" borderId="18" xfId="0" applyNumberFormat="1" applyFont="1" applyFill="1" applyBorder="1" applyAlignment="1">
      <alignment horizontal="center"/>
    </xf>
    <xf numFmtId="49" fontId="89" fillId="14" borderId="20" xfId="0" applyNumberFormat="1" applyFont="1" applyFill="1" applyBorder="1" applyAlignment="1">
      <alignment horizontal="center"/>
    </xf>
    <xf numFmtId="49" fontId="89" fillId="14" borderId="17" xfId="0" applyNumberFormat="1" applyFont="1" applyFill="1" applyBorder="1" applyAlignment="1">
      <alignment horizontal="center"/>
    </xf>
    <xf numFmtId="49" fontId="89" fillId="14" borderId="18" xfId="0" applyNumberFormat="1" applyFont="1" applyFill="1" applyBorder="1" applyAlignment="1">
      <alignment horizontal="center"/>
    </xf>
    <xf numFmtId="0" fontId="67" fillId="28" borderId="1" xfId="0" applyFont="1" applyFill="1" applyBorder="1"/>
    <xf numFmtId="0" fontId="10" fillId="28" borderId="1" xfId="0" applyFont="1" applyFill="1" applyBorder="1"/>
    <xf numFmtId="0" fontId="10" fillId="28" borderId="0" xfId="0" applyFont="1" applyFill="1"/>
    <xf numFmtId="0" fontId="10" fillId="14" borderId="0" xfId="0" applyFont="1" applyFill="1" applyBorder="1"/>
    <xf numFmtId="176" fontId="37" fillId="13" borderId="6" xfId="0" applyNumberFormat="1" applyFont="1" applyFill="1" applyBorder="1" applyAlignment="1">
      <alignment horizontal="right"/>
    </xf>
    <xf numFmtId="176" fontId="37" fillId="11" borderId="6" xfId="0" applyNumberFormat="1" applyFont="1" applyFill="1" applyBorder="1" applyAlignment="1">
      <alignment horizontal="right"/>
    </xf>
    <xf numFmtId="176" fontId="38" fillId="13" borderId="12" xfId="0" applyNumberFormat="1" applyFont="1" applyFill="1" applyBorder="1" applyAlignment="1">
      <alignment horizontal="right"/>
    </xf>
    <xf numFmtId="176" fontId="38" fillId="13" borderId="13" xfId="0" applyNumberFormat="1" applyFont="1" applyFill="1" applyBorder="1" applyAlignment="1">
      <alignment horizontal="right"/>
    </xf>
    <xf numFmtId="176" fontId="37" fillId="13" borderId="10" xfId="0" applyNumberFormat="1" applyFont="1" applyFill="1" applyBorder="1" applyAlignment="1">
      <alignment horizontal="right"/>
    </xf>
    <xf numFmtId="170" fontId="25" fillId="3" borderId="5" xfId="0" applyNumberFormat="1" applyFont="1" applyFill="1" applyBorder="1" applyAlignment="1">
      <alignment horizontal="center"/>
    </xf>
    <xf numFmtId="0" fontId="25" fillId="3" borderId="5" xfId="0" applyFont="1" applyFill="1" applyBorder="1" applyAlignment="1">
      <alignment horizontal="left"/>
    </xf>
    <xf numFmtId="0" fontId="46" fillId="3" borderId="49" xfId="0" applyFont="1" applyFill="1" applyBorder="1" applyAlignment="1"/>
    <xf numFmtId="0" fontId="46" fillId="3" borderId="16" xfId="0" applyFont="1" applyFill="1" applyBorder="1" applyAlignment="1"/>
    <xf numFmtId="3" fontId="14" fillId="3" borderId="3" xfId="0" applyNumberFormat="1" applyFont="1" applyFill="1" applyBorder="1" applyAlignment="1">
      <alignment horizontal="left"/>
    </xf>
    <xf numFmtId="0" fontId="22" fillId="0" borderId="0" xfId="0" applyFont="1" applyAlignment="1">
      <alignment horizontal="left" vertical="center"/>
    </xf>
    <xf numFmtId="0" fontId="0" fillId="0" borderId="0" xfId="0" applyAlignment="1">
      <alignment horizontal="left" vertical="center"/>
    </xf>
    <xf numFmtId="0" fontId="0" fillId="0" borderId="0" xfId="0" quotePrefix="1" applyAlignment="1">
      <alignment horizontal="left" vertical="center"/>
    </xf>
    <xf numFmtId="0" fontId="86" fillId="6" borderId="0" xfId="0" applyFont="1" applyFill="1" applyAlignment="1">
      <alignment horizontal="left" vertical="top" wrapText="1"/>
    </xf>
    <xf numFmtId="166" fontId="28" fillId="3" borderId="0" xfId="0" applyNumberFormat="1" applyFont="1" applyFill="1" applyAlignment="1">
      <alignment horizontal="left" vertical="center"/>
    </xf>
    <xf numFmtId="0" fontId="76" fillId="3" borderId="0" xfId="4" applyFont="1" applyFill="1" applyBorder="1" applyAlignment="1">
      <alignment horizontal="left" vertical="justify" wrapText="1"/>
    </xf>
    <xf numFmtId="0" fontId="79" fillId="27" borderId="0" xfId="0" quotePrefix="1" applyFont="1" applyFill="1" applyAlignment="1">
      <alignment horizontal="left" vertical="top" wrapText="1"/>
    </xf>
    <xf numFmtId="0" fontId="54" fillId="18" borderId="0" xfId="0" quotePrefix="1" applyFont="1" applyFill="1" applyAlignment="1">
      <alignment horizontal="left" vertical="top" wrapText="1"/>
    </xf>
    <xf numFmtId="0" fontId="54" fillId="19" borderId="0" xfId="0" quotePrefix="1" applyFont="1" applyFill="1" applyAlignment="1">
      <alignment horizontal="left" vertical="top" wrapText="1"/>
    </xf>
    <xf numFmtId="0" fontId="79" fillId="28" borderId="0" xfId="0" quotePrefix="1" applyFont="1" applyFill="1" applyAlignment="1">
      <alignment horizontal="left" vertical="top" wrapText="1"/>
    </xf>
    <xf numFmtId="0" fontId="25" fillId="3" borderId="0" xfId="0" applyFont="1" applyFill="1" applyAlignment="1">
      <alignment horizontal="left" vertical="top" wrapText="1"/>
    </xf>
    <xf numFmtId="0" fontId="83" fillId="3" borderId="0" xfId="4" applyFont="1" applyFill="1" applyBorder="1" applyAlignment="1">
      <alignment horizontal="left" vertical="top" wrapText="1"/>
    </xf>
    <xf numFmtId="0" fontId="25" fillId="3" borderId="5" xfId="0" applyFont="1" applyFill="1" applyBorder="1" applyAlignment="1">
      <alignment horizontal="left"/>
    </xf>
    <xf numFmtId="170" fontId="25" fillId="3" borderId="5" xfId="0" applyNumberFormat="1" applyFont="1" applyFill="1" applyBorder="1" applyAlignment="1">
      <alignment horizontal="center"/>
    </xf>
    <xf numFmtId="0" fontId="18" fillId="3" borderId="0" xfId="0" applyFont="1" applyFill="1" applyBorder="1" applyAlignment="1">
      <alignment horizontal="left"/>
    </xf>
    <xf numFmtId="0" fontId="18" fillId="3" borderId="0" xfId="0" applyFont="1" applyFill="1" applyBorder="1" applyAlignment="1"/>
    <xf numFmtId="0" fontId="16" fillId="3" borderId="4" xfId="0" applyFont="1" applyFill="1" applyBorder="1" applyAlignment="1">
      <alignment horizontal="left"/>
    </xf>
    <xf numFmtId="0" fontId="16" fillId="3" borderId="34" xfId="0" applyFont="1" applyFill="1" applyBorder="1" applyAlignment="1">
      <alignment horizontal="left"/>
    </xf>
    <xf numFmtId="0" fontId="27" fillId="3" borderId="0" xfId="0" applyFont="1" applyFill="1" applyAlignment="1">
      <alignment horizontal="left" vertical="center"/>
    </xf>
    <xf numFmtId="1" fontId="27" fillId="3" borderId="0" xfId="3" applyNumberFormat="1" applyFont="1" applyFill="1" applyAlignment="1">
      <alignment horizontal="left" vertical="center"/>
    </xf>
    <xf numFmtId="3" fontId="14" fillId="3" borderId="3" xfId="0" applyNumberFormat="1" applyFont="1" applyFill="1" applyBorder="1" applyAlignment="1">
      <alignment horizontal="left"/>
    </xf>
    <xf numFmtId="0" fontId="16" fillId="3" borderId="27" xfId="0" applyFont="1" applyFill="1" applyBorder="1" applyAlignment="1">
      <alignment horizontal="left"/>
    </xf>
    <xf numFmtId="3" fontId="64" fillId="3" borderId="27" xfId="0" applyNumberFormat="1" applyFont="1" applyFill="1" applyBorder="1" applyAlignment="1">
      <alignment horizontal="left"/>
    </xf>
    <xf numFmtId="3" fontId="64" fillId="3" borderId="28" xfId="0" applyNumberFormat="1" applyFont="1" applyFill="1" applyBorder="1" applyAlignment="1">
      <alignment horizontal="left"/>
    </xf>
    <xf numFmtId="0" fontId="16" fillId="3" borderId="33" xfId="0" applyFont="1" applyFill="1" applyBorder="1" applyAlignment="1">
      <alignment horizontal="left"/>
    </xf>
    <xf numFmtId="0" fontId="63" fillId="3" borderId="31" xfId="0" applyFont="1" applyFill="1" applyBorder="1" applyAlignment="1">
      <alignment horizontal="left"/>
    </xf>
    <xf numFmtId="0" fontId="63" fillId="3" borderId="31" xfId="0" applyFont="1" applyFill="1" applyBorder="1" applyAlignment="1">
      <alignment horizontal="right"/>
    </xf>
    <xf numFmtId="0" fontId="18" fillId="3" borderId="16" xfId="0" applyFont="1" applyFill="1" applyBorder="1" applyAlignment="1">
      <alignment horizontal="left"/>
    </xf>
    <xf numFmtId="0" fontId="46" fillId="3" borderId="0" xfId="0" applyFont="1" applyFill="1" applyBorder="1" applyAlignment="1">
      <alignment horizontal="left"/>
    </xf>
    <xf numFmtId="0" fontId="46" fillId="3" borderId="49" xfId="0" applyFont="1" applyFill="1" applyBorder="1" applyAlignment="1">
      <alignment horizontal="left"/>
    </xf>
    <xf numFmtId="0" fontId="47" fillId="3" borderId="0" xfId="0" applyFont="1" applyFill="1" applyAlignment="1">
      <alignment horizontal="left"/>
    </xf>
    <xf numFmtId="0" fontId="46" fillId="3" borderId="16" xfId="0" applyFont="1" applyFill="1" applyBorder="1" applyAlignment="1">
      <alignment horizontal="left"/>
    </xf>
    <xf numFmtId="170" fontId="25" fillId="3" borderId="0" xfId="0" applyNumberFormat="1" applyFont="1" applyFill="1" applyBorder="1" applyAlignment="1">
      <alignment horizontal="center" vertical="top"/>
    </xf>
    <xf numFmtId="0" fontId="44" fillId="3" borderId="0" xfId="0" applyFont="1" applyFill="1" applyBorder="1" applyAlignment="1">
      <alignment horizontal="left" wrapText="1"/>
    </xf>
    <xf numFmtId="0" fontId="44" fillId="3" borderId="16" xfId="0" applyFont="1" applyFill="1" applyBorder="1" applyAlignment="1">
      <alignment horizontal="left" wrapText="1"/>
    </xf>
    <xf numFmtId="0" fontId="44" fillId="3" borderId="0" xfId="0" applyFont="1" applyFill="1" applyBorder="1" applyAlignment="1">
      <alignment horizontal="left"/>
    </xf>
    <xf numFmtId="0" fontId="44" fillId="3" borderId="16" xfId="0" applyFont="1" applyFill="1" applyBorder="1" applyAlignment="1">
      <alignment horizontal="left"/>
    </xf>
    <xf numFmtId="0" fontId="42" fillId="3" borderId="0" xfId="0" applyFont="1" applyFill="1" applyAlignment="1">
      <alignment horizontal="left" vertical="top" wrapText="1"/>
    </xf>
    <xf numFmtId="0" fontId="45" fillId="3" borderId="0" xfId="0" applyFont="1" applyFill="1" applyBorder="1" applyAlignment="1">
      <alignment horizontal="left" vertical="top"/>
    </xf>
    <xf numFmtId="0" fontId="45" fillId="3" borderId="16" xfId="0" applyFont="1" applyFill="1" applyBorder="1" applyAlignment="1">
      <alignment horizontal="left" vertical="top"/>
    </xf>
    <xf numFmtId="0" fontId="45" fillId="3" borderId="0" xfId="0" applyFont="1" applyFill="1" applyBorder="1" applyAlignment="1">
      <alignment horizontal="left" vertical="top" wrapText="1"/>
    </xf>
    <xf numFmtId="0" fontId="45" fillId="3" borderId="16" xfId="0" applyFont="1" applyFill="1" applyBorder="1" applyAlignment="1">
      <alignment horizontal="left" vertical="top" wrapText="1"/>
    </xf>
    <xf numFmtId="0" fontId="45" fillId="3" borderId="0" xfId="0" applyFont="1" applyFill="1" applyAlignment="1">
      <alignment horizontal="left" vertical="top" wrapText="1"/>
    </xf>
    <xf numFmtId="0" fontId="44" fillId="3" borderId="0" xfId="0" applyFont="1" applyFill="1" applyBorder="1" applyAlignment="1">
      <alignment horizontal="left" vertical="top" wrapText="1"/>
    </xf>
    <xf numFmtId="0" fontId="44" fillId="3" borderId="16" xfId="0" applyFont="1" applyFill="1" applyBorder="1" applyAlignment="1">
      <alignment horizontal="left" vertical="top" wrapText="1"/>
    </xf>
    <xf numFmtId="0" fontId="44" fillId="3" borderId="0" xfId="0" applyFont="1" applyFill="1" applyAlignment="1">
      <alignment horizontal="left" vertical="top" wrapText="1"/>
    </xf>
    <xf numFmtId="0" fontId="39" fillId="3" borderId="42" xfId="0" applyFont="1" applyFill="1" applyBorder="1" applyAlignment="1">
      <alignment horizontal="left" indent="1"/>
    </xf>
    <xf numFmtId="0" fontId="39" fillId="3" borderId="41" xfId="0" applyFont="1" applyFill="1" applyBorder="1" applyAlignment="1">
      <alignment horizontal="left" indent="1"/>
    </xf>
    <xf numFmtId="0" fontId="69" fillId="3" borderId="0" xfId="0" applyFont="1" applyFill="1" applyBorder="1" applyAlignment="1">
      <alignment horizontal="left" indent="1"/>
    </xf>
    <xf numFmtId="49" fontId="28" fillId="3" borderId="0" xfId="0" applyNumberFormat="1" applyFont="1" applyFill="1" applyAlignment="1">
      <alignment horizontal="left" vertical="center"/>
    </xf>
    <xf numFmtId="0" fontId="72" fillId="3" borderId="48" xfId="0" applyFont="1" applyFill="1" applyBorder="1" applyAlignment="1">
      <alignment horizontal="left" vertical="top" wrapText="1"/>
    </xf>
    <xf numFmtId="0" fontId="13" fillId="3" borderId="0" xfId="0" applyFont="1" applyFill="1" applyAlignment="1">
      <alignment horizontal="left" vertical="top" wrapText="1"/>
    </xf>
    <xf numFmtId="0" fontId="13" fillId="3" borderId="2" xfId="0" applyFont="1" applyFill="1" applyBorder="1" applyAlignment="1">
      <alignment horizontal="left" vertical="top" wrapText="1"/>
    </xf>
    <xf numFmtId="0" fontId="59" fillId="3" borderId="25" xfId="0" applyFont="1" applyFill="1" applyBorder="1" applyAlignment="1">
      <alignment horizontal="left"/>
    </xf>
    <xf numFmtId="0" fontId="55" fillId="3" borderId="27" xfId="0" applyFont="1" applyFill="1" applyBorder="1" applyAlignment="1">
      <alignment horizontal="left"/>
    </xf>
    <xf numFmtId="0" fontId="55" fillId="3" borderId="29" xfId="0" applyFont="1" applyFill="1" applyBorder="1" applyAlignment="1">
      <alignment horizontal="left"/>
    </xf>
    <xf numFmtId="0" fontId="59" fillId="3" borderId="24" xfId="0" applyFont="1" applyFill="1" applyBorder="1" applyAlignment="1">
      <alignment horizontal="left"/>
    </xf>
    <xf numFmtId="0" fontId="58" fillId="3" borderId="36" xfId="0" applyFont="1" applyFill="1" applyBorder="1" applyAlignment="1">
      <alignment horizontal="right"/>
    </xf>
    <xf numFmtId="0" fontId="58" fillId="3" borderId="5" xfId="0" applyFont="1" applyFill="1" applyBorder="1" applyAlignment="1">
      <alignment horizontal="right"/>
    </xf>
    <xf numFmtId="0" fontId="58" fillId="3" borderId="35" xfId="0" applyFont="1" applyFill="1" applyBorder="1" applyAlignment="1">
      <alignment horizontal="right"/>
    </xf>
    <xf numFmtId="3" fontId="57" fillId="3" borderId="26" xfId="0" applyNumberFormat="1" applyFont="1" applyFill="1" applyBorder="1" applyAlignment="1">
      <alignment horizontal="center"/>
    </xf>
    <xf numFmtId="3" fontId="56" fillId="3" borderId="24" xfId="0" applyNumberFormat="1" applyFont="1" applyFill="1" applyBorder="1" applyAlignment="1">
      <alignment horizontal="center"/>
    </xf>
    <xf numFmtId="3" fontId="56" fillId="3" borderId="25" xfId="0" applyNumberFormat="1" applyFont="1" applyFill="1" applyBorder="1" applyAlignment="1">
      <alignment horizontal="center"/>
    </xf>
    <xf numFmtId="9" fontId="62" fillId="3" borderId="31" xfId="0" quotePrefix="1" applyNumberFormat="1" applyFont="1" applyFill="1" applyBorder="1" applyAlignment="1">
      <alignment horizontal="left"/>
    </xf>
    <xf numFmtId="0" fontId="62" fillId="3" borderId="31" xfId="0" applyFont="1" applyFill="1" applyBorder="1" applyAlignment="1">
      <alignment horizontal="left"/>
    </xf>
    <xf numFmtId="9" fontId="62" fillId="3" borderId="27" xfId="0" quotePrefix="1" applyNumberFormat="1" applyFont="1" applyFill="1" applyBorder="1" applyAlignment="1">
      <alignment horizontal="left"/>
    </xf>
    <xf numFmtId="0" fontId="62" fillId="3" borderId="28" xfId="0" applyFont="1" applyFill="1" applyBorder="1" applyAlignment="1">
      <alignment horizontal="left"/>
    </xf>
    <xf numFmtId="10" fontId="62" fillId="3" borderId="29" xfId="0" quotePrefix="1" applyNumberFormat="1" applyFont="1" applyFill="1" applyBorder="1" applyAlignment="1">
      <alignment horizontal="left"/>
    </xf>
    <xf numFmtId="0" fontId="62" fillId="3" borderId="30" xfId="0" applyFont="1" applyFill="1" applyBorder="1" applyAlignment="1">
      <alignment horizontal="left"/>
    </xf>
    <xf numFmtId="9" fontId="62" fillId="3" borderId="29" xfId="0" quotePrefix="1" applyNumberFormat="1" applyFont="1" applyFill="1" applyBorder="1" applyAlignment="1">
      <alignment horizontal="left"/>
    </xf>
    <xf numFmtId="0" fontId="62" fillId="3" borderId="32" xfId="0" applyFont="1" applyFill="1" applyBorder="1" applyAlignment="1">
      <alignment horizontal="left"/>
    </xf>
    <xf numFmtId="0" fontId="62" fillId="3" borderId="27" xfId="0" applyFont="1" applyFill="1" applyBorder="1" applyAlignment="1">
      <alignment horizontal="left"/>
    </xf>
    <xf numFmtId="0" fontId="62" fillId="3" borderId="29" xfId="0" applyFont="1" applyFill="1" applyBorder="1" applyAlignment="1">
      <alignment horizontal="left"/>
    </xf>
    <xf numFmtId="0" fontId="55" fillId="3" borderId="31" xfId="0" applyFont="1" applyFill="1" applyBorder="1" applyAlignment="1">
      <alignment horizontal="left"/>
    </xf>
    <xf numFmtId="0" fontId="47" fillId="3" borderId="0" xfId="0" applyFont="1" applyFill="1" applyBorder="1" applyAlignment="1">
      <alignment horizontal="left"/>
    </xf>
    <xf numFmtId="0" fontId="46" fillId="3" borderId="3" xfId="0" applyFont="1" applyFill="1" applyBorder="1" applyAlignment="1">
      <alignment horizontal="left"/>
    </xf>
    <xf numFmtId="0" fontId="47" fillId="3" borderId="3" xfId="0" applyFont="1" applyFill="1" applyBorder="1" applyAlignment="1">
      <alignment horizontal="left"/>
    </xf>
    <xf numFmtId="0" fontId="70" fillId="3" borderId="45" xfId="0" applyFont="1" applyFill="1" applyBorder="1" applyAlignment="1">
      <alignment horizontal="center"/>
    </xf>
    <xf numFmtId="0" fontId="70" fillId="3" borderId="4" xfId="0" applyFont="1" applyFill="1" applyBorder="1" applyAlignment="1">
      <alignment horizontal="center"/>
    </xf>
    <xf numFmtId="0" fontId="39" fillId="3" borderId="42" xfId="0" applyFont="1" applyFill="1" applyBorder="1" applyAlignment="1">
      <alignment horizontal="center"/>
    </xf>
    <xf numFmtId="0" fontId="39" fillId="3" borderId="41" xfId="0" applyFont="1" applyFill="1" applyBorder="1" applyAlignment="1">
      <alignment horizontal="center"/>
    </xf>
    <xf numFmtId="0" fontId="69" fillId="3" borderId="0" xfId="0" applyFont="1" applyFill="1" applyBorder="1" applyAlignment="1">
      <alignment horizontal="center"/>
    </xf>
    <xf numFmtId="0" fontId="27" fillId="2" borderId="0" xfId="0" applyFont="1" applyFill="1" applyBorder="1" applyAlignment="1">
      <alignment horizontal="left" vertical="center"/>
    </xf>
    <xf numFmtId="0" fontId="39" fillId="3" borderId="0" xfId="0" applyFont="1" applyFill="1" applyBorder="1" applyAlignment="1">
      <alignment horizontal="left" indent="1"/>
    </xf>
    <xf numFmtId="0" fontId="39" fillId="3" borderId="14" xfId="0" applyFont="1" applyFill="1" applyBorder="1" applyAlignment="1">
      <alignment horizontal="left" indent="1"/>
    </xf>
    <xf numFmtId="166" fontId="28" fillId="2" borderId="0" xfId="0" applyNumberFormat="1" applyFont="1" applyFill="1" applyBorder="1" applyAlignment="1">
      <alignment horizontal="left" vertical="center"/>
    </xf>
  </cellXfs>
  <cellStyles count="9">
    <cellStyle name="Lien hypertexte" xfId="4" builtinId="8"/>
    <cellStyle name="Milliers" xfId="3" builtinId="3"/>
    <cellStyle name="Normal" xfId="0" builtinId="0"/>
    <cellStyle name="Normal 2" xfId="2" xr:uid="{00000000-0005-0000-0000-000003000000}"/>
    <cellStyle name="Normal 3" xfId="5" xr:uid="{00000000-0005-0000-0000-000004000000}"/>
    <cellStyle name="Normal 4" xfId="6" xr:uid="{00000000-0005-0000-0000-000005000000}"/>
    <cellStyle name="Normal 4 2" xfId="8" xr:uid="{00000000-0005-0000-0000-000006000000}"/>
    <cellStyle name="Pourcentage" xfId="1" builtinId="5"/>
    <cellStyle name="Pourcentage 2" xfId="7" xr:uid="{00000000-0005-0000-0000-000008000000}"/>
  </cellStyles>
  <dxfs count="95">
    <dxf>
      <font>
        <b/>
        <i val="0"/>
        <color theme="9"/>
      </font>
    </dxf>
    <dxf>
      <font>
        <b/>
        <i val="0"/>
        <color rgb="FFC00000"/>
      </font>
    </dxf>
    <dxf>
      <font>
        <b/>
        <i val="0"/>
        <color theme="9"/>
      </font>
    </dxf>
    <dxf>
      <font>
        <b/>
        <i val="0"/>
        <color rgb="FFC00000"/>
      </font>
    </dxf>
    <dxf>
      <font>
        <b/>
        <i val="0"/>
        <color theme="9"/>
      </font>
    </dxf>
    <dxf>
      <font>
        <b/>
        <i val="0"/>
        <color rgb="FFC00000"/>
      </font>
    </dxf>
    <dxf>
      <font>
        <b/>
        <i val="0"/>
        <color theme="9"/>
      </font>
    </dxf>
    <dxf>
      <font>
        <b/>
        <i val="0"/>
        <color rgb="FFC00000"/>
      </font>
    </dxf>
    <dxf>
      <font>
        <b/>
        <i val="0"/>
        <color theme="9"/>
      </font>
    </dxf>
    <dxf>
      <font>
        <b/>
        <i val="0"/>
        <color rgb="FFC00000"/>
      </font>
    </dxf>
    <dxf>
      <fill>
        <patternFill>
          <bgColor rgb="FFDA8C96"/>
        </patternFill>
      </fill>
    </dxf>
    <dxf>
      <fill>
        <patternFill>
          <bgColor theme="9" tint="0.59996337778862885"/>
        </patternFill>
      </fill>
    </dxf>
    <dxf>
      <fill>
        <patternFill>
          <bgColor rgb="FFDA8C96"/>
        </patternFill>
      </fill>
    </dxf>
    <dxf>
      <fill>
        <patternFill>
          <bgColor theme="9" tint="0.59996337778862885"/>
        </patternFill>
      </fill>
    </dxf>
    <dxf>
      <fill>
        <patternFill>
          <bgColor rgb="FFDA8C96"/>
        </patternFill>
      </fill>
    </dxf>
    <dxf>
      <fill>
        <patternFill>
          <bgColor theme="9" tint="0.59996337778862885"/>
        </patternFill>
      </fill>
    </dxf>
    <dxf>
      <fill>
        <patternFill>
          <bgColor rgb="FFDA8C96"/>
        </patternFill>
      </fill>
    </dxf>
    <dxf>
      <fill>
        <patternFill>
          <bgColor theme="9" tint="0.59996337778862885"/>
        </patternFill>
      </fill>
    </dxf>
    <dxf>
      <fill>
        <patternFill>
          <bgColor rgb="FFDA8C96"/>
        </patternFill>
      </fill>
    </dxf>
    <dxf>
      <fill>
        <patternFill>
          <bgColor theme="9" tint="0.59996337778862885"/>
        </patternFill>
      </fill>
    </dxf>
    <dxf>
      <fill>
        <patternFill>
          <bgColor rgb="FFDA8C96"/>
        </patternFill>
      </fill>
    </dxf>
    <dxf>
      <fill>
        <patternFill>
          <bgColor theme="9" tint="0.59996337778862885"/>
        </patternFill>
      </fill>
    </dxf>
    <dxf>
      <fill>
        <patternFill>
          <bgColor rgb="FFDA8C96"/>
        </patternFill>
      </fill>
    </dxf>
    <dxf>
      <fill>
        <patternFill>
          <bgColor theme="9" tint="0.59996337778862885"/>
        </patternFill>
      </fill>
    </dxf>
    <dxf>
      <fill>
        <patternFill>
          <bgColor rgb="FFDA8C96"/>
        </patternFill>
      </fill>
    </dxf>
    <dxf>
      <fill>
        <patternFill>
          <bgColor theme="9" tint="0.59996337778862885"/>
        </patternFill>
      </fill>
    </dxf>
    <dxf>
      <fill>
        <patternFill>
          <bgColor rgb="FFDA8C96"/>
        </patternFill>
      </fill>
    </dxf>
    <dxf>
      <fill>
        <patternFill>
          <bgColor theme="9" tint="0.59996337778862885"/>
        </patternFill>
      </fill>
    </dxf>
    <dxf>
      <fill>
        <patternFill>
          <bgColor rgb="FFDA8C96"/>
        </patternFill>
      </fill>
    </dxf>
    <dxf>
      <fill>
        <patternFill>
          <bgColor theme="9" tint="0.59996337778862885"/>
        </patternFill>
      </fill>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ill>
        <patternFill>
          <bgColor rgb="FFDA8C96"/>
        </patternFill>
      </fill>
    </dxf>
    <dxf>
      <fill>
        <patternFill>
          <bgColor theme="9" tint="0.59996337778862885"/>
        </patternFill>
      </fill>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b/>
        <i val="0"/>
        <color theme="9"/>
      </font>
    </dxf>
    <dxf>
      <font>
        <b/>
        <i val="0"/>
        <color rgb="FFC00000"/>
      </font>
    </dxf>
    <dxf>
      <font>
        <b/>
        <i val="0"/>
        <color theme="9"/>
      </font>
    </dxf>
    <dxf>
      <font>
        <b/>
        <i val="0"/>
        <color rgb="FFC00000"/>
      </font>
    </dxf>
    <dxf>
      <font>
        <b/>
        <i val="0"/>
        <color theme="9"/>
      </font>
    </dxf>
    <dxf>
      <font>
        <b/>
        <i val="0"/>
        <color rgb="FFC00000"/>
      </font>
    </dxf>
    <dxf>
      <font>
        <b/>
        <i val="0"/>
        <color theme="9"/>
      </font>
    </dxf>
    <dxf>
      <font>
        <b/>
        <i val="0"/>
        <color rgb="FFC00000"/>
      </font>
    </dxf>
    <dxf>
      <font>
        <b/>
        <i val="0"/>
        <color theme="9"/>
      </font>
    </dxf>
    <dxf>
      <font>
        <b/>
        <i val="0"/>
        <color rgb="FFC00000"/>
      </font>
    </dxf>
    <dxf>
      <font>
        <b/>
        <i val="0"/>
        <color theme="9"/>
      </font>
    </dxf>
    <dxf>
      <font>
        <b/>
        <i val="0"/>
        <color rgb="FFC00000"/>
      </font>
    </dxf>
    <dxf>
      <font>
        <b/>
        <i val="0"/>
        <color theme="9"/>
      </font>
    </dxf>
    <dxf>
      <font>
        <b/>
        <i val="0"/>
        <color rgb="FFC00000"/>
      </font>
    </dxf>
    <dxf>
      <font>
        <b/>
        <i val="0"/>
        <color theme="9"/>
      </font>
    </dxf>
    <dxf>
      <font>
        <b/>
        <i val="0"/>
        <color rgb="FFC00000"/>
      </font>
    </dxf>
  </dxfs>
  <tableStyles count="0" defaultTableStyle="TableStyleMedium2" defaultPivotStyle="PivotStyleLight16"/>
  <colors>
    <mruColors>
      <color rgb="FF008080"/>
      <color rgb="FFFF3399"/>
      <color rgb="FFD5FFF4"/>
      <color rgb="FFBDFFEE"/>
      <color rgb="FF9BFFE5"/>
      <color rgb="FF00E3A8"/>
      <color rgb="FF4FFFFB"/>
      <color rgb="FF00D2CD"/>
      <color rgb="FF00BCB8"/>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1"/>
          <c:tx>
            <c:v>ES</c:v>
          </c:tx>
          <c:spPr>
            <a:solidFill>
              <a:schemeClr val="accent1">
                <a:lumMod val="75000"/>
              </a:schemeClr>
            </a:solidFill>
            <a:ln>
              <a:noFill/>
            </a:ln>
            <a:effectLst/>
          </c:spPr>
          <c:invertIfNegative val="0"/>
          <c:dPt>
            <c:idx val="46"/>
            <c:invertIfNegative val="0"/>
            <c:bubble3D val="0"/>
            <c:spPr>
              <a:solidFill>
                <a:schemeClr val="accent1">
                  <a:lumMod val="75000"/>
                </a:schemeClr>
              </a:solidFill>
              <a:ln>
                <a:noFill/>
              </a:ln>
              <a:effectLst/>
            </c:spPr>
            <c:extLst>
              <c:ext xmlns:c16="http://schemas.microsoft.com/office/drawing/2014/chart" uri="{C3380CC4-5D6E-409C-BE32-E72D297353CC}">
                <c16:uniqueId val="{00000001-46FD-254D-8256-E83B34A38A67}"/>
              </c:ext>
            </c:extLst>
          </c:dPt>
          <c:cat>
            <c:numRef>
              <c:f>Data!$H$1:$APO$1</c:f>
              <c:numCache>
                <c:formatCode>[$-40C]mmm\-\y\y;@</c:formatCode>
                <c:ptCount val="1100"/>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numCache>
            </c:numRef>
          </c:cat>
          <c:val>
            <c:numRef>
              <c:f>Data!$H$10:$APO$10</c:f>
              <c:numCache>
                <c:formatCode>General</c:formatCode>
                <c:ptCount val="1100"/>
                <c:pt idx="0">
                  <c:v>46446</c:v>
                </c:pt>
                <c:pt idx="1">
                  <c:v>61549</c:v>
                </c:pt>
                <c:pt idx="2">
                  <c:v>54227</c:v>
                </c:pt>
                <c:pt idx="3">
                  <c:v>53285</c:v>
                </c:pt>
                <c:pt idx="4">
                  <c:v>52708</c:v>
                </c:pt>
                <c:pt idx="5">
                  <c:v>67768</c:v>
                </c:pt>
                <c:pt idx="6">
                  <c:v>60890</c:v>
                </c:pt>
                <c:pt idx="7">
                  <c:v>52746</c:v>
                </c:pt>
                <c:pt idx="8">
                  <c:v>187426</c:v>
                </c:pt>
                <c:pt idx="9">
                  <c:v>194005</c:v>
                </c:pt>
                <c:pt idx="10">
                  <c:v>218372</c:v>
                </c:pt>
                <c:pt idx="11">
                  <c:v>200181</c:v>
                </c:pt>
                <c:pt idx="12">
                  <c:v>223341</c:v>
                </c:pt>
                <c:pt idx="13">
                  <c:v>217376</c:v>
                </c:pt>
                <c:pt idx="14">
                  <c:v>272491</c:v>
                </c:pt>
                <c:pt idx="15">
                  <c:v>186386</c:v>
                </c:pt>
                <c:pt idx="16">
                  <c:v>246893</c:v>
                </c:pt>
                <c:pt idx="17">
                  <c:v>262907</c:v>
                </c:pt>
                <c:pt idx="18">
                  <c:v>241800</c:v>
                </c:pt>
                <c:pt idx="19">
                  <c:v>208988</c:v>
                </c:pt>
                <c:pt idx="20">
                  <c:v>254145</c:v>
                </c:pt>
                <c:pt idx="21">
                  <c:v>307667</c:v>
                </c:pt>
                <c:pt idx="22">
                  <c:v>305115</c:v>
                </c:pt>
                <c:pt idx="23">
                  <c:v>314436</c:v>
                </c:pt>
                <c:pt idx="24">
                  <c:v>366551</c:v>
                </c:pt>
                <c:pt idx="25">
                  <c:v>339968</c:v>
                </c:pt>
                <c:pt idx="26">
                  <c:v>421477</c:v>
                </c:pt>
                <c:pt idx="27">
                  <c:v>402029</c:v>
                </c:pt>
                <c:pt idx="28">
                  <c:v>412433</c:v>
                </c:pt>
                <c:pt idx="29">
                  <c:v>549183</c:v>
                </c:pt>
                <c:pt idx="30">
                  <c:v>544974</c:v>
                </c:pt>
                <c:pt idx="31">
                  <c:v>451750</c:v>
                </c:pt>
                <c:pt idx="32">
                  <c:v>518293</c:v>
                </c:pt>
                <c:pt idx="33">
                  <c:v>666128</c:v>
                </c:pt>
                <c:pt idx="34">
                  <c:v>607158</c:v>
                </c:pt>
                <c:pt idx="35">
                  <c:v>584834</c:v>
                </c:pt>
                <c:pt idx="36">
                  <c:v>733642</c:v>
                </c:pt>
                <c:pt idx="37">
                  <c:v>744855</c:v>
                </c:pt>
                <c:pt idx="38">
                  <c:v>810897</c:v>
                </c:pt>
                <c:pt idx="39">
                  <c:v>863704</c:v>
                </c:pt>
                <c:pt idx="40">
                  <c:v>874729</c:v>
                </c:pt>
                <c:pt idx="41">
                  <c:v>957380</c:v>
                </c:pt>
                <c:pt idx="42">
                  <c:v>1187115</c:v>
                </c:pt>
                <c:pt idx="43">
                  <c:v>882432</c:v>
                </c:pt>
                <c:pt idx="44">
                  <c:v>1148963</c:v>
                </c:pt>
                <c:pt idx="45">
                  <c:v>1415720</c:v>
                </c:pt>
                <c:pt idx="46">
                  <c:v>1212397</c:v>
                </c:pt>
                <c:pt idx="47">
                  <c:v>1327646</c:v>
                </c:pt>
                <c:pt idx="48">
                  <c:v>1344441</c:v>
                </c:pt>
                <c:pt idx="49">
                  <c:v>1388150</c:v>
                </c:pt>
                <c:pt idx="50">
                  <c:v>1091313</c:v>
                </c:pt>
                <c:pt idx="51">
                  <c:v>654387</c:v>
                </c:pt>
                <c:pt idx="52">
                  <c:v>965690</c:v>
                </c:pt>
                <c:pt idx="53">
                  <c:v>1390674</c:v>
                </c:pt>
                <c:pt idx="54">
                  <c:v>1468037</c:v>
                </c:pt>
                <c:pt idx="55">
                  <c:v>1281964</c:v>
                </c:pt>
                <c:pt idx="56">
                  <c:v>1781056</c:v>
                </c:pt>
                <c:pt idx="57">
                  <c:v>1922071</c:v>
                </c:pt>
                <c:pt idx="58">
                  <c:v>1812599</c:v>
                </c:pt>
                <c:pt idx="59">
                  <c:v>1809500</c:v>
                </c:pt>
                <c:pt idx="60">
                  <c:v>1892711</c:v>
                </c:pt>
                <c:pt idx="61">
                  <c:v>1961558</c:v>
                </c:pt>
                <c:pt idx="62">
                  <c:v>1493629</c:v>
                </c:pt>
                <c:pt idx="63">
                  <c:v>1977843</c:v>
                </c:pt>
                <c:pt idx="64">
                  <c:v>1835822</c:v>
                </c:pt>
                <c:pt idx="65">
                  <c:v>2414044</c:v>
                </c:pt>
                <c:pt idx="66">
                  <c:v>1921574</c:v>
                </c:pt>
                <c:pt idx="67">
                  <c:v>1667894</c:v>
                </c:pt>
              </c:numCache>
            </c:numRef>
          </c:val>
          <c:extLst>
            <c:ext xmlns:c16="http://schemas.microsoft.com/office/drawing/2014/chart" uri="{C3380CC4-5D6E-409C-BE32-E72D297353CC}">
              <c16:uniqueId val="{00000002-46FD-254D-8256-E83B34A38A67}"/>
            </c:ext>
          </c:extLst>
        </c:ser>
        <c:ser>
          <c:idx val="1"/>
          <c:order val="2"/>
          <c:tx>
            <c:v>LBM</c:v>
          </c:tx>
          <c:spPr>
            <a:solidFill>
              <a:srgbClr val="008080"/>
            </a:solidFill>
            <a:ln>
              <a:noFill/>
            </a:ln>
            <a:effectLst/>
          </c:spPr>
          <c:invertIfNegative val="0"/>
          <c:cat>
            <c:numRef>
              <c:f>Data!$H$1:$APO$1</c:f>
              <c:numCache>
                <c:formatCode>[$-40C]mmm\-\y\y;@</c:formatCode>
                <c:ptCount val="1100"/>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numCache>
            </c:numRef>
          </c:cat>
          <c:val>
            <c:numRef>
              <c:f>Data!$H$11:$APO$11</c:f>
              <c:numCache>
                <c:formatCode>General</c:formatCode>
                <c:ptCount val="1100"/>
                <c:pt idx="31">
                  <c:v>13044</c:v>
                </c:pt>
                <c:pt idx="32">
                  <c:v>19145</c:v>
                </c:pt>
                <c:pt idx="33">
                  <c:v>27781</c:v>
                </c:pt>
                <c:pt idx="34">
                  <c:v>30429</c:v>
                </c:pt>
                <c:pt idx="35">
                  <c:v>34827</c:v>
                </c:pt>
                <c:pt idx="36">
                  <c:v>43072</c:v>
                </c:pt>
                <c:pt idx="37">
                  <c:v>41984</c:v>
                </c:pt>
                <c:pt idx="38">
                  <c:v>54092</c:v>
                </c:pt>
                <c:pt idx="39">
                  <c:v>77278</c:v>
                </c:pt>
                <c:pt idx="40">
                  <c:v>87343</c:v>
                </c:pt>
                <c:pt idx="41">
                  <c:v>89096</c:v>
                </c:pt>
                <c:pt idx="42">
                  <c:v>102919</c:v>
                </c:pt>
                <c:pt idx="43">
                  <c:v>109594</c:v>
                </c:pt>
                <c:pt idx="44">
                  <c:v>152260</c:v>
                </c:pt>
                <c:pt idx="45">
                  <c:v>157286</c:v>
                </c:pt>
                <c:pt idx="46">
                  <c:v>159716</c:v>
                </c:pt>
                <c:pt idx="47">
                  <c:v>185597</c:v>
                </c:pt>
                <c:pt idx="48">
                  <c:v>240737</c:v>
                </c:pt>
                <c:pt idx="49">
                  <c:v>259806</c:v>
                </c:pt>
                <c:pt idx="50">
                  <c:v>228115</c:v>
                </c:pt>
                <c:pt idx="51">
                  <c:v>222951</c:v>
                </c:pt>
                <c:pt idx="52">
                  <c:v>315704</c:v>
                </c:pt>
                <c:pt idx="53">
                  <c:v>392301</c:v>
                </c:pt>
                <c:pt idx="54">
                  <c:v>368027</c:v>
                </c:pt>
                <c:pt idx="55">
                  <c:v>376541</c:v>
                </c:pt>
                <c:pt idx="56">
                  <c:v>516464</c:v>
                </c:pt>
                <c:pt idx="57">
                  <c:v>580900</c:v>
                </c:pt>
                <c:pt idx="58">
                  <c:v>546259</c:v>
                </c:pt>
                <c:pt idx="59">
                  <c:v>604002</c:v>
                </c:pt>
                <c:pt idx="60">
                  <c:v>672395</c:v>
                </c:pt>
                <c:pt idx="61">
                  <c:v>707034</c:v>
                </c:pt>
                <c:pt idx="62">
                  <c:v>757643</c:v>
                </c:pt>
                <c:pt idx="63">
                  <c:v>712482</c:v>
                </c:pt>
                <c:pt idx="64">
                  <c:v>668264</c:v>
                </c:pt>
                <c:pt idx="65">
                  <c:v>727459</c:v>
                </c:pt>
                <c:pt idx="66">
                  <c:v>662045</c:v>
                </c:pt>
                <c:pt idx="67">
                  <c:v>626083</c:v>
                </c:pt>
              </c:numCache>
            </c:numRef>
          </c:val>
          <c:extLst>
            <c:ext xmlns:c16="http://schemas.microsoft.com/office/drawing/2014/chart" uri="{C3380CC4-5D6E-409C-BE32-E72D297353CC}">
              <c16:uniqueId val="{00000003-46FD-254D-8256-E83B34A38A67}"/>
            </c:ext>
          </c:extLst>
        </c:ser>
        <c:ser>
          <c:idx val="2"/>
          <c:order val="3"/>
          <c:tx>
            <c:v>PSL</c:v>
          </c:tx>
          <c:spPr>
            <a:solidFill>
              <a:srgbClr val="FF2F92"/>
            </a:solidFill>
            <a:ln>
              <a:noFill/>
            </a:ln>
            <a:effectLst/>
          </c:spPr>
          <c:invertIfNegative val="0"/>
          <c:cat>
            <c:numRef>
              <c:f>Data!$H$1:$APO$1</c:f>
              <c:numCache>
                <c:formatCode>[$-40C]mmm\-\y\y;@</c:formatCode>
                <c:ptCount val="1100"/>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numCache>
            </c:numRef>
          </c:cat>
          <c:val>
            <c:numRef>
              <c:f>Data!$H$12:$APO$12</c:f>
              <c:numCache>
                <c:formatCode>General</c:formatCode>
                <c:ptCount val="1100"/>
                <c:pt idx="59">
                  <c:v>300528</c:v>
                </c:pt>
                <c:pt idx="60">
                  <c:v>245578</c:v>
                </c:pt>
                <c:pt idx="61">
                  <c:v>371158</c:v>
                </c:pt>
                <c:pt idx="62">
                  <c:v>783931</c:v>
                </c:pt>
                <c:pt idx="63">
                  <c:v>841239</c:v>
                </c:pt>
                <c:pt idx="64">
                  <c:v>828999</c:v>
                </c:pt>
                <c:pt idx="65">
                  <c:v>856363</c:v>
                </c:pt>
                <c:pt idx="66">
                  <c:v>694118</c:v>
                </c:pt>
                <c:pt idx="67">
                  <c:v>519262</c:v>
                </c:pt>
              </c:numCache>
            </c:numRef>
          </c:val>
          <c:extLst>
            <c:ext xmlns:c16="http://schemas.microsoft.com/office/drawing/2014/chart" uri="{C3380CC4-5D6E-409C-BE32-E72D297353CC}">
              <c16:uniqueId val="{00000004-46FD-254D-8256-E83B34A38A67}"/>
            </c:ext>
          </c:extLst>
        </c:ser>
        <c:ser>
          <c:idx val="3"/>
          <c:order val="4"/>
          <c:tx>
            <c:v>Autres</c:v>
          </c:tx>
          <c:spPr>
            <a:solidFill>
              <a:schemeClr val="accent3"/>
            </a:solidFill>
            <a:ln>
              <a:noFill/>
            </a:ln>
            <a:effectLst/>
          </c:spPr>
          <c:invertIfNegative val="0"/>
          <c:cat>
            <c:numRef>
              <c:f>Data!$H$1:$APO$1</c:f>
              <c:numCache>
                <c:formatCode>[$-40C]mmm\-\y\y;@</c:formatCode>
                <c:ptCount val="1100"/>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numCache>
            </c:numRef>
          </c:cat>
          <c:val>
            <c:numRef>
              <c:f>Data!$H$13:$APO$13</c:f>
              <c:numCache>
                <c:formatCode>General</c:formatCode>
                <c:ptCount val="1100"/>
                <c:pt idx="0">
                  <c:v>6909</c:v>
                </c:pt>
                <c:pt idx="1">
                  <c:v>-61549</c:v>
                </c:pt>
                <c:pt idx="2">
                  <c:v>6543</c:v>
                </c:pt>
                <c:pt idx="3">
                  <c:v>9363</c:v>
                </c:pt>
                <c:pt idx="4">
                  <c:v>12364</c:v>
                </c:pt>
                <c:pt idx="5">
                  <c:v>14293</c:v>
                </c:pt>
                <c:pt idx="6">
                  <c:v>11955</c:v>
                </c:pt>
                <c:pt idx="7">
                  <c:v>10421</c:v>
                </c:pt>
                <c:pt idx="8">
                  <c:v>28032</c:v>
                </c:pt>
                <c:pt idx="9">
                  <c:v>51684</c:v>
                </c:pt>
                <c:pt idx="10">
                  <c:v>74899</c:v>
                </c:pt>
                <c:pt idx="11">
                  <c:v>43145</c:v>
                </c:pt>
                <c:pt idx="12">
                  <c:v>69316</c:v>
                </c:pt>
                <c:pt idx="13">
                  <c:v>61035</c:v>
                </c:pt>
                <c:pt idx="14">
                  <c:v>74496</c:v>
                </c:pt>
                <c:pt idx="15">
                  <c:v>108608</c:v>
                </c:pt>
                <c:pt idx="16">
                  <c:v>75822</c:v>
                </c:pt>
                <c:pt idx="17">
                  <c:v>85205</c:v>
                </c:pt>
                <c:pt idx="18">
                  <c:v>85290</c:v>
                </c:pt>
                <c:pt idx="19">
                  <c:v>65365</c:v>
                </c:pt>
                <c:pt idx="20">
                  <c:v>89384</c:v>
                </c:pt>
                <c:pt idx="21">
                  <c:v>103462</c:v>
                </c:pt>
                <c:pt idx="22">
                  <c:v>128360</c:v>
                </c:pt>
                <c:pt idx="23">
                  <c:v>100492</c:v>
                </c:pt>
                <c:pt idx="24">
                  <c:v>143949</c:v>
                </c:pt>
                <c:pt idx="25">
                  <c:v>143705</c:v>
                </c:pt>
                <c:pt idx="26">
                  <c:v>179959</c:v>
                </c:pt>
                <c:pt idx="27">
                  <c:v>163494</c:v>
                </c:pt>
                <c:pt idx="28">
                  <c:v>169290</c:v>
                </c:pt>
                <c:pt idx="29">
                  <c:v>208763</c:v>
                </c:pt>
                <c:pt idx="30">
                  <c:v>257942</c:v>
                </c:pt>
                <c:pt idx="31">
                  <c:v>217275</c:v>
                </c:pt>
                <c:pt idx="32">
                  <c:v>282780</c:v>
                </c:pt>
                <c:pt idx="33">
                  <c:v>316266</c:v>
                </c:pt>
                <c:pt idx="34">
                  <c:v>314620</c:v>
                </c:pt>
                <c:pt idx="35">
                  <c:v>316730</c:v>
                </c:pt>
                <c:pt idx="36">
                  <c:v>327613</c:v>
                </c:pt>
                <c:pt idx="37">
                  <c:v>400164</c:v>
                </c:pt>
                <c:pt idx="38">
                  <c:v>342881</c:v>
                </c:pt>
                <c:pt idx="39">
                  <c:v>389932</c:v>
                </c:pt>
                <c:pt idx="40">
                  <c:v>346141</c:v>
                </c:pt>
                <c:pt idx="41">
                  <c:v>476458</c:v>
                </c:pt>
                <c:pt idx="42">
                  <c:v>437087</c:v>
                </c:pt>
                <c:pt idx="43">
                  <c:v>383483</c:v>
                </c:pt>
                <c:pt idx="44">
                  <c:v>583105</c:v>
                </c:pt>
                <c:pt idx="45">
                  <c:v>664935</c:v>
                </c:pt>
                <c:pt idx="46">
                  <c:v>596501</c:v>
                </c:pt>
                <c:pt idx="47">
                  <c:v>644246</c:v>
                </c:pt>
                <c:pt idx="48">
                  <c:v>858323</c:v>
                </c:pt>
                <c:pt idx="49">
                  <c:v>840671</c:v>
                </c:pt>
                <c:pt idx="50">
                  <c:v>1006819</c:v>
                </c:pt>
                <c:pt idx="51">
                  <c:v>1081658</c:v>
                </c:pt>
                <c:pt idx="52">
                  <c:v>918968</c:v>
                </c:pt>
                <c:pt idx="53">
                  <c:v>1084956</c:v>
                </c:pt>
                <c:pt idx="54">
                  <c:v>1049295</c:v>
                </c:pt>
                <c:pt idx="55">
                  <c:v>1075868</c:v>
                </c:pt>
                <c:pt idx="56">
                  <c:v>1668540</c:v>
                </c:pt>
                <c:pt idx="57">
                  <c:v>3809784</c:v>
                </c:pt>
                <c:pt idx="58">
                  <c:v>3761163</c:v>
                </c:pt>
                <c:pt idx="59">
                  <c:v>2661506</c:v>
                </c:pt>
                <c:pt idx="60">
                  <c:v>2352371</c:v>
                </c:pt>
                <c:pt idx="61">
                  <c:v>2328909</c:v>
                </c:pt>
                <c:pt idx="62">
                  <c:v>4183111</c:v>
                </c:pt>
                <c:pt idx="63">
                  <c:v>3712928</c:v>
                </c:pt>
                <c:pt idx="64">
                  <c:v>2195196</c:v>
                </c:pt>
                <c:pt idx="65">
                  <c:v>4060460</c:v>
                </c:pt>
                <c:pt idx="66">
                  <c:v>3176620</c:v>
                </c:pt>
                <c:pt idx="67">
                  <c:v>9232946</c:v>
                </c:pt>
              </c:numCache>
            </c:numRef>
          </c:val>
          <c:extLst>
            <c:ext xmlns:c16="http://schemas.microsoft.com/office/drawing/2014/chart" uri="{C3380CC4-5D6E-409C-BE32-E72D297353CC}">
              <c16:uniqueId val="{00000005-46FD-254D-8256-E83B34A38A67}"/>
            </c:ext>
          </c:extLst>
        </c:ser>
        <c:dLbls>
          <c:showLegendKey val="0"/>
          <c:showVal val="0"/>
          <c:showCatName val="0"/>
          <c:showSerName val="0"/>
          <c:showPercent val="0"/>
          <c:showBubbleSize val="0"/>
        </c:dLbls>
        <c:gapWidth val="150"/>
        <c:overlap val="100"/>
        <c:axId val="867511775"/>
        <c:axId val="1358852479"/>
      </c:barChart>
      <c:lineChart>
        <c:grouping val="standard"/>
        <c:varyColors val="0"/>
        <c:ser>
          <c:idx val="4"/>
          <c:order val="0"/>
          <c:tx>
            <c:v>Total</c:v>
          </c:tx>
          <c:spPr>
            <a:ln w="15875" cap="rnd">
              <a:solidFill>
                <a:schemeClr val="tx1"/>
              </a:solidFill>
              <a:round/>
            </a:ln>
            <a:effectLst/>
          </c:spPr>
          <c:marker>
            <c:symbol val="circle"/>
            <c:size val="2"/>
            <c:spPr>
              <a:solidFill>
                <a:schemeClr val="tx1"/>
              </a:solidFill>
              <a:ln w="3175">
                <a:solidFill>
                  <a:schemeClr val="tx1"/>
                </a:solidFill>
              </a:ln>
              <a:effectLst/>
            </c:spPr>
          </c:marker>
          <c:cat>
            <c:numRef>
              <c:f>Data!$H$1:$APO$1</c:f>
              <c:numCache>
                <c:formatCode>[$-40C]mmm\-\y\y;@</c:formatCode>
                <c:ptCount val="1100"/>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numCache>
            </c:numRef>
          </c:cat>
          <c:val>
            <c:numRef>
              <c:f>Data!$H$2:$APO$2</c:f>
              <c:numCache>
                <c:formatCode>General</c:formatCode>
                <c:ptCount val="1100"/>
                <c:pt idx="0">
                  <c:v>53355</c:v>
                </c:pt>
                <c:pt idx="2">
                  <c:v>60770</c:v>
                </c:pt>
                <c:pt idx="3">
                  <c:v>62648</c:v>
                </c:pt>
                <c:pt idx="4">
                  <c:v>65072</c:v>
                </c:pt>
                <c:pt idx="5">
                  <c:v>82061</c:v>
                </c:pt>
                <c:pt idx="6">
                  <c:v>72845</c:v>
                </c:pt>
                <c:pt idx="7">
                  <c:v>63167</c:v>
                </c:pt>
                <c:pt idx="8">
                  <c:v>215458</c:v>
                </c:pt>
                <c:pt idx="9">
                  <c:v>245689</c:v>
                </c:pt>
                <c:pt idx="10">
                  <c:v>293271</c:v>
                </c:pt>
                <c:pt idx="11">
                  <c:v>243326</c:v>
                </c:pt>
                <c:pt idx="12">
                  <c:v>292657</c:v>
                </c:pt>
                <c:pt idx="13">
                  <c:v>278411</c:v>
                </c:pt>
                <c:pt idx="14">
                  <c:v>346987</c:v>
                </c:pt>
                <c:pt idx="15">
                  <c:v>294994</c:v>
                </c:pt>
                <c:pt idx="16">
                  <c:v>322715</c:v>
                </c:pt>
                <c:pt idx="17">
                  <c:v>348112</c:v>
                </c:pt>
                <c:pt idx="18">
                  <c:v>327090</c:v>
                </c:pt>
                <c:pt idx="19">
                  <c:v>274353</c:v>
                </c:pt>
                <c:pt idx="20">
                  <c:v>343529</c:v>
                </c:pt>
                <c:pt idx="21">
                  <c:v>411129</c:v>
                </c:pt>
                <c:pt idx="22">
                  <c:v>433475</c:v>
                </c:pt>
                <c:pt idx="23">
                  <c:v>414928</c:v>
                </c:pt>
                <c:pt idx="24">
                  <c:v>510500</c:v>
                </c:pt>
                <c:pt idx="25">
                  <c:v>483673</c:v>
                </c:pt>
                <c:pt idx="26">
                  <c:v>601436</c:v>
                </c:pt>
                <c:pt idx="27">
                  <c:v>565523</c:v>
                </c:pt>
                <c:pt idx="28">
                  <c:v>581723</c:v>
                </c:pt>
                <c:pt idx="29">
                  <c:v>757946</c:v>
                </c:pt>
                <c:pt idx="30">
                  <c:v>802916</c:v>
                </c:pt>
                <c:pt idx="31">
                  <c:v>682069</c:v>
                </c:pt>
                <c:pt idx="32">
                  <c:v>820218</c:v>
                </c:pt>
                <c:pt idx="33">
                  <c:v>1010175</c:v>
                </c:pt>
                <c:pt idx="34">
                  <c:v>952207</c:v>
                </c:pt>
                <c:pt idx="35">
                  <c:v>936391</c:v>
                </c:pt>
                <c:pt idx="36">
                  <c:v>1104327</c:v>
                </c:pt>
                <c:pt idx="37">
                  <c:v>1187003</c:v>
                </c:pt>
                <c:pt idx="38">
                  <c:v>1207870</c:v>
                </c:pt>
                <c:pt idx="39">
                  <c:v>1330914</c:v>
                </c:pt>
                <c:pt idx="40">
                  <c:v>1308213</c:v>
                </c:pt>
                <c:pt idx="41">
                  <c:v>1522934</c:v>
                </c:pt>
                <c:pt idx="42">
                  <c:v>1727121</c:v>
                </c:pt>
                <c:pt idx="43">
                  <c:v>1375509</c:v>
                </c:pt>
                <c:pt idx="44">
                  <c:v>1884328</c:v>
                </c:pt>
                <c:pt idx="45">
                  <c:v>2237941</c:v>
                </c:pt>
                <c:pt idx="46">
                  <c:v>1968614</c:v>
                </c:pt>
                <c:pt idx="47">
                  <c:v>2157489</c:v>
                </c:pt>
                <c:pt idx="48">
                  <c:v>2443501</c:v>
                </c:pt>
                <c:pt idx="49">
                  <c:v>2488627</c:v>
                </c:pt>
                <c:pt idx="50">
                  <c:v>2326247</c:v>
                </c:pt>
                <c:pt idx="51">
                  <c:v>1958996</c:v>
                </c:pt>
                <c:pt idx="52">
                  <c:v>2200362</c:v>
                </c:pt>
                <c:pt idx="53">
                  <c:v>2867931</c:v>
                </c:pt>
                <c:pt idx="54">
                  <c:v>2885359</c:v>
                </c:pt>
                <c:pt idx="55">
                  <c:v>2734373</c:v>
                </c:pt>
                <c:pt idx="56">
                  <c:v>3966060</c:v>
                </c:pt>
                <c:pt idx="57">
                  <c:v>6312755</c:v>
                </c:pt>
                <c:pt idx="58">
                  <c:v>6120021</c:v>
                </c:pt>
                <c:pt idx="59">
                  <c:v>5375536</c:v>
                </c:pt>
                <c:pt idx="60">
                  <c:v>5163055</c:v>
                </c:pt>
                <c:pt idx="61">
                  <c:v>5368659</c:v>
                </c:pt>
                <c:pt idx="62">
                  <c:v>7218314</c:v>
                </c:pt>
                <c:pt idx="63">
                  <c:v>7244492</c:v>
                </c:pt>
                <c:pt idx="64">
                  <c:v>5528281</c:v>
                </c:pt>
                <c:pt idx="65">
                  <c:v>8058326</c:v>
                </c:pt>
                <c:pt idx="66">
                  <c:v>6454357</c:v>
                </c:pt>
                <c:pt idx="67">
                  <c:v>12046185</c:v>
                </c:pt>
              </c:numCache>
            </c:numRef>
          </c:val>
          <c:smooth val="0"/>
          <c:extLst>
            <c:ext xmlns:c16="http://schemas.microsoft.com/office/drawing/2014/chart" uri="{C3380CC4-5D6E-409C-BE32-E72D297353CC}">
              <c16:uniqueId val="{00000006-46FD-254D-8256-E83B34A38A67}"/>
            </c:ext>
          </c:extLst>
        </c:ser>
        <c:dLbls>
          <c:showLegendKey val="0"/>
          <c:showVal val="0"/>
          <c:showCatName val="0"/>
          <c:showSerName val="0"/>
          <c:showPercent val="0"/>
          <c:showBubbleSize val="0"/>
        </c:dLbls>
        <c:marker val="1"/>
        <c:smooth val="0"/>
        <c:axId val="867511775"/>
        <c:axId val="1358852479"/>
      </c:lineChart>
      <c:dateAx>
        <c:axId val="867511775"/>
        <c:scaling>
          <c:orientation val="minMax"/>
        </c:scaling>
        <c:delete val="0"/>
        <c:axPos val="b"/>
        <c:numFmt formatCode="[$-40C]mmm\ yy;@" sourceLinked="0"/>
        <c:majorTickMark val="none"/>
        <c:minorTickMark val="none"/>
        <c:tickLblPos val="nextTo"/>
        <c:spPr>
          <a:noFill/>
          <a:ln w="9525" cap="flat" cmpd="sng" algn="ctr">
            <a:solidFill>
              <a:schemeClr val="tx1">
                <a:lumMod val="15000"/>
                <a:lumOff val="85000"/>
              </a:schemeClr>
            </a:solidFill>
            <a:round/>
          </a:ln>
          <a:effectLst/>
        </c:spPr>
        <c:txPr>
          <a:bodyPr rot="-36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58852479"/>
        <c:crosses val="autoZero"/>
        <c:auto val="1"/>
        <c:lblOffset val="100"/>
        <c:baseTimeUnit val="months"/>
      </c:dateAx>
      <c:valAx>
        <c:axId val="1358852479"/>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86751177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D2A-D742-BB58-9CC22506095B}"/>
              </c:ext>
            </c:extLst>
          </c:dPt>
          <c:dPt>
            <c:idx val="1"/>
            <c:bubble3D val="0"/>
            <c:spPr>
              <a:solidFill>
                <a:srgbClr val="008080"/>
              </a:solidFill>
              <a:ln w="19050">
                <a:solidFill>
                  <a:schemeClr val="lt1"/>
                </a:solidFill>
              </a:ln>
              <a:effectLst/>
            </c:spPr>
            <c:extLst>
              <c:ext xmlns:c16="http://schemas.microsoft.com/office/drawing/2014/chart" uri="{C3380CC4-5D6E-409C-BE32-E72D297353CC}">
                <c16:uniqueId val="{00000003-4D2A-D742-BB58-9CC22506095B}"/>
              </c:ext>
            </c:extLst>
          </c:dPt>
          <c:dPt>
            <c:idx val="2"/>
            <c:bubble3D val="0"/>
            <c:spPr>
              <a:solidFill>
                <a:srgbClr val="FF2F92"/>
              </a:solidFill>
              <a:ln w="19050">
                <a:solidFill>
                  <a:schemeClr val="lt1"/>
                </a:solidFill>
              </a:ln>
              <a:effectLst/>
            </c:spPr>
            <c:extLst>
              <c:ext xmlns:c16="http://schemas.microsoft.com/office/drawing/2014/chart" uri="{C3380CC4-5D6E-409C-BE32-E72D297353CC}">
                <c16:uniqueId val="{00000005-4D2A-D742-BB58-9CC22506095B}"/>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D2A-D742-BB58-9CC22506095B}"/>
              </c:ext>
            </c:extLst>
          </c:dPt>
          <c:dLbls>
            <c:dLbl>
              <c:idx val="1"/>
              <c:layout>
                <c:manualLayout>
                  <c:x val="-0.16206930781234719"/>
                  <c:y val="7.6635580708661416E-2"/>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fr-FR"/>
                </a:p>
              </c:txPr>
              <c:dLblPos val="bestFit"/>
              <c:showLegendKey val="0"/>
              <c:showVal val="0"/>
              <c:showCatName val="0"/>
              <c:showSerName val="0"/>
              <c:showPercent val="1"/>
              <c:showBubbleSize val="0"/>
              <c:extLst>
                <c:ext xmlns:c15="http://schemas.microsoft.com/office/drawing/2012/chart" uri="{CE6537A1-D6FC-4f65-9D91-7224C49458BB}">
                  <c15:layout>
                    <c:manualLayout>
                      <c:w val="0.22177871273037786"/>
                      <c:h val="7.474212598425195E-2"/>
                    </c:manualLayout>
                  </c15:layout>
                </c:ext>
                <c:ext xmlns:c16="http://schemas.microsoft.com/office/drawing/2014/chart" uri="{C3380CC4-5D6E-409C-BE32-E72D297353CC}">
                  <c16:uniqueId val="{00000003-4D2A-D742-BB58-9CC22506095B}"/>
                </c:ext>
              </c:extLst>
            </c:dLbl>
            <c:dLbl>
              <c:idx val="2"/>
              <c:layout>
                <c:manualLayout>
                  <c:x val="-0.1327594420301175"/>
                  <c:y val="3.9251476377952753E-2"/>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fr-FR"/>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D2A-D742-BB58-9CC22506095B}"/>
                </c:ext>
              </c:extLst>
            </c:dLbl>
            <c:dLbl>
              <c:idx val="3"/>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fr-FR"/>
                </a:p>
              </c:txPr>
              <c:dLblPos val="ctr"/>
              <c:showLegendKey val="0"/>
              <c:showVal val="0"/>
              <c:showCatName val="0"/>
              <c:showSerName val="0"/>
              <c:showPercent val="1"/>
              <c:showBubbleSize val="0"/>
              <c:extLst>
                <c:ext xmlns:c16="http://schemas.microsoft.com/office/drawing/2014/chart" uri="{C3380CC4-5D6E-409C-BE32-E72D297353CC}">
                  <c16:uniqueId val="{00000007-4D2A-D742-BB58-9CC22506095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'Graphique Data'!$A$3:$A$6</c:f>
              <c:strCache>
                <c:ptCount val="4"/>
                <c:pt idx="0">
                  <c:v>ES</c:v>
                </c:pt>
                <c:pt idx="1">
                  <c:v>LBM</c:v>
                </c:pt>
                <c:pt idx="2">
                  <c:v>PSL</c:v>
                </c:pt>
                <c:pt idx="3">
                  <c:v>Autres</c:v>
                </c:pt>
              </c:strCache>
            </c:strRef>
          </c:cat>
          <c:val>
            <c:numRef>
              <c:f>'Graphique Data'!$B$3:$B$6</c:f>
              <c:numCache>
                <c:formatCode>General</c:formatCode>
                <c:ptCount val="4"/>
                <c:pt idx="0">
                  <c:v>1667894</c:v>
                </c:pt>
                <c:pt idx="1">
                  <c:v>626083</c:v>
                </c:pt>
                <c:pt idx="2">
                  <c:v>519262</c:v>
                </c:pt>
                <c:pt idx="3">
                  <c:v>9232946</c:v>
                </c:pt>
              </c:numCache>
            </c:numRef>
          </c:val>
          <c:extLst>
            <c:ext xmlns:c16="http://schemas.microsoft.com/office/drawing/2014/chart" uri="{C3380CC4-5D6E-409C-BE32-E72D297353CC}">
              <c16:uniqueId val="{00000008-4D2A-D742-BB58-9CC22506095B}"/>
            </c:ext>
          </c:extLst>
        </c:ser>
        <c:dLbls>
          <c:dLblPos val="ctr"/>
          <c:showLegendKey val="0"/>
          <c:showVal val="1"/>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663907766536135E-2"/>
          <c:y val="0.1216900801124086"/>
          <c:w val="0.87346884591387919"/>
          <c:h val="0.68034741800770093"/>
        </c:manualLayout>
      </c:layout>
      <c:barChart>
        <c:barDir val="col"/>
        <c:grouping val="stacked"/>
        <c:varyColors val="0"/>
        <c:ser>
          <c:idx val="1"/>
          <c:order val="0"/>
          <c:tx>
            <c:v>BAL Libéral</c:v>
          </c:tx>
          <c:spPr>
            <a:solidFill>
              <a:srgbClr val="FF2F92"/>
            </a:solidFill>
          </c:spPr>
          <c:invertIfNegative val="0"/>
          <c:cat>
            <c:numRef>
              <c:f>Data!$S$1:$APO$1</c:f>
              <c:numCache>
                <c:formatCode>[$-40C]mmm\-\y\y;@</c:formatCode>
                <c:ptCount val="1089"/>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pt idx="36">
                  <c:v>43800</c:v>
                </c:pt>
                <c:pt idx="37">
                  <c:v>43831</c:v>
                </c:pt>
                <c:pt idx="38">
                  <c:v>43862</c:v>
                </c:pt>
                <c:pt idx="39">
                  <c:v>43891</c:v>
                </c:pt>
                <c:pt idx="40">
                  <c:v>43922</c:v>
                </c:pt>
                <c:pt idx="41">
                  <c:v>43952</c:v>
                </c:pt>
                <c:pt idx="42">
                  <c:v>43983</c:v>
                </c:pt>
                <c:pt idx="43">
                  <c:v>44013</c:v>
                </c:pt>
                <c:pt idx="44">
                  <c:v>44044</c:v>
                </c:pt>
                <c:pt idx="45">
                  <c:v>44075</c:v>
                </c:pt>
                <c:pt idx="46">
                  <c:v>44105</c:v>
                </c:pt>
                <c:pt idx="47">
                  <c:v>44136</c:v>
                </c:pt>
                <c:pt idx="48">
                  <c:v>44166</c:v>
                </c:pt>
                <c:pt idx="49">
                  <c:v>44197</c:v>
                </c:pt>
                <c:pt idx="50">
                  <c:v>44228</c:v>
                </c:pt>
                <c:pt idx="51">
                  <c:v>44256</c:v>
                </c:pt>
                <c:pt idx="52">
                  <c:v>44287</c:v>
                </c:pt>
                <c:pt idx="53">
                  <c:v>44317</c:v>
                </c:pt>
                <c:pt idx="54">
                  <c:v>44348</c:v>
                </c:pt>
                <c:pt idx="55">
                  <c:v>44378</c:v>
                </c:pt>
                <c:pt idx="56">
                  <c:v>44409</c:v>
                </c:pt>
              </c:numCache>
            </c:numRef>
          </c:cat>
          <c:val>
            <c:numRef>
              <c:f>Data!$S$14:$APO$14</c:f>
              <c:numCache>
                <c:formatCode>General</c:formatCode>
                <c:ptCount val="1089"/>
                <c:pt idx="1">
                  <c:v>20245</c:v>
                </c:pt>
                <c:pt idx="2">
                  <c:v>24572</c:v>
                </c:pt>
                <c:pt idx="3">
                  <c:v>25545</c:v>
                </c:pt>
                <c:pt idx="4">
                  <c:v>32751</c:v>
                </c:pt>
                <c:pt idx="5">
                  <c:v>36948</c:v>
                </c:pt>
                <c:pt idx="6">
                  <c:v>38545</c:v>
                </c:pt>
                <c:pt idx="7">
                  <c:v>40095</c:v>
                </c:pt>
                <c:pt idx="8">
                  <c:v>42500</c:v>
                </c:pt>
                <c:pt idx="9">
                  <c:v>44179</c:v>
                </c:pt>
                <c:pt idx="10">
                  <c:v>48594</c:v>
                </c:pt>
                <c:pt idx="11">
                  <c:v>53121</c:v>
                </c:pt>
                <c:pt idx="12">
                  <c:v>61309</c:v>
                </c:pt>
                <c:pt idx="13">
                  <c:v>69116</c:v>
                </c:pt>
                <c:pt idx="14">
                  <c:v>77747</c:v>
                </c:pt>
                <c:pt idx="15">
                  <c:v>81325</c:v>
                </c:pt>
                <c:pt idx="16">
                  <c:v>85705</c:v>
                </c:pt>
                <c:pt idx="17">
                  <c:v>90304</c:v>
                </c:pt>
                <c:pt idx="18">
                  <c:v>97422</c:v>
                </c:pt>
                <c:pt idx="19">
                  <c:v>98931</c:v>
                </c:pt>
                <c:pt idx="20">
                  <c:v>99652</c:v>
                </c:pt>
                <c:pt idx="21">
                  <c:v>111326</c:v>
                </c:pt>
                <c:pt idx="22">
                  <c:v>120561</c:v>
                </c:pt>
                <c:pt idx="23">
                  <c:v>133483</c:v>
                </c:pt>
                <c:pt idx="24">
                  <c:v>143720</c:v>
                </c:pt>
                <c:pt idx="25">
                  <c:v>148213</c:v>
                </c:pt>
                <c:pt idx="26">
                  <c:v>155064</c:v>
                </c:pt>
                <c:pt idx="27">
                  <c:v>160117</c:v>
                </c:pt>
                <c:pt idx="28">
                  <c:v>165633</c:v>
                </c:pt>
                <c:pt idx="29">
                  <c:v>169383</c:v>
                </c:pt>
                <c:pt idx="30">
                  <c:v>172542</c:v>
                </c:pt>
                <c:pt idx="31">
                  <c:v>176035</c:v>
                </c:pt>
                <c:pt idx="32">
                  <c:v>178473</c:v>
                </c:pt>
                <c:pt idx="33">
                  <c:v>184641</c:v>
                </c:pt>
                <c:pt idx="34">
                  <c:v>192333</c:v>
                </c:pt>
                <c:pt idx="35">
                  <c:v>202899</c:v>
                </c:pt>
                <c:pt idx="36">
                  <c:v>223181</c:v>
                </c:pt>
                <c:pt idx="37">
                  <c:v>236338</c:v>
                </c:pt>
                <c:pt idx="38">
                  <c:v>247471</c:v>
                </c:pt>
                <c:pt idx="39">
                  <c:v>255973</c:v>
                </c:pt>
                <c:pt idx="40">
                  <c:v>260600</c:v>
                </c:pt>
                <c:pt idx="41">
                  <c:v>263698</c:v>
                </c:pt>
                <c:pt idx="42">
                  <c:v>265255</c:v>
                </c:pt>
                <c:pt idx="43">
                  <c:v>267970</c:v>
                </c:pt>
                <c:pt idx="44">
                  <c:v>269780</c:v>
                </c:pt>
                <c:pt idx="45">
                  <c:v>272595</c:v>
                </c:pt>
                <c:pt idx="46">
                  <c:v>277174</c:v>
                </c:pt>
                <c:pt idx="47">
                  <c:v>283175</c:v>
                </c:pt>
                <c:pt idx="48">
                  <c:v>286463</c:v>
                </c:pt>
                <c:pt idx="49">
                  <c:v>295528</c:v>
                </c:pt>
                <c:pt idx="50">
                  <c:v>300913</c:v>
                </c:pt>
                <c:pt idx="51">
                  <c:v>308753</c:v>
                </c:pt>
                <c:pt idx="52">
                  <c:v>319907</c:v>
                </c:pt>
                <c:pt idx="53">
                  <c:v>321802</c:v>
                </c:pt>
                <c:pt idx="54">
                  <c:v>323985</c:v>
                </c:pt>
                <c:pt idx="55">
                  <c:v>320430</c:v>
                </c:pt>
                <c:pt idx="56">
                  <c:v>322659</c:v>
                </c:pt>
              </c:numCache>
            </c:numRef>
          </c:val>
          <c:extLst>
            <c:ext xmlns:c16="http://schemas.microsoft.com/office/drawing/2014/chart" uri="{C3380CC4-5D6E-409C-BE32-E72D297353CC}">
              <c16:uniqueId val="{00000001-909A-B044-9967-5D77CF13C3E5}"/>
            </c:ext>
          </c:extLst>
        </c:ser>
        <c:ser>
          <c:idx val="2"/>
          <c:order val="1"/>
          <c:tx>
            <c:v>BAL non Libéral</c:v>
          </c:tx>
          <c:spPr>
            <a:solidFill>
              <a:schemeClr val="accent1"/>
            </a:solidFill>
          </c:spPr>
          <c:invertIfNegative val="0"/>
          <c:cat>
            <c:numRef>
              <c:f>Data!$S$1:$APO$1</c:f>
              <c:numCache>
                <c:formatCode>[$-40C]mmm\-\y\y;@</c:formatCode>
                <c:ptCount val="1089"/>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pt idx="36">
                  <c:v>43800</c:v>
                </c:pt>
                <c:pt idx="37">
                  <c:v>43831</c:v>
                </c:pt>
                <c:pt idx="38">
                  <c:v>43862</c:v>
                </c:pt>
                <c:pt idx="39">
                  <c:v>43891</c:v>
                </c:pt>
                <c:pt idx="40">
                  <c:v>43922</c:v>
                </c:pt>
                <c:pt idx="41">
                  <c:v>43952</c:v>
                </c:pt>
                <c:pt idx="42">
                  <c:v>43983</c:v>
                </c:pt>
                <c:pt idx="43">
                  <c:v>44013</c:v>
                </c:pt>
                <c:pt idx="44">
                  <c:v>44044</c:v>
                </c:pt>
                <c:pt idx="45">
                  <c:v>44075</c:v>
                </c:pt>
                <c:pt idx="46">
                  <c:v>44105</c:v>
                </c:pt>
                <c:pt idx="47">
                  <c:v>44136</c:v>
                </c:pt>
                <c:pt idx="48">
                  <c:v>44166</c:v>
                </c:pt>
                <c:pt idx="49">
                  <c:v>44197</c:v>
                </c:pt>
                <c:pt idx="50">
                  <c:v>44228</c:v>
                </c:pt>
                <c:pt idx="51">
                  <c:v>44256</c:v>
                </c:pt>
                <c:pt idx="52">
                  <c:v>44287</c:v>
                </c:pt>
                <c:pt idx="53">
                  <c:v>44317</c:v>
                </c:pt>
                <c:pt idx="54">
                  <c:v>44348</c:v>
                </c:pt>
                <c:pt idx="55">
                  <c:v>44378</c:v>
                </c:pt>
                <c:pt idx="56">
                  <c:v>44409</c:v>
                </c:pt>
              </c:numCache>
            </c:numRef>
          </c:cat>
          <c:val>
            <c:numRef>
              <c:f>Data!$S$15:$APO$15</c:f>
              <c:numCache>
                <c:formatCode>General</c:formatCode>
                <c:ptCount val="1089"/>
                <c:pt idx="1">
                  <c:v>18844</c:v>
                </c:pt>
                <c:pt idx="2">
                  <c:v>20487</c:v>
                </c:pt>
                <c:pt idx="3">
                  <c:v>20722</c:v>
                </c:pt>
                <c:pt idx="4">
                  <c:v>23099</c:v>
                </c:pt>
                <c:pt idx="5">
                  <c:v>25725</c:v>
                </c:pt>
                <c:pt idx="6">
                  <c:v>30492</c:v>
                </c:pt>
                <c:pt idx="7">
                  <c:v>31217</c:v>
                </c:pt>
                <c:pt idx="8">
                  <c:v>32000</c:v>
                </c:pt>
                <c:pt idx="9">
                  <c:v>32819</c:v>
                </c:pt>
                <c:pt idx="10">
                  <c:v>34891</c:v>
                </c:pt>
                <c:pt idx="11">
                  <c:v>36326</c:v>
                </c:pt>
                <c:pt idx="12">
                  <c:v>37898</c:v>
                </c:pt>
                <c:pt idx="13">
                  <c:v>39223</c:v>
                </c:pt>
                <c:pt idx="14">
                  <c:v>40444</c:v>
                </c:pt>
                <c:pt idx="15">
                  <c:v>42175</c:v>
                </c:pt>
                <c:pt idx="16">
                  <c:v>43653</c:v>
                </c:pt>
                <c:pt idx="17">
                  <c:v>46067</c:v>
                </c:pt>
                <c:pt idx="18">
                  <c:v>48346</c:v>
                </c:pt>
                <c:pt idx="19">
                  <c:v>50090</c:v>
                </c:pt>
                <c:pt idx="20">
                  <c:v>50628</c:v>
                </c:pt>
                <c:pt idx="21">
                  <c:v>52034</c:v>
                </c:pt>
                <c:pt idx="22">
                  <c:v>52956</c:v>
                </c:pt>
                <c:pt idx="23">
                  <c:v>54303</c:v>
                </c:pt>
                <c:pt idx="24">
                  <c:v>57022</c:v>
                </c:pt>
                <c:pt idx="25">
                  <c:v>59418</c:v>
                </c:pt>
                <c:pt idx="26">
                  <c:v>61272</c:v>
                </c:pt>
                <c:pt idx="27">
                  <c:v>62190</c:v>
                </c:pt>
                <c:pt idx="28">
                  <c:v>64215</c:v>
                </c:pt>
                <c:pt idx="29">
                  <c:v>66323</c:v>
                </c:pt>
                <c:pt idx="30">
                  <c:v>69153</c:v>
                </c:pt>
                <c:pt idx="31">
                  <c:v>70712</c:v>
                </c:pt>
                <c:pt idx="32">
                  <c:v>71856</c:v>
                </c:pt>
                <c:pt idx="33">
                  <c:v>73045</c:v>
                </c:pt>
                <c:pt idx="34">
                  <c:v>74952</c:v>
                </c:pt>
                <c:pt idx="35">
                  <c:v>75929</c:v>
                </c:pt>
                <c:pt idx="36">
                  <c:v>78964</c:v>
                </c:pt>
                <c:pt idx="37">
                  <c:v>81437</c:v>
                </c:pt>
                <c:pt idx="38">
                  <c:v>83630</c:v>
                </c:pt>
                <c:pt idx="39">
                  <c:v>87920</c:v>
                </c:pt>
                <c:pt idx="40">
                  <c:v>95485</c:v>
                </c:pt>
                <c:pt idx="41">
                  <c:v>98967</c:v>
                </c:pt>
                <c:pt idx="42">
                  <c:v>103025</c:v>
                </c:pt>
                <c:pt idx="43">
                  <c:v>105434</c:v>
                </c:pt>
                <c:pt idx="44">
                  <c:v>104980</c:v>
                </c:pt>
                <c:pt idx="45">
                  <c:v>106211</c:v>
                </c:pt>
                <c:pt idx="46">
                  <c:v>110368</c:v>
                </c:pt>
                <c:pt idx="47">
                  <c:v>113951</c:v>
                </c:pt>
                <c:pt idx="48">
                  <c:v>118533</c:v>
                </c:pt>
                <c:pt idx="49">
                  <c:v>118170</c:v>
                </c:pt>
                <c:pt idx="50">
                  <c:v>126663</c:v>
                </c:pt>
                <c:pt idx="51">
                  <c:v>131321</c:v>
                </c:pt>
                <c:pt idx="52">
                  <c:v>137782</c:v>
                </c:pt>
                <c:pt idx="53">
                  <c:v>140534</c:v>
                </c:pt>
                <c:pt idx="54">
                  <c:v>149769</c:v>
                </c:pt>
                <c:pt idx="55">
                  <c:v>151438</c:v>
                </c:pt>
                <c:pt idx="56">
                  <c:v>157695</c:v>
                </c:pt>
              </c:numCache>
            </c:numRef>
          </c:val>
          <c:extLst>
            <c:ext xmlns:c16="http://schemas.microsoft.com/office/drawing/2014/chart" uri="{C3380CC4-5D6E-409C-BE32-E72D297353CC}">
              <c16:uniqueId val="{00000003-909A-B044-9967-5D77CF13C3E5}"/>
            </c:ext>
          </c:extLst>
        </c:ser>
        <c:dLbls>
          <c:showLegendKey val="0"/>
          <c:showVal val="0"/>
          <c:showCatName val="0"/>
          <c:showSerName val="0"/>
          <c:showPercent val="0"/>
          <c:showBubbleSize val="0"/>
        </c:dLbls>
        <c:gapWidth val="150"/>
        <c:overlap val="100"/>
        <c:axId val="90968064"/>
        <c:axId val="90969600"/>
      </c:barChart>
      <c:lineChart>
        <c:grouping val="standard"/>
        <c:varyColors val="0"/>
        <c:ser>
          <c:idx val="0"/>
          <c:order val="2"/>
          <c:tx>
            <c:v>Total</c:v>
          </c:tx>
          <c:spPr>
            <a:ln w="12700">
              <a:solidFill>
                <a:schemeClr val="tx1"/>
              </a:solidFill>
            </a:ln>
          </c:spPr>
          <c:marker>
            <c:symbol val="circle"/>
            <c:size val="3"/>
            <c:spPr>
              <a:solidFill>
                <a:schemeClr val="tx1"/>
              </a:solidFill>
            </c:spPr>
          </c:marker>
          <c:cat>
            <c:numRef>
              <c:f>Data!$S$1:$APO$1</c:f>
              <c:numCache>
                <c:formatCode>[$-40C]mmm\-\y\y;@</c:formatCode>
                <c:ptCount val="1089"/>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pt idx="36">
                  <c:v>43800</c:v>
                </c:pt>
                <c:pt idx="37">
                  <c:v>43831</c:v>
                </c:pt>
                <c:pt idx="38">
                  <c:v>43862</c:v>
                </c:pt>
                <c:pt idx="39">
                  <c:v>43891</c:v>
                </c:pt>
                <c:pt idx="40">
                  <c:v>43922</c:v>
                </c:pt>
                <c:pt idx="41">
                  <c:v>43952</c:v>
                </c:pt>
                <c:pt idx="42">
                  <c:v>43983</c:v>
                </c:pt>
                <c:pt idx="43">
                  <c:v>44013</c:v>
                </c:pt>
                <c:pt idx="44">
                  <c:v>44044</c:v>
                </c:pt>
                <c:pt idx="45">
                  <c:v>44075</c:v>
                </c:pt>
                <c:pt idx="46">
                  <c:v>44105</c:v>
                </c:pt>
                <c:pt idx="47">
                  <c:v>44136</c:v>
                </c:pt>
                <c:pt idx="48">
                  <c:v>44166</c:v>
                </c:pt>
                <c:pt idx="49">
                  <c:v>44197</c:v>
                </c:pt>
                <c:pt idx="50">
                  <c:v>44228</c:v>
                </c:pt>
                <c:pt idx="51">
                  <c:v>44256</c:v>
                </c:pt>
                <c:pt idx="52">
                  <c:v>44287</c:v>
                </c:pt>
                <c:pt idx="53">
                  <c:v>44317</c:v>
                </c:pt>
                <c:pt idx="54">
                  <c:v>44348</c:v>
                </c:pt>
                <c:pt idx="55">
                  <c:v>44378</c:v>
                </c:pt>
                <c:pt idx="56">
                  <c:v>44409</c:v>
                </c:pt>
              </c:numCache>
            </c:numRef>
          </c:cat>
          <c:val>
            <c:numRef>
              <c:f>Data!$S$3:$APO$3</c:f>
              <c:numCache>
                <c:formatCode>General</c:formatCode>
                <c:ptCount val="1089"/>
                <c:pt idx="1">
                  <c:v>39089</c:v>
                </c:pt>
                <c:pt idx="2">
                  <c:v>45059</c:v>
                </c:pt>
                <c:pt idx="3">
                  <c:v>46267</c:v>
                </c:pt>
                <c:pt idx="4">
                  <c:v>55850</c:v>
                </c:pt>
                <c:pt idx="5">
                  <c:v>62673</c:v>
                </c:pt>
                <c:pt idx="6">
                  <c:v>69037</c:v>
                </c:pt>
                <c:pt idx="7">
                  <c:v>71312</c:v>
                </c:pt>
                <c:pt idx="8">
                  <c:v>75000</c:v>
                </c:pt>
                <c:pt idx="9">
                  <c:v>76998</c:v>
                </c:pt>
                <c:pt idx="10">
                  <c:v>83485</c:v>
                </c:pt>
                <c:pt idx="11">
                  <c:v>89447</c:v>
                </c:pt>
                <c:pt idx="12">
                  <c:v>99207</c:v>
                </c:pt>
                <c:pt idx="13">
                  <c:v>108339</c:v>
                </c:pt>
                <c:pt idx="14">
                  <c:v>118191</c:v>
                </c:pt>
                <c:pt idx="15">
                  <c:v>123500</c:v>
                </c:pt>
                <c:pt idx="16">
                  <c:v>129358</c:v>
                </c:pt>
                <c:pt idx="17">
                  <c:v>136371</c:v>
                </c:pt>
                <c:pt idx="18">
                  <c:v>145768</c:v>
                </c:pt>
                <c:pt idx="19">
                  <c:v>149021</c:v>
                </c:pt>
                <c:pt idx="20">
                  <c:v>150280</c:v>
                </c:pt>
                <c:pt idx="21">
                  <c:v>163360</c:v>
                </c:pt>
                <c:pt idx="22">
                  <c:v>173517</c:v>
                </c:pt>
                <c:pt idx="23">
                  <c:v>187786</c:v>
                </c:pt>
                <c:pt idx="24">
                  <c:v>200742</c:v>
                </c:pt>
                <c:pt idx="25">
                  <c:v>207631</c:v>
                </c:pt>
                <c:pt idx="26">
                  <c:v>216336</c:v>
                </c:pt>
                <c:pt idx="27">
                  <c:v>222307</c:v>
                </c:pt>
                <c:pt idx="28">
                  <c:v>229848</c:v>
                </c:pt>
                <c:pt idx="29">
                  <c:v>235706</c:v>
                </c:pt>
                <c:pt idx="30">
                  <c:v>241695</c:v>
                </c:pt>
                <c:pt idx="31" formatCode="#,##0">
                  <c:v>246747</c:v>
                </c:pt>
                <c:pt idx="32">
                  <c:v>250329</c:v>
                </c:pt>
                <c:pt idx="33">
                  <c:v>257686</c:v>
                </c:pt>
                <c:pt idx="34">
                  <c:v>267285</c:v>
                </c:pt>
                <c:pt idx="35">
                  <c:v>278828</c:v>
                </c:pt>
                <c:pt idx="36">
                  <c:v>302145</c:v>
                </c:pt>
                <c:pt idx="37">
                  <c:v>317775</c:v>
                </c:pt>
                <c:pt idx="38">
                  <c:v>331101</c:v>
                </c:pt>
                <c:pt idx="39">
                  <c:v>343893</c:v>
                </c:pt>
                <c:pt idx="40">
                  <c:v>356085</c:v>
                </c:pt>
                <c:pt idx="41">
                  <c:v>362665</c:v>
                </c:pt>
                <c:pt idx="42">
                  <c:v>368280</c:v>
                </c:pt>
                <c:pt idx="43">
                  <c:v>373403</c:v>
                </c:pt>
                <c:pt idx="44">
                  <c:v>374760</c:v>
                </c:pt>
                <c:pt idx="45">
                  <c:v>378806</c:v>
                </c:pt>
                <c:pt idx="46">
                  <c:v>387542</c:v>
                </c:pt>
                <c:pt idx="47">
                  <c:v>397126</c:v>
                </c:pt>
                <c:pt idx="48">
                  <c:v>404996</c:v>
                </c:pt>
                <c:pt idx="49">
                  <c:v>413698</c:v>
                </c:pt>
                <c:pt idx="50">
                  <c:v>427576</c:v>
                </c:pt>
                <c:pt idx="51">
                  <c:v>440074</c:v>
                </c:pt>
                <c:pt idx="52">
                  <c:v>457689</c:v>
                </c:pt>
                <c:pt idx="53">
                  <c:v>462336</c:v>
                </c:pt>
                <c:pt idx="54">
                  <c:v>473754</c:v>
                </c:pt>
                <c:pt idx="55">
                  <c:v>471868</c:v>
                </c:pt>
                <c:pt idx="56">
                  <c:v>480354</c:v>
                </c:pt>
              </c:numCache>
            </c:numRef>
          </c:val>
          <c:smooth val="0"/>
          <c:extLst>
            <c:ext xmlns:c16="http://schemas.microsoft.com/office/drawing/2014/chart" uri="{C3380CC4-5D6E-409C-BE32-E72D297353CC}">
              <c16:uniqueId val="{00000005-909A-B044-9967-5D77CF13C3E5}"/>
            </c:ext>
          </c:extLst>
        </c:ser>
        <c:dLbls>
          <c:showLegendKey val="0"/>
          <c:showVal val="0"/>
          <c:showCatName val="0"/>
          <c:showSerName val="0"/>
          <c:showPercent val="0"/>
          <c:showBubbleSize val="0"/>
        </c:dLbls>
        <c:marker val="1"/>
        <c:smooth val="0"/>
        <c:axId val="90968064"/>
        <c:axId val="90969600"/>
      </c:lineChart>
      <c:dateAx>
        <c:axId val="90968064"/>
        <c:scaling>
          <c:orientation val="minMax"/>
        </c:scaling>
        <c:delete val="0"/>
        <c:axPos val="b"/>
        <c:numFmt formatCode="[$-40C]mmm\ yy;@" sourceLinked="0"/>
        <c:majorTickMark val="out"/>
        <c:minorTickMark val="none"/>
        <c:tickLblPos val="nextTo"/>
        <c:spPr>
          <a:noFill/>
          <a:ln w="9525" cap="flat" cmpd="sng" algn="ctr">
            <a:solidFill>
              <a:schemeClr val="tx1">
                <a:lumMod val="15000"/>
                <a:lumOff val="85000"/>
              </a:schemeClr>
            </a:solidFill>
            <a:round/>
          </a:ln>
          <a:effectLst/>
        </c:spPr>
        <c:txPr>
          <a:bodyPr rot="-4200000" vert="horz"/>
          <a:lstStyle/>
          <a:p>
            <a:pPr>
              <a:defRPr sz="700"/>
            </a:pPr>
            <a:endParaRPr lang="fr-FR"/>
          </a:p>
        </c:txPr>
        <c:crossAx val="90969600"/>
        <c:crosses val="autoZero"/>
        <c:auto val="1"/>
        <c:lblOffset val="100"/>
        <c:baseTimeUnit val="months"/>
      </c:dateAx>
      <c:valAx>
        <c:axId val="909696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vert="horz"/>
          <a:lstStyle/>
          <a:p>
            <a:pPr>
              <a:defRPr/>
            </a:pPr>
            <a:endParaRPr lang="fr-FR"/>
          </a:p>
        </c:txPr>
        <c:crossAx val="90968064"/>
        <c:crosses val="autoZero"/>
        <c:crossBetween val="between"/>
      </c:valAx>
      <c:spPr>
        <a:noFill/>
        <a:ln>
          <a:noFill/>
        </a:ln>
        <a:effectLst/>
      </c:spPr>
    </c:plotArea>
    <c:legend>
      <c:legendPos val="t"/>
      <c:layout>
        <c:manualLayout>
          <c:xMode val="edge"/>
          <c:yMode val="edge"/>
          <c:x val="0"/>
          <c:y val="1.7627459603160079E-2"/>
          <c:w val="1"/>
          <c:h val="7.3478978097765782E-2"/>
        </c:manualLayout>
      </c:layout>
      <c:overlay val="0"/>
      <c:txPr>
        <a:bodyPr/>
        <a:lstStyle/>
        <a:p>
          <a:pPr>
            <a:defRPr sz="700"/>
          </a:pPr>
          <a:endParaRPr lang="fr-FR"/>
        </a:p>
      </c:txPr>
    </c:legend>
    <c:plotVisOnly val="1"/>
    <c:dispBlanksAs val="gap"/>
    <c:showDLblsOverMax val="0"/>
  </c:chart>
  <c:spPr>
    <a:solidFill>
      <a:schemeClr val="bg1"/>
    </a:solidFill>
    <a:ln w="9525" cap="flat" cmpd="sng" algn="ctr">
      <a:noFill/>
      <a:round/>
    </a:ln>
    <a:effectLst/>
  </c:spPr>
  <c:txPr>
    <a:bodyPr/>
    <a:lstStyle/>
    <a:p>
      <a:pPr>
        <a:defRPr sz="800"/>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011938679184831"/>
          <c:y val="0.15171644698148229"/>
          <c:w val="0.49976122641630322"/>
          <c:h val="0.496490214100759"/>
        </c:manualLayout>
      </c:layout>
      <c:pieChart>
        <c:varyColors val="1"/>
        <c:ser>
          <c:idx val="0"/>
          <c:order val="0"/>
          <c:dPt>
            <c:idx val="0"/>
            <c:bubble3D val="0"/>
            <c:spPr>
              <a:solidFill>
                <a:schemeClr val="accent5">
                  <a:lumMod val="40000"/>
                  <a:lumOff val="60000"/>
                </a:schemeClr>
              </a:solidFill>
              <a:ln w="19050">
                <a:solidFill>
                  <a:schemeClr val="lt1"/>
                </a:solidFill>
              </a:ln>
              <a:effectLst/>
            </c:spPr>
            <c:extLst>
              <c:ext xmlns:c16="http://schemas.microsoft.com/office/drawing/2014/chart" uri="{C3380CC4-5D6E-409C-BE32-E72D297353CC}">
                <c16:uniqueId val="{00000001-4FD9-2A4B-BDEB-C0441DEF29E4}"/>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4FD9-2A4B-BDEB-C0441DEF29E4}"/>
              </c:ext>
            </c:extLst>
          </c:dPt>
          <c:dPt>
            <c:idx val="2"/>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5-4FD9-2A4B-BDEB-C0441DEF29E4}"/>
              </c:ext>
            </c:extLst>
          </c:dPt>
          <c:dLbls>
            <c:dLbl>
              <c:idx val="0"/>
              <c:layout>
                <c:manualLayout>
                  <c:x val="0.17824277165300517"/>
                  <c:y val="-0.15093309977195515"/>
                </c:manualLayout>
              </c:layout>
              <c:dLblPos val="bestFit"/>
              <c:showLegendKey val="0"/>
              <c:showVal val="1"/>
              <c:showCatName val="0"/>
              <c:showSerName val="0"/>
              <c:showPercent val="1"/>
              <c:showBubbleSize val="0"/>
              <c:separator>
</c:separator>
              <c:extLst>
                <c:ext xmlns:c15="http://schemas.microsoft.com/office/drawing/2012/chart" uri="{CE6537A1-D6FC-4f65-9D91-7224C49458BB}">
                  <c15:layout>
                    <c:manualLayout>
                      <c:w val="0.26800168049088835"/>
                      <c:h val="0.25297022686515991"/>
                    </c:manualLayout>
                  </c15:layout>
                </c:ext>
                <c:ext xmlns:c16="http://schemas.microsoft.com/office/drawing/2014/chart" uri="{C3380CC4-5D6E-409C-BE32-E72D297353CC}">
                  <c16:uniqueId val="{00000001-4FD9-2A4B-BDEB-C0441DEF29E4}"/>
                </c:ext>
              </c:extLst>
            </c:dLbl>
            <c:dLbl>
              <c:idx val="1"/>
              <c:layout>
                <c:manualLayout>
                  <c:x val="-0.1272947585141975"/>
                  <c:y val="1.1551185167355005E-2"/>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4FD9-2A4B-BDEB-C0441DEF29E4}"/>
                </c:ext>
              </c:extLst>
            </c:dLbl>
            <c:dLbl>
              <c:idx val="2"/>
              <c:layout>
                <c:manualLayout>
                  <c:x val="0.14327871095556721"/>
                  <c:y val="0"/>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4FD9-2A4B-BDEB-C0441DEF29E4}"/>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estFit"/>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 Data'!$A$9:$A$11</c:f>
              <c:strCache>
                <c:ptCount val="3"/>
                <c:pt idx="0">
                  <c:v>BAL Personnelles</c:v>
                </c:pt>
                <c:pt idx="1">
                  <c:v>BAL Organisationnelles</c:v>
                </c:pt>
                <c:pt idx="2">
                  <c:v>BAL Applicatives</c:v>
                </c:pt>
              </c:strCache>
            </c:strRef>
          </c:cat>
          <c:val>
            <c:numRef>
              <c:f>'Graphique Data'!$B$9:$B$11</c:f>
              <c:numCache>
                <c:formatCode>General</c:formatCode>
                <c:ptCount val="3"/>
                <c:pt idx="0">
                  <c:v>446065</c:v>
                </c:pt>
                <c:pt idx="1">
                  <c:v>31933</c:v>
                </c:pt>
                <c:pt idx="2">
                  <c:v>2356</c:v>
                </c:pt>
              </c:numCache>
            </c:numRef>
          </c:val>
          <c:extLst>
            <c:ext xmlns:c16="http://schemas.microsoft.com/office/drawing/2014/chart" uri="{C3380CC4-5D6E-409C-BE32-E72D297353CC}">
              <c16:uniqueId val="{00000006-4FD9-2A4B-BDEB-C0441DEF29E4}"/>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419518393410937"/>
          <c:y val="0.10661674530003318"/>
          <c:w val="0.56063452451558449"/>
          <c:h val="0.73194509295287502"/>
        </c:manualLayout>
      </c:layout>
      <c:pieChart>
        <c:varyColors val="1"/>
        <c:ser>
          <c:idx val="0"/>
          <c:order val="0"/>
          <c:dPt>
            <c:idx val="0"/>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1-2E6C-4542-BE0A-8ED955DE7271}"/>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2E6C-4542-BE0A-8ED955DE7271}"/>
              </c:ext>
            </c:extLst>
          </c:dPt>
          <c:dPt>
            <c:idx val="2"/>
            <c:bubble3D val="0"/>
            <c:spPr>
              <a:solidFill>
                <a:srgbClr val="FFAEE7"/>
              </a:solidFill>
              <a:ln w="19050">
                <a:solidFill>
                  <a:schemeClr val="lt1"/>
                </a:solidFill>
              </a:ln>
              <a:effectLst/>
            </c:spPr>
            <c:extLst>
              <c:ext xmlns:c16="http://schemas.microsoft.com/office/drawing/2014/chart" uri="{C3380CC4-5D6E-409C-BE32-E72D297353CC}">
                <c16:uniqueId val="{00000005-2E6C-4542-BE0A-8ED955DE7271}"/>
              </c:ext>
            </c:extLst>
          </c:dPt>
          <c:dPt>
            <c:idx val="3"/>
            <c:bubble3D val="0"/>
            <c:spPr>
              <a:solidFill>
                <a:srgbClr val="FF2F92"/>
              </a:solidFill>
              <a:ln w="19050">
                <a:solidFill>
                  <a:schemeClr val="lt1"/>
                </a:solidFill>
              </a:ln>
              <a:effectLst/>
            </c:spPr>
            <c:extLst>
              <c:ext xmlns:c16="http://schemas.microsoft.com/office/drawing/2014/chart" uri="{C3380CC4-5D6E-409C-BE32-E72D297353CC}">
                <c16:uniqueId val="{00000007-2E6C-4542-BE0A-8ED955DE7271}"/>
              </c:ext>
            </c:extLst>
          </c:dPt>
          <c:dLbls>
            <c:dLbl>
              <c:idx val="0"/>
              <c:layout>
                <c:manualLayout>
                  <c:x val="2.5492479925109283E-2"/>
                  <c:y val="3.4559905639960174E-3"/>
                </c:manualLayout>
              </c:layout>
              <c:spPr>
                <a:noFill/>
                <a:ln>
                  <a:noFill/>
                </a:ln>
                <a:effectLst/>
              </c:spPr>
              <c:txPr>
                <a:bodyPr rot="0" spcFirstLastPara="1" vertOverflow="ellipsis" vert="horz" wrap="square" lIns="38100" tIns="19050" rIns="38100" bIns="19050" anchor="ctr" anchorCtr="1">
                  <a:noAutofit/>
                </a:bodyPr>
                <a:lstStyle/>
                <a:p>
                  <a:pPr>
                    <a:defRPr sz="800" b="1" i="0" u="none" strike="noStrike" kern="1200" baseline="0">
                      <a:solidFill>
                        <a:schemeClr val="accent5">
                          <a:lumMod val="75000"/>
                        </a:schemeClr>
                      </a:solidFill>
                      <a:latin typeface="+mn-lt"/>
                      <a:ea typeface="+mn-ea"/>
                      <a:cs typeface="+mn-cs"/>
                    </a:defRPr>
                  </a:pPr>
                  <a:endParaRPr lang="fr-FR"/>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35506283449539233"/>
                      <c:h val="0.23899087780807687"/>
                    </c:manualLayout>
                  </c15:layout>
                </c:ext>
                <c:ext xmlns:c16="http://schemas.microsoft.com/office/drawing/2014/chart" uri="{C3380CC4-5D6E-409C-BE32-E72D297353CC}">
                  <c16:uniqueId val="{00000001-2E6C-4542-BE0A-8ED955DE7271}"/>
                </c:ext>
              </c:extLst>
            </c:dLbl>
            <c:dLbl>
              <c:idx val="1"/>
              <c:layout>
                <c:manualLayout>
                  <c:x val="1.2680429603280181E-2"/>
                  <c:y val="4.061857218552993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3443235011604341"/>
                      <c:h val="0.27857965378982896"/>
                    </c:manualLayout>
                  </c15:layout>
                </c:ext>
                <c:ext xmlns:c16="http://schemas.microsoft.com/office/drawing/2014/chart" uri="{C3380CC4-5D6E-409C-BE32-E72D297353CC}">
                  <c16:uniqueId val="{00000003-2E6C-4542-BE0A-8ED955DE7271}"/>
                </c:ext>
              </c:extLst>
            </c:dLbl>
            <c:dLbl>
              <c:idx val="2"/>
              <c:layout>
                <c:manualLayout>
                  <c:x val="-0.15209728670597544"/>
                  <c:y val="0"/>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523426288744367"/>
                      <c:h val="0.27857965378982896"/>
                    </c:manualLayout>
                  </c15:layout>
                </c:ext>
                <c:ext xmlns:c16="http://schemas.microsoft.com/office/drawing/2014/chart" uri="{C3380CC4-5D6E-409C-BE32-E72D297353CC}">
                  <c16:uniqueId val="{00000005-2E6C-4542-BE0A-8ED955DE7271}"/>
                </c:ext>
              </c:extLst>
            </c:dLbl>
            <c:dLbl>
              <c:idx val="3"/>
              <c:layout>
                <c:manualLayout>
                  <c:x val="-4.2056141305985589E-2"/>
                  <c:y val="-0.13726761781236491"/>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2E6C-4542-BE0A-8ED955DE7271}"/>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accent5">
                        <a:lumMod val="75000"/>
                      </a:schemeClr>
                    </a:solidFill>
                    <a:latin typeface="+mn-lt"/>
                    <a:ea typeface="+mn-ea"/>
                    <a:cs typeface="+mn-cs"/>
                  </a:defRPr>
                </a:pPr>
                <a:endParaRPr lang="fr-FR"/>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 Data'!$A$14:$A$17</c:f>
              <c:strCache>
                <c:ptCount val="4"/>
                <c:pt idx="0">
                  <c:v>Hôpital-Hôpital</c:v>
                </c:pt>
                <c:pt idx="1">
                  <c:v>Hôpital-Ville</c:v>
                </c:pt>
                <c:pt idx="2">
                  <c:v>Ville-Hôpital</c:v>
                </c:pt>
                <c:pt idx="3">
                  <c:v>Ville-Ville</c:v>
                </c:pt>
              </c:strCache>
            </c:strRef>
          </c:cat>
          <c:val>
            <c:numRef>
              <c:f>'Graphique Data'!$B$14:$B$17</c:f>
              <c:numCache>
                <c:formatCode>General</c:formatCode>
                <c:ptCount val="4"/>
                <c:pt idx="0">
                  <c:v>470597</c:v>
                </c:pt>
                <c:pt idx="1">
                  <c:v>1197026</c:v>
                </c:pt>
                <c:pt idx="2">
                  <c:v>386840</c:v>
                </c:pt>
                <c:pt idx="3">
                  <c:v>1421126</c:v>
                </c:pt>
              </c:numCache>
            </c:numRef>
          </c:val>
          <c:extLst>
            <c:ext xmlns:c16="http://schemas.microsoft.com/office/drawing/2014/chart" uri="{C3380CC4-5D6E-409C-BE32-E72D297353CC}">
              <c16:uniqueId val="{00000008-2E6C-4542-BE0A-8ED955DE7271}"/>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cat>
            <c:numRef>
              <c:f>Data!$BP$1:$ET$1</c:f>
              <c:numCache>
                <c:formatCode>[$-40C]mmm\-\y\y;@</c:formatCode>
                <c:ptCount val="83"/>
                <c:pt idx="0">
                  <c:v>44197</c:v>
                </c:pt>
                <c:pt idx="1">
                  <c:v>44228</c:v>
                </c:pt>
                <c:pt idx="2">
                  <c:v>44256</c:v>
                </c:pt>
                <c:pt idx="3">
                  <c:v>44287</c:v>
                </c:pt>
                <c:pt idx="4">
                  <c:v>44317</c:v>
                </c:pt>
                <c:pt idx="5">
                  <c:v>44348</c:v>
                </c:pt>
                <c:pt idx="6">
                  <c:v>44378</c:v>
                </c:pt>
                <c:pt idx="7">
                  <c:v>44409</c:v>
                </c:pt>
              </c:numCache>
            </c:numRef>
          </c:cat>
          <c:val>
            <c:numRef>
              <c:f>Data!$BP$24:$APO$24</c:f>
              <c:numCache>
                <c:formatCode>General</c:formatCode>
                <c:ptCount val="1040"/>
                <c:pt idx="0">
                  <c:v>446675992.30299997</c:v>
                </c:pt>
                <c:pt idx="1">
                  <c:v>515616320.85100001</c:v>
                </c:pt>
                <c:pt idx="2">
                  <c:v>639492448.46099997</c:v>
                </c:pt>
                <c:pt idx="3">
                  <c:v>686189528.56599998</c:v>
                </c:pt>
                <c:pt idx="4">
                  <c:v>584852817.301</c:v>
                </c:pt>
                <c:pt idx="5">
                  <c:v>998531082.671</c:v>
                </c:pt>
                <c:pt idx="6">
                  <c:v>610788845.29499996</c:v>
                </c:pt>
                <c:pt idx="7">
                  <c:v>829697744.85399997</c:v>
                </c:pt>
              </c:numCache>
            </c:numRef>
          </c:val>
          <c:smooth val="0"/>
          <c:extLst>
            <c:ext xmlns:c16="http://schemas.microsoft.com/office/drawing/2014/chart" uri="{C3380CC4-5D6E-409C-BE32-E72D297353CC}">
              <c16:uniqueId val="{00000000-4473-E84E-94F1-2AEFD1AD168F}"/>
            </c:ext>
          </c:extLst>
        </c:ser>
        <c:dLbls>
          <c:showLegendKey val="0"/>
          <c:showVal val="0"/>
          <c:showCatName val="0"/>
          <c:showSerName val="0"/>
          <c:showPercent val="0"/>
          <c:showBubbleSize val="0"/>
        </c:dLbls>
        <c:smooth val="0"/>
        <c:axId val="1690446335"/>
        <c:axId val="1722968639"/>
      </c:lineChart>
      <c:dateAx>
        <c:axId val="1690446335"/>
        <c:scaling>
          <c:orientation val="minMax"/>
        </c:scaling>
        <c:delete val="0"/>
        <c:axPos val="b"/>
        <c:numFmt formatCode="[$-40C]mmm\-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22968639"/>
        <c:crosses val="autoZero"/>
        <c:auto val="1"/>
        <c:lblOffset val="100"/>
        <c:baseTimeUnit val="months"/>
        <c:majorUnit val="1"/>
        <c:majorTimeUnit val="months"/>
        <c:minorUnit val="1"/>
        <c:minorTimeUnit val="months"/>
      </c:dateAx>
      <c:valAx>
        <c:axId val="1722968639"/>
        <c:scaling>
          <c:orientation val="minMax"/>
        </c:scaling>
        <c:delete val="0"/>
        <c:axPos val="l"/>
        <c:majorGridlines>
          <c:spPr>
            <a:ln w="9525" cap="flat" cmpd="sng" algn="ctr">
              <a:solidFill>
                <a:schemeClr val="tx1">
                  <a:lumMod val="15000"/>
                  <a:lumOff val="85000"/>
                </a:schemeClr>
              </a:solidFill>
              <a:round/>
            </a:ln>
            <a:effectLst/>
          </c:spPr>
        </c:majorGridlines>
        <c:numFmt formatCode="0.00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6904463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088538932633423"/>
          <c:y val="0.11502521275749622"/>
          <c:w val="0.47934033245844271"/>
          <c:h val="0.69722230175773481"/>
        </c:manualLayout>
      </c:layout>
      <c:pieChart>
        <c:varyColors val="1"/>
        <c:ser>
          <c:idx val="0"/>
          <c:order val="0"/>
          <c:dPt>
            <c:idx val="0"/>
            <c:bubble3D val="0"/>
            <c:spPr>
              <a:solidFill>
                <a:schemeClr val="accent5">
                  <a:shade val="50000"/>
                </a:schemeClr>
              </a:solidFill>
              <a:ln w="19050">
                <a:solidFill>
                  <a:schemeClr val="lt1"/>
                </a:solidFill>
              </a:ln>
              <a:effectLst/>
            </c:spPr>
            <c:extLst>
              <c:ext xmlns:c16="http://schemas.microsoft.com/office/drawing/2014/chart" uri="{C3380CC4-5D6E-409C-BE32-E72D297353CC}">
                <c16:uniqueId val="{00000001-DB1A-4020-8812-8E78476C3BB4}"/>
              </c:ext>
            </c:extLst>
          </c:dPt>
          <c:dPt>
            <c:idx val="1"/>
            <c:bubble3D val="0"/>
            <c:spPr>
              <a:solidFill>
                <a:schemeClr val="accent5">
                  <a:shade val="70000"/>
                </a:schemeClr>
              </a:solidFill>
              <a:ln w="19050">
                <a:solidFill>
                  <a:schemeClr val="lt1"/>
                </a:solidFill>
              </a:ln>
              <a:effectLst/>
            </c:spPr>
            <c:extLst>
              <c:ext xmlns:c16="http://schemas.microsoft.com/office/drawing/2014/chart" uri="{C3380CC4-5D6E-409C-BE32-E72D297353CC}">
                <c16:uniqueId val="{00000003-DB1A-4020-8812-8E78476C3BB4}"/>
              </c:ext>
            </c:extLst>
          </c:dPt>
          <c:dPt>
            <c:idx val="2"/>
            <c:bubble3D val="0"/>
            <c:spPr>
              <a:solidFill>
                <a:schemeClr val="accent5">
                  <a:shade val="90000"/>
                </a:schemeClr>
              </a:solidFill>
              <a:ln w="19050">
                <a:solidFill>
                  <a:schemeClr val="lt1"/>
                </a:solidFill>
              </a:ln>
              <a:effectLst/>
            </c:spPr>
            <c:extLst>
              <c:ext xmlns:c16="http://schemas.microsoft.com/office/drawing/2014/chart" uri="{C3380CC4-5D6E-409C-BE32-E72D297353CC}">
                <c16:uniqueId val="{00000005-DB1A-4020-8812-8E78476C3BB4}"/>
              </c:ext>
            </c:extLst>
          </c:dPt>
          <c:dPt>
            <c:idx val="3"/>
            <c:bubble3D val="0"/>
            <c:spPr>
              <a:solidFill>
                <a:schemeClr val="accent5">
                  <a:tint val="90000"/>
                </a:schemeClr>
              </a:solidFill>
              <a:ln w="19050">
                <a:solidFill>
                  <a:schemeClr val="lt1"/>
                </a:solidFill>
              </a:ln>
              <a:effectLst/>
            </c:spPr>
            <c:extLst>
              <c:ext xmlns:c16="http://schemas.microsoft.com/office/drawing/2014/chart" uri="{C3380CC4-5D6E-409C-BE32-E72D297353CC}">
                <c16:uniqueId val="{00000007-DB1A-4020-8812-8E78476C3BB4}"/>
              </c:ext>
            </c:extLst>
          </c:dPt>
          <c:dPt>
            <c:idx val="4"/>
            <c:bubble3D val="0"/>
            <c:spPr>
              <a:solidFill>
                <a:schemeClr val="accent5">
                  <a:tint val="70000"/>
                </a:schemeClr>
              </a:solidFill>
              <a:ln w="19050">
                <a:solidFill>
                  <a:schemeClr val="lt1"/>
                </a:solidFill>
              </a:ln>
              <a:effectLst/>
            </c:spPr>
            <c:extLst>
              <c:ext xmlns:c16="http://schemas.microsoft.com/office/drawing/2014/chart" uri="{C3380CC4-5D6E-409C-BE32-E72D297353CC}">
                <c16:uniqueId val="{00000009-DB1A-4020-8812-8E78476C3BB4}"/>
              </c:ext>
            </c:extLst>
          </c:dPt>
          <c:dPt>
            <c:idx val="5"/>
            <c:bubble3D val="0"/>
            <c:spPr>
              <a:solidFill>
                <a:schemeClr val="accent5">
                  <a:tint val="50000"/>
                </a:schemeClr>
              </a:solidFill>
              <a:ln w="19050">
                <a:solidFill>
                  <a:schemeClr val="lt1"/>
                </a:solidFill>
              </a:ln>
              <a:effectLst/>
            </c:spPr>
            <c:extLst>
              <c:ext xmlns:c16="http://schemas.microsoft.com/office/drawing/2014/chart" uri="{C3380CC4-5D6E-409C-BE32-E72D297353CC}">
                <c16:uniqueId val="{0000000B-DB1A-4020-8812-8E78476C3BB4}"/>
              </c:ext>
            </c:extLst>
          </c:dPt>
          <c:dLbls>
            <c:dLbl>
              <c:idx val="0"/>
              <c:layout>
                <c:manualLayout>
                  <c:x val="2.7118644067796609E-2"/>
                  <c:y val="0"/>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B1A-4020-8812-8E78476C3BB4}"/>
                </c:ext>
              </c:extLst>
            </c:dLbl>
            <c:dLbl>
              <c:idx val="1"/>
              <c:layout>
                <c:manualLayout>
                  <c:x val="0.14170175359377732"/>
                  <c:y val="0"/>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32215499290554722"/>
                      <c:h val="0.24758144831521617"/>
                    </c:manualLayout>
                  </c15:layout>
                </c:ext>
                <c:ext xmlns:c16="http://schemas.microsoft.com/office/drawing/2014/chart" uri="{C3380CC4-5D6E-409C-BE32-E72D297353CC}">
                  <c16:uniqueId val="{00000003-DB1A-4020-8812-8E78476C3BB4}"/>
                </c:ext>
              </c:extLst>
            </c:dLbl>
            <c:dLbl>
              <c:idx val="2"/>
              <c:layout>
                <c:manualLayout>
                  <c:x val="2.6009426610146416E-3"/>
                  <c:y val="0.15389688543204175"/>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35827615634178128"/>
                      <c:h val="0.24758144831521617"/>
                    </c:manualLayout>
                  </c15:layout>
                </c:ext>
                <c:ext xmlns:c16="http://schemas.microsoft.com/office/drawing/2014/chart" uri="{C3380CC4-5D6E-409C-BE32-E72D297353CC}">
                  <c16:uniqueId val="{00000005-DB1A-4020-8812-8E78476C3BB4}"/>
                </c:ext>
              </c:extLst>
            </c:dLbl>
            <c:dLbl>
              <c:idx val="3"/>
              <c:layout>
                <c:manualLayout>
                  <c:x val="-4.5197740112994364E-2"/>
                  <c:y val="6.0515381389852477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B1A-4020-8812-8E78476C3BB4}"/>
                </c:ext>
              </c:extLst>
            </c:dLbl>
            <c:dLbl>
              <c:idx val="4"/>
              <c:layout>
                <c:manualLayout>
                  <c:x val="3.8982466661057521E-4"/>
                  <c:y val="-8.9665202841045483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37466603099232382"/>
                      <c:h val="0.30552120027609742"/>
                    </c:manualLayout>
                  </c15:layout>
                </c:ext>
                <c:ext xmlns:c16="http://schemas.microsoft.com/office/drawing/2014/chart" uri="{C3380CC4-5D6E-409C-BE32-E72D297353CC}">
                  <c16:uniqueId val="{00000009-DB1A-4020-8812-8E78476C3BB4}"/>
                </c:ext>
              </c:extLst>
            </c:dLbl>
            <c:dLbl>
              <c:idx val="5"/>
              <c:layout>
                <c:manualLayout>
                  <c:x val="1.4914366890631728E-2"/>
                  <c:y val="-1.5475657496368124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DB1A-4020-8812-8E78476C3BB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 Data'!$A$73:$A$78</c:f>
              <c:strCache>
                <c:ptCount val="6"/>
                <c:pt idx="0">
                  <c:v>&lt;1 mois</c:v>
                </c:pt>
                <c:pt idx="1">
                  <c:v>Entre 1 et 6 mois</c:v>
                </c:pt>
                <c:pt idx="2">
                  <c:v>Entre 6 et 12 mois </c:v>
                </c:pt>
                <c:pt idx="3">
                  <c:v>&gt;12 mois</c:v>
                </c:pt>
                <c:pt idx="4">
                  <c:v>Aucune connexion</c:v>
                </c:pt>
                <c:pt idx="5">
                  <c:v>n.c.</c:v>
                </c:pt>
              </c:strCache>
            </c:strRef>
          </c:cat>
          <c:val>
            <c:numRef>
              <c:f>'Graphique Data'!$B$73:$B$78</c:f>
              <c:numCache>
                <c:formatCode>General</c:formatCode>
                <c:ptCount val="6"/>
                <c:pt idx="0">
                  <c:v>153411</c:v>
                </c:pt>
                <c:pt idx="1">
                  <c:v>72201</c:v>
                </c:pt>
                <c:pt idx="2">
                  <c:v>47328</c:v>
                </c:pt>
                <c:pt idx="3">
                  <c:v>12622</c:v>
                </c:pt>
                <c:pt idx="4">
                  <c:v>15871</c:v>
                </c:pt>
                <c:pt idx="5">
                  <c:v>74785</c:v>
                </c:pt>
              </c:numCache>
            </c:numRef>
          </c:val>
          <c:extLst>
            <c:ext xmlns:c16="http://schemas.microsoft.com/office/drawing/2014/chart" uri="{C3380CC4-5D6E-409C-BE32-E72D297353CC}">
              <c16:uniqueId val="{0000000C-DB1A-4020-8812-8E78476C3BB4}"/>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dLbls>
            <c:dLbl>
              <c:idx val="7"/>
              <c:layout>
                <c:manualLayout>
                  <c:x val="0"/>
                  <c:y val="-5.913977242829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B5-4E6F-B5EE-821A8F051CA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Data!$BP$1:$ALL$1</c:f>
              <c:numCache>
                <c:formatCode>[$-40C]mmm\-\y\y;@</c:formatCode>
                <c:ptCount val="933"/>
                <c:pt idx="0">
                  <c:v>44197</c:v>
                </c:pt>
                <c:pt idx="1">
                  <c:v>44228</c:v>
                </c:pt>
                <c:pt idx="2">
                  <c:v>44256</c:v>
                </c:pt>
                <c:pt idx="3">
                  <c:v>44287</c:v>
                </c:pt>
                <c:pt idx="4">
                  <c:v>44317</c:v>
                </c:pt>
                <c:pt idx="5">
                  <c:v>44348</c:v>
                </c:pt>
                <c:pt idx="6">
                  <c:v>44378</c:v>
                </c:pt>
                <c:pt idx="7">
                  <c:v>44409</c:v>
                </c:pt>
              </c:numCache>
            </c:numRef>
          </c:cat>
          <c:val>
            <c:numRef>
              <c:f>Data!$BP$64:$ALL$64</c:f>
              <c:numCache>
                <c:formatCode>General</c:formatCode>
                <c:ptCount val="933"/>
                <c:pt idx="0">
                  <c:v>129251</c:v>
                </c:pt>
                <c:pt idx="1">
                  <c:v>137063</c:v>
                </c:pt>
                <c:pt idx="2">
                  <c:v>167934</c:v>
                </c:pt>
                <c:pt idx="3">
                  <c:v>159607</c:v>
                </c:pt>
                <c:pt idx="4">
                  <c:v>131674</c:v>
                </c:pt>
                <c:pt idx="5">
                  <c:v>160413</c:v>
                </c:pt>
                <c:pt idx="6">
                  <c:v>112558</c:v>
                </c:pt>
                <c:pt idx="7">
                  <c:v>153411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numCache>
            </c:numRef>
          </c:val>
          <c:smooth val="0"/>
          <c:extLst>
            <c:ext xmlns:c16="http://schemas.microsoft.com/office/drawing/2014/chart" uri="{C3380CC4-5D6E-409C-BE32-E72D297353CC}">
              <c16:uniqueId val="{00000000-E669-4771-AB8D-C5E888C48803}"/>
            </c:ext>
          </c:extLst>
        </c:ser>
        <c:dLbls>
          <c:showLegendKey val="0"/>
          <c:showVal val="0"/>
          <c:showCatName val="0"/>
          <c:showSerName val="0"/>
          <c:showPercent val="0"/>
          <c:showBubbleSize val="0"/>
        </c:dLbls>
        <c:smooth val="0"/>
        <c:axId val="946198904"/>
        <c:axId val="946201856"/>
      </c:lineChart>
      <c:dateAx>
        <c:axId val="946198904"/>
        <c:scaling>
          <c:orientation val="minMax"/>
        </c:scaling>
        <c:delete val="0"/>
        <c:axPos val="b"/>
        <c:numFmt formatCode="[$-40C]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46201856"/>
        <c:crosses val="autoZero"/>
        <c:auto val="1"/>
        <c:lblOffset val="100"/>
        <c:baseTimeUnit val="months"/>
      </c:dateAx>
      <c:valAx>
        <c:axId val="9462018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46198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9812829917759"/>
          <c:y val="8.7128712871287123E-2"/>
          <c:w val="0.38695595902978508"/>
          <c:h val="0.8257425742574257"/>
        </c:manualLayout>
      </c:layout>
      <c:barChart>
        <c:barDir val="bar"/>
        <c:grouping val="clustered"/>
        <c:varyColors val="0"/>
        <c:ser>
          <c:idx val="0"/>
          <c:order val="0"/>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'Graphique Data'!$B$20:$B$24</c:f>
              <c:strCache>
                <c:ptCount val="5"/>
                <c:pt idx="0">
                  <c:v>5. CENTRE HOSPITALIER MENDE</c:v>
                </c:pt>
                <c:pt idx="1">
                  <c:v>4. CH CHARTRES</c:v>
                </c:pt>
                <c:pt idx="2">
                  <c:v>3. CLINIQUE BEAU SOLEIL</c:v>
                </c:pt>
                <c:pt idx="3">
                  <c:v>2. CLINIQUE DES CEDRES</c:v>
                </c:pt>
                <c:pt idx="4">
                  <c:v>1. CHU DE TOULOUSE</c:v>
                </c:pt>
              </c:strCache>
            </c:strRef>
          </c:cat>
          <c:val>
            <c:numRef>
              <c:f>'Graphique Data'!$C$20:$C$24</c:f>
              <c:numCache>
                <c:formatCode>0\.0%</c:formatCode>
                <c:ptCount val="5"/>
                <c:pt idx="0">
                  <c:v>5.9901960784313699</c:v>
                </c:pt>
                <c:pt idx="1">
                  <c:v>10.1656441717791</c:v>
                </c:pt>
                <c:pt idx="2">
                  <c:v>11.5993690851735</c:v>
                </c:pt>
                <c:pt idx="3">
                  <c:v>21.507462686567202</c:v>
                </c:pt>
                <c:pt idx="4">
                  <c:v>29.718799368088501</c:v>
                </c:pt>
              </c:numCache>
            </c:numRef>
          </c:val>
          <c:extLst>
            <c:ext xmlns:c16="http://schemas.microsoft.com/office/drawing/2014/chart" uri="{C3380CC4-5D6E-409C-BE32-E72D297353CC}">
              <c16:uniqueId val="{00000000-6219-41E7-B0D8-B6981E326D7A}"/>
            </c:ext>
          </c:extLst>
        </c:ser>
        <c:dLbls>
          <c:dLblPos val="inEnd"/>
          <c:showLegendKey val="0"/>
          <c:showVal val="1"/>
          <c:showCatName val="0"/>
          <c:showSerName val="0"/>
          <c:showPercent val="0"/>
          <c:showBubbleSize val="0"/>
        </c:dLbls>
        <c:gapWidth val="131"/>
        <c:overlap val="1"/>
        <c:axId val="723222456"/>
        <c:axId val="723225080"/>
      </c:barChart>
      <c:catAx>
        <c:axId val="723222456"/>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cap="none" spc="0" normalizeH="0" baseline="0">
                <a:solidFill>
                  <a:schemeClr val="tx1">
                    <a:lumMod val="65000"/>
                    <a:lumOff val="35000"/>
                  </a:schemeClr>
                </a:solidFill>
                <a:latin typeface="+mn-lt"/>
                <a:ea typeface="+mn-ea"/>
                <a:cs typeface="+mn-cs"/>
              </a:defRPr>
            </a:pPr>
            <a:endParaRPr lang="fr-FR"/>
          </a:p>
        </c:txPr>
        <c:crossAx val="723225080"/>
        <c:crosses val="autoZero"/>
        <c:auto val="1"/>
        <c:lblAlgn val="ctr"/>
        <c:lblOffset val="100"/>
        <c:noMultiLvlLbl val="0"/>
      </c:catAx>
      <c:valAx>
        <c:axId val="723225080"/>
        <c:scaling>
          <c:orientation val="minMax"/>
        </c:scaling>
        <c:delete val="1"/>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crossAx val="7232224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'Graphique Data'!$B$27:$B$31</c:f>
              <c:strCache>
                <c:ptCount val="5"/>
                <c:pt idx="0">
                  <c:v>5. CHU GRENOBLE</c:v>
                </c:pt>
                <c:pt idx="1">
                  <c:v>4. CHU HOPITAUX DE BORDEAUX</c:v>
                </c:pt>
                <c:pt idx="2">
                  <c:v>3. HCL - Groupe</c:v>
                </c:pt>
                <c:pt idx="3">
                  <c:v>2. APHP - Groupe</c:v>
                </c:pt>
                <c:pt idx="4">
                  <c:v>1. CHU DE TOULOUSE</c:v>
                </c:pt>
              </c:strCache>
            </c:strRef>
          </c:cat>
          <c:val>
            <c:numRef>
              <c:f>'Graphique Data'!$C$27:$C$31</c:f>
              <c:numCache>
                <c:formatCode>General</c:formatCode>
                <c:ptCount val="5"/>
                <c:pt idx="0">
                  <c:v>40157</c:v>
                </c:pt>
                <c:pt idx="1">
                  <c:v>42916</c:v>
                </c:pt>
                <c:pt idx="2">
                  <c:v>50856</c:v>
                </c:pt>
                <c:pt idx="3">
                  <c:v>53471</c:v>
                </c:pt>
                <c:pt idx="4">
                  <c:v>58335</c:v>
                </c:pt>
              </c:numCache>
            </c:numRef>
          </c:val>
          <c:extLst>
            <c:ext xmlns:c16="http://schemas.microsoft.com/office/drawing/2014/chart" uri="{C3380CC4-5D6E-409C-BE32-E72D297353CC}">
              <c16:uniqueId val="{00000000-B7B8-4897-B162-7F8BFCAF98D0}"/>
            </c:ext>
          </c:extLst>
        </c:ser>
        <c:dLbls>
          <c:showLegendKey val="0"/>
          <c:showVal val="0"/>
          <c:showCatName val="0"/>
          <c:showSerName val="0"/>
          <c:showPercent val="0"/>
          <c:showBubbleSize val="0"/>
        </c:dLbls>
        <c:gapWidth val="149"/>
        <c:axId val="643188728"/>
        <c:axId val="643189056"/>
      </c:barChart>
      <c:catAx>
        <c:axId val="64318872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cap="none" spc="0" normalizeH="0" baseline="0">
                <a:solidFill>
                  <a:schemeClr val="tx1">
                    <a:lumMod val="65000"/>
                    <a:lumOff val="35000"/>
                  </a:schemeClr>
                </a:solidFill>
                <a:latin typeface="+mn-lt"/>
                <a:ea typeface="+mn-ea"/>
                <a:cs typeface="+mn-cs"/>
              </a:defRPr>
            </a:pPr>
            <a:endParaRPr lang="fr-FR"/>
          </a:p>
        </c:txPr>
        <c:crossAx val="643189056"/>
        <c:crosses val="autoZero"/>
        <c:auto val="1"/>
        <c:lblAlgn val="ctr"/>
        <c:lblOffset val="100"/>
        <c:noMultiLvlLbl val="0"/>
      </c:catAx>
      <c:valAx>
        <c:axId val="643189056"/>
        <c:scaling>
          <c:orientation val="minMax"/>
        </c:scaling>
        <c:delete val="1"/>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crossAx val="6431887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Nombre d'ES émetteurs</c:v>
          </c:tx>
          <c:spPr>
            <a:solidFill>
              <a:schemeClr val="accent1"/>
            </a:solidFill>
            <a:ln>
              <a:noFill/>
            </a:ln>
            <a:effectLst/>
          </c:spPr>
          <c:invertIfNegative val="0"/>
          <c:cat>
            <c:numRef>
              <c:f>Data!$H$1:$DS$1</c:f>
              <c:numCache>
                <c:formatCode>[$-40C]mmm\-\y\y;@</c:formatCode>
                <c:ptCount val="116"/>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numCache>
            </c:numRef>
          </c:cat>
          <c:val>
            <c:numRef>
              <c:f>Data!$H$70:$ALL$70</c:f>
              <c:numCache>
                <c:formatCode>General</c:formatCode>
                <c:ptCount val="993"/>
                <c:pt idx="0">
                  <c:v>50</c:v>
                </c:pt>
                <c:pt idx="1">
                  <c:v>68</c:v>
                </c:pt>
                <c:pt idx="2">
                  <c:v>72</c:v>
                </c:pt>
                <c:pt idx="3">
                  <c:v>70</c:v>
                </c:pt>
                <c:pt idx="4">
                  <c:v>75</c:v>
                </c:pt>
                <c:pt idx="5">
                  <c:v>84</c:v>
                </c:pt>
                <c:pt idx="6">
                  <c:v>85</c:v>
                </c:pt>
                <c:pt idx="7">
                  <c:v>85</c:v>
                </c:pt>
                <c:pt idx="8">
                  <c:v>100</c:v>
                </c:pt>
                <c:pt idx="9">
                  <c:v>164</c:v>
                </c:pt>
                <c:pt idx="10">
                  <c:v>135</c:v>
                </c:pt>
                <c:pt idx="11">
                  <c:v>148</c:v>
                </c:pt>
                <c:pt idx="12">
                  <c:v>152</c:v>
                </c:pt>
                <c:pt idx="13">
                  <c:v>152</c:v>
                </c:pt>
                <c:pt idx="14">
                  <c:v>203</c:v>
                </c:pt>
                <c:pt idx="15">
                  <c:v>179</c:v>
                </c:pt>
                <c:pt idx="16">
                  <c:v>188</c:v>
                </c:pt>
                <c:pt idx="17">
                  <c:v>171</c:v>
                </c:pt>
                <c:pt idx="18">
                  <c:v>198</c:v>
                </c:pt>
                <c:pt idx="19">
                  <c:v>196</c:v>
                </c:pt>
                <c:pt idx="20">
                  <c:v>217</c:v>
                </c:pt>
                <c:pt idx="21">
                  <c:v>240</c:v>
                </c:pt>
                <c:pt idx="22">
                  <c:v>247</c:v>
                </c:pt>
                <c:pt idx="23">
                  <c:v>259</c:v>
                </c:pt>
                <c:pt idx="24">
                  <c:v>257</c:v>
                </c:pt>
                <c:pt idx="25">
                  <c:v>283</c:v>
                </c:pt>
                <c:pt idx="26">
                  <c:v>296</c:v>
                </c:pt>
                <c:pt idx="27">
                  <c:v>290</c:v>
                </c:pt>
                <c:pt idx="28">
                  <c:v>253</c:v>
                </c:pt>
                <c:pt idx="29">
                  <c:v>318</c:v>
                </c:pt>
                <c:pt idx="30">
                  <c:v>313</c:v>
                </c:pt>
                <c:pt idx="31">
                  <c:v>313</c:v>
                </c:pt>
                <c:pt idx="32">
                  <c:v>329</c:v>
                </c:pt>
                <c:pt idx="33">
                  <c:v>356</c:v>
                </c:pt>
                <c:pt idx="34">
                  <c:v>335</c:v>
                </c:pt>
                <c:pt idx="35">
                  <c:v>343</c:v>
                </c:pt>
                <c:pt idx="36">
                  <c:v>356</c:v>
                </c:pt>
                <c:pt idx="37">
                  <c:v>371</c:v>
                </c:pt>
                <c:pt idx="38">
                  <c:v>367</c:v>
                </c:pt>
                <c:pt idx="39">
                  <c:v>372</c:v>
                </c:pt>
                <c:pt idx="40">
                  <c:v>383</c:v>
                </c:pt>
                <c:pt idx="41">
                  <c:v>397</c:v>
                </c:pt>
                <c:pt idx="42">
                  <c:v>411</c:v>
                </c:pt>
                <c:pt idx="43">
                  <c:v>409</c:v>
                </c:pt>
                <c:pt idx="44">
                  <c:v>416</c:v>
                </c:pt>
                <c:pt idx="45">
                  <c:v>463</c:v>
                </c:pt>
                <c:pt idx="46">
                  <c:v>466</c:v>
                </c:pt>
                <c:pt idx="47">
                  <c:v>476</c:v>
                </c:pt>
                <c:pt idx="48">
                  <c:v>504</c:v>
                </c:pt>
                <c:pt idx="49">
                  <c:v>481</c:v>
                </c:pt>
                <c:pt idx="50">
                  <c:v>498</c:v>
                </c:pt>
                <c:pt idx="51">
                  <c:v>493</c:v>
                </c:pt>
                <c:pt idx="52">
                  <c:v>551</c:v>
                </c:pt>
                <c:pt idx="53">
                  <c:v>644</c:v>
                </c:pt>
                <c:pt idx="54">
                  <c:v>662</c:v>
                </c:pt>
                <c:pt idx="55">
                  <c:v>668</c:v>
                </c:pt>
                <c:pt idx="56">
                  <c:v>765</c:v>
                </c:pt>
                <c:pt idx="57">
                  <c:v>913</c:v>
                </c:pt>
                <c:pt idx="58">
                  <c:v>1108</c:v>
                </c:pt>
                <c:pt idx="59">
                  <c:v>1059</c:v>
                </c:pt>
                <c:pt idx="60">
                  <c:v>1059</c:v>
                </c:pt>
                <c:pt idx="61">
                  <c:v>1147</c:v>
                </c:pt>
                <c:pt idx="62">
                  <c:v>1152</c:v>
                </c:pt>
                <c:pt idx="63">
                  <c:v>1223</c:v>
                </c:pt>
                <c:pt idx="64">
                  <c:v>1228</c:v>
                </c:pt>
                <c:pt idx="65">
                  <c:v>1338</c:v>
                </c:pt>
                <c:pt idx="66">
                  <c:v>1217</c:v>
                </c:pt>
                <c:pt idx="67">
                  <c:v>1366</c:v>
                </c:pt>
              </c:numCache>
            </c:numRef>
          </c:val>
          <c:extLst>
            <c:ext xmlns:c16="http://schemas.microsoft.com/office/drawing/2014/chart" uri="{C3380CC4-5D6E-409C-BE32-E72D297353CC}">
              <c16:uniqueId val="{00000000-997B-4F41-A56F-A007D317D21D}"/>
            </c:ext>
          </c:extLst>
        </c:ser>
        <c:dLbls>
          <c:showLegendKey val="0"/>
          <c:showVal val="0"/>
          <c:showCatName val="0"/>
          <c:showSerName val="0"/>
          <c:showPercent val="0"/>
          <c:showBubbleSize val="0"/>
        </c:dLbls>
        <c:gapWidth val="150"/>
        <c:axId val="712543072"/>
        <c:axId val="712544056"/>
      </c:barChart>
      <c:lineChart>
        <c:grouping val="standard"/>
        <c:varyColors val="0"/>
        <c:ser>
          <c:idx val="1"/>
          <c:order val="1"/>
          <c:tx>
            <c:v>Nombre moyen de messages émis par ES</c:v>
          </c:tx>
          <c:spPr>
            <a:ln w="28575" cap="rnd">
              <a:solidFill>
                <a:srgbClr val="FF2F92"/>
              </a:solidFill>
              <a:round/>
            </a:ln>
            <a:effectLst/>
          </c:spPr>
          <c:marker>
            <c:symbol val="none"/>
          </c:marker>
          <c:cat>
            <c:numRef>
              <c:f>Data!$H$1:$ALL$1</c:f>
              <c:numCache>
                <c:formatCode>[$-40C]mmm\-\y\y;@</c:formatCode>
                <c:ptCount val="99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numCache>
            </c:numRef>
          </c:cat>
          <c:val>
            <c:numRef>
              <c:f>Data!$H$76:$ALL$76</c:f>
              <c:numCache>
                <c:formatCode>General</c:formatCode>
                <c:ptCount val="993"/>
                <c:pt idx="0">
                  <c:v>928.92</c:v>
                </c:pt>
                <c:pt idx="1">
                  <c:v>905.13235294117646</c:v>
                </c:pt>
                <c:pt idx="2">
                  <c:v>753.15277777777783</c:v>
                </c:pt>
                <c:pt idx="3">
                  <c:v>761.21428571428567</c:v>
                </c:pt>
                <c:pt idx="4">
                  <c:v>702.77333333333331</c:v>
                </c:pt>
                <c:pt idx="5">
                  <c:v>806.76190476190482</c:v>
                </c:pt>
                <c:pt idx="6">
                  <c:v>716.35294117647061</c:v>
                </c:pt>
                <c:pt idx="7">
                  <c:v>620.5411764705882</c:v>
                </c:pt>
                <c:pt idx="8">
                  <c:v>1874.26</c:v>
                </c:pt>
                <c:pt idx="9">
                  <c:v>1182.9573170731708</c:v>
                </c:pt>
                <c:pt idx="10">
                  <c:v>1617.5703703703705</c:v>
                </c:pt>
                <c:pt idx="11">
                  <c:v>1352.5743243243244</c:v>
                </c:pt>
                <c:pt idx="12">
                  <c:v>1469.3486842105262</c:v>
                </c:pt>
                <c:pt idx="13">
                  <c:v>1430.1052631578948</c:v>
                </c:pt>
                <c:pt idx="14">
                  <c:v>1342.3201970443349</c:v>
                </c:pt>
                <c:pt idx="15">
                  <c:v>1041.2625698324023</c:v>
                </c:pt>
                <c:pt idx="16">
                  <c:v>1313.2606382978724</c:v>
                </c:pt>
                <c:pt idx="17">
                  <c:v>1537.46783625731</c:v>
                </c:pt>
                <c:pt idx="18">
                  <c:v>1221.2121212121212</c:v>
                </c:pt>
                <c:pt idx="19">
                  <c:v>1066.2653061224489</c:v>
                </c:pt>
                <c:pt idx="20">
                  <c:v>1171.1751152073732</c:v>
                </c:pt>
                <c:pt idx="21">
                  <c:v>1281.9458333333334</c:v>
                </c:pt>
                <c:pt idx="22">
                  <c:v>1235.2834008097166</c:v>
                </c:pt>
                <c:pt idx="23">
                  <c:v>1214.0386100386099</c:v>
                </c:pt>
                <c:pt idx="24">
                  <c:v>1426.2684824902724</c:v>
                </c:pt>
                <c:pt idx="25">
                  <c:v>1201.3003533568904</c:v>
                </c:pt>
                <c:pt idx="26">
                  <c:v>1423.9087837837837</c:v>
                </c:pt>
                <c:pt idx="27">
                  <c:v>1386.3068965517241</c:v>
                </c:pt>
                <c:pt idx="28">
                  <c:v>1630.1699604743083</c:v>
                </c:pt>
                <c:pt idx="29">
                  <c:v>1726.9905660377358</c:v>
                </c:pt>
                <c:pt idx="30">
                  <c:v>1741.1309904153354</c:v>
                </c:pt>
                <c:pt idx="31">
                  <c:v>1443.2907348242811</c:v>
                </c:pt>
                <c:pt idx="32">
                  <c:v>1575.3586626139818</c:v>
                </c:pt>
                <c:pt idx="33">
                  <c:v>1871.1460674157304</c:v>
                </c:pt>
                <c:pt idx="34">
                  <c:v>1812.4119402985075</c:v>
                </c:pt>
                <c:pt idx="35">
                  <c:v>1705.0553935860057</c:v>
                </c:pt>
                <c:pt idx="36">
                  <c:v>2060.7921348314608</c:v>
                </c:pt>
                <c:pt idx="37">
                  <c:v>2007.6954177897574</c:v>
                </c:pt>
                <c:pt idx="38">
                  <c:v>2209.5286103542235</c:v>
                </c:pt>
                <c:pt idx="39">
                  <c:v>2321.7849462365593</c:v>
                </c:pt>
                <c:pt idx="40">
                  <c:v>2283.8877284595301</c:v>
                </c:pt>
                <c:pt idx="41">
                  <c:v>2411.5365239294711</c:v>
                </c:pt>
                <c:pt idx="42">
                  <c:v>2888.3576642335765</c:v>
                </c:pt>
                <c:pt idx="43">
                  <c:v>2157.5354523227384</c:v>
                </c:pt>
                <c:pt idx="44">
                  <c:v>2761.9302884615386</c:v>
                </c:pt>
                <c:pt idx="45">
                  <c:v>3057.7105831533477</c:v>
                </c:pt>
                <c:pt idx="46">
                  <c:v>2601.7103004291844</c:v>
                </c:pt>
                <c:pt idx="47">
                  <c:v>2789.1722689075632</c:v>
                </c:pt>
                <c:pt idx="48">
                  <c:v>2667.5416666666665</c:v>
                </c:pt>
                <c:pt idx="49">
                  <c:v>2885.966735966736</c:v>
                </c:pt>
                <c:pt idx="50">
                  <c:v>2191.3915662650602</c:v>
                </c:pt>
                <c:pt idx="51">
                  <c:v>1327.3569979716024</c:v>
                </c:pt>
                <c:pt idx="52">
                  <c:v>1752.6134301270417</c:v>
                </c:pt>
                <c:pt idx="53">
                  <c:v>2159.4316770186338</c:v>
                </c:pt>
                <c:pt idx="54">
                  <c:v>2217.5785498489427</c:v>
                </c:pt>
                <c:pt idx="55">
                  <c:v>1919.1077844311378</c:v>
                </c:pt>
                <c:pt idx="56">
                  <c:v>2328.1777777777779</c:v>
                </c:pt>
                <c:pt idx="57">
                  <c:v>2105.2256297918948</c:v>
                </c:pt>
                <c:pt idx="58">
                  <c:v>1635.9196750902527</c:v>
                </c:pt>
                <c:pt idx="59">
                  <c:v>1708.6874409820584</c:v>
                </c:pt>
                <c:pt idx="60">
                  <c:v>1787.2625118035883</c:v>
                </c:pt>
                <c:pt idx="61">
                  <c:v>1710.1639058413252</c:v>
                </c:pt>
                <c:pt idx="62">
                  <c:v>1296.5529513888889</c:v>
                </c:pt>
                <c:pt idx="63">
                  <c:v>1617.2060506950122</c:v>
                </c:pt>
                <c:pt idx="64">
                  <c:v>1494.9690553745929</c:v>
                </c:pt>
                <c:pt idx="65">
                  <c:v>1804.2182361733931</c:v>
                </c:pt>
                <c:pt idx="66">
                  <c:v>1578.9433032046015</c:v>
                </c:pt>
                <c:pt idx="67">
                  <c:v>1221.0058565153734</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numCache>
            </c:numRef>
          </c:val>
          <c:smooth val="0"/>
          <c:extLst>
            <c:ext xmlns:c16="http://schemas.microsoft.com/office/drawing/2014/chart" uri="{C3380CC4-5D6E-409C-BE32-E72D297353CC}">
              <c16:uniqueId val="{00000001-997B-4F41-A56F-A007D317D21D}"/>
            </c:ext>
          </c:extLst>
        </c:ser>
        <c:dLbls>
          <c:showLegendKey val="0"/>
          <c:showVal val="0"/>
          <c:showCatName val="0"/>
          <c:showSerName val="0"/>
          <c:showPercent val="0"/>
          <c:showBubbleSize val="0"/>
        </c:dLbls>
        <c:marker val="1"/>
        <c:smooth val="0"/>
        <c:axId val="824530896"/>
        <c:axId val="824531552"/>
      </c:lineChart>
      <c:dateAx>
        <c:axId val="712543072"/>
        <c:scaling>
          <c:orientation val="minMax"/>
        </c:scaling>
        <c:delete val="0"/>
        <c:axPos val="b"/>
        <c:numFmt formatCode="[$-40C]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712544056"/>
        <c:crosses val="autoZero"/>
        <c:auto val="1"/>
        <c:lblOffset val="100"/>
        <c:baseTimeUnit val="months"/>
      </c:dateAx>
      <c:valAx>
        <c:axId val="7125440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accent1"/>
                </a:solidFill>
                <a:latin typeface="+mn-lt"/>
                <a:ea typeface="+mn-ea"/>
                <a:cs typeface="+mn-cs"/>
              </a:defRPr>
            </a:pPr>
            <a:endParaRPr lang="fr-FR"/>
          </a:p>
        </c:txPr>
        <c:crossAx val="712543072"/>
        <c:crosses val="autoZero"/>
        <c:crossBetween val="between"/>
      </c:valAx>
      <c:valAx>
        <c:axId val="82453155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FF2F92"/>
                </a:solidFill>
                <a:latin typeface="+mn-lt"/>
                <a:ea typeface="+mn-ea"/>
                <a:cs typeface="+mn-cs"/>
              </a:defRPr>
            </a:pPr>
            <a:endParaRPr lang="fr-FR"/>
          </a:p>
        </c:txPr>
        <c:crossAx val="824530896"/>
        <c:crosses val="max"/>
        <c:crossBetween val="between"/>
      </c:valAx>
      <c:dateAx>
        <c:axId val="824530896"/>
        <c:scaling>
          <c:orientation val="minMax"/>
        </c:scaling>
        <c:delete val="1"/>
        <c:axPos val="b"/>
        <c:numFmt formatCode="[$-40C]mmm\-\y\y;@" sourceLinked="1"/>
        <c:majorTickMark val="out"/>
        <c:minorTickMark val="none"/>
        <c:tickLblPos val="nextTo"/>
        <c:crossAx val="824531552"/>
        <c:crosses val="autoZero"/>
        <c:auto val="1"/>
        <c:lblOffset val="100"/>
        <c:baseTimeUnit val="months"/>
      </c:dateAx>
      <c:spPr>
        <a:noFill/>
        <a:ln>
          <a:noFill/>
        </a:ln>
        <a:effectLst/>
      </c:spPr>
    </c:plotArea>
    <c:legend>
      <c:legendPos val="b"/>
      <c:layout>
        <c:manualLayout>
          <c:xMode val="edge"/>
          <c:yMode val="edge"/>
          <c:x val="1.5356277698399739E-2"/>
          <c:y val="0.77891330074218601"/>
          <c:w val="0.72779843879943307"/>
          <c:h val="0.2150847625844199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404878578220707"/>
          <c:y val="6.461105011252162E-2"/>
          <c:w val="0.56063452451558449"/>
          <c:h val="0.73194509295287502"/>
        </c:manualLayout>
      </c:layout>
      <c:doughnutChart>
        <c:varyColors val="1"/>
        <c:ser>
          <c:idx val="0"/>
          <c:order val="0"/>
          <c:dPt>
            <c:idx val="0"/>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1-64DB-41BF-A0BB-A82B60A73092}"/>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64DB-41BF-A0BB-A82B60A73092}"/>
              </c:ext>
            </c:extLst>
          </c:dPt>
          <c:dPt>
            <c:idx val="2"/>
            <c:bubble3D val="0"/>
            <c:spPr>
              <a:solidFill>
                <a:srgbClr val="FFAEE7"/>
              </a:solidFill>
              <a:ln w="19050">
                <a:solidFill>
                  <a:schemeClr val="lt1"/>
                </a:solidFill>
              </a:ln>
              <a:effectLst/>
            </c:spPr>
            <c:extLst>
              <c:ext xmlns:c16="http://schemas.microsoft.com/office/drawing/2014/chart" uri="{C3380CC4-5D6E-409C-BE32-E72D297353CC}">
                <c16:uniqueId val="{00000005-64DB-41BF-A0BB-A82B60A73092}"/>
              </c:ext>
            </c:extLst>
          </c:dPt>
          <c:dPt>
            <c:idx val="3"/>
            <c:bubble3D val="0"/>
            <c:spPr>
              <a:solidFill>
                <a:srgbClr val="FF2F92"/>
              </a:solidFill>
              <a:ln w="19050">
                <a:solidFill>
                  <a:schemeClr val="lt1"/>
                </a:solidFill>
              </a:ln>
              <a:effectLst/>
            </c:spPr>
            <c:extLst>
              <c:ext xmlns:c16="http://schemas.microsoft.com/office/drawing/2014/chart" uri="{C3380CC4-5D6E-409C-BE32-E72D297353CC}">
                <c16:uniqueId val="{00000007-64DB-41BF-A0BB-A82B60A73092}"/>
              </c:ext>
            </c:extLst>
          </c:dPt>
          <c:dLbls>
            <c:dLbl>
              <c:idx val="0"/>
              <c:layout>
                <c:manualLayout>
                  <c:x val="0.15120158234666156"/>
                  <c:y val="-9.3123529992991061E-2"/>
                </c:manualLayout>
              </c:layout>
              <c:spPr>
                <a:noFill/>
                <a:ln>
                  <a:noFill/>
                </a:ln>
                <a:effectLst/>
              </c:spPr>
              <c:txPr>
                <a:bodyPr rot="0" spcFirstLastPara="1" vertOverflow="ellipsis" vert="horz" wrap="square" lIns="38100" tIns="19050" rIns="38100" bIns="19050" anchor="ctr" anchorCtr="1">
                  <a:noAutofit/>
                </a:bodyPr>
                <a:lstStyle/>
                <a:p>
                  <a:pPr>
                    <a:defRPr sz="800" b="1" i="0" u="none" strike="noStrike" kern="1200" baseline="0">
                      <a:solidFill>
                        <a:schemeClr val="accent5">
                          <a:lumMod val="75000"/>
                        </a:schemeClr>
                      </a:solidFill>
                      <a:latin typeface="+mn-lt"/>
                      <a:ea typeface="+mn-ea"/>
                      <a:cs typeface="+mn-cs"/>
                    </a:defRPr>
                  </a:pPr>
                  <a:endParaRPr lang="fr-FR"/>
                </a:p>
              </c:txPr>
              <c:showLegendKey val="0"/>
              <c:showVal val="1"/>
              <c:showCatName val="1"/>
              <c:showSerName val="0"/>
              <c:showPercent val="1"/>
              <c:showBubbleSize val="0"/>
              <c:separator>
</c:separator>
              <c:extLst>
                <c:ext xmlns:c15="http://schemas.microsoft.com/office/drawing/2012/chart" uri="{CE6537A1-D6FC-4f65-9D91-7224C49458BB}">
                  <c15:layout>
                    <c:manualLayout>
                      <c:w val="0.42371478881795399"/>
                      <c:h val="0.1976686739255501"/>
                    </c:manualLayout>
                  </c15:layout>
                </c:ext>
                <c:ext xmlns:c16="http://schemas.microsoft.com/office/drawing/2014/chart" uri="{C3380CC4-5D6E-409C-BE32-E72D297353CC}">
                  <c16:uniqueId val="{00000001-64DB-41BF-A0BB-A82B60A73092}"/>
                </c:ext>
              </c:extLst>
            </c:dLbl>
            <c:dLbl>
              <c:idx val="1"/>
              <c:layout>
                <c:manualLayout>
                  <c:x val="0.19764883502804892"/>
                  <c:y val="1.3407941431503968E-2"/>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3443235011604341"/>
                      <c:h val="0.27857965378982896"/>
                    </c:manualLayout>
                  </c15:layout>
                </c:ext>
                <c:ext xmlns:c16="http://schemas.microsoft.com/office/drawing/2014/chart" uri="{C3380CC4-5D6E-409C-BE32-E72D297353CC}">
                  <c16:uniqueId val="{00000003-64DB-41BF-A0BB-A82B60A73092}"/>
                </c:ext>
              </c:extLst>
            </c:dLbl>
            <c:dLbl>
              <c:idx val="2"/>
              <c:layout>
                <c:manualLayout>
                  <c:x val="2.1577454475944864E-4"/>
                  <c:y val="0.20133751591786142"/>
                </c:manualLayout>
              </c:layout>
              <c:spPr>
                <a:noFill/>
                <a:ln>
                  <a:noFill/>
                </a:ln>
                <a:effectLst/>
              </c:spPr>
              <c:txPr>
                <a:bodyPr rot="0" spcFirstLastPara="1" vertOverflow="ellipsis" vert="horz" wrap="square" lIns="38100" tIns="19050" rIns="38100" bIns="19050" anchor="ctr" anchorCtr="1">
                  <a:noAutofit/>
                </a:bodyPr>
                <a:lstStyle/>
                <a:p>
                  <a:pPr>
                    <a:defRPr sz="800" b="1" i="0" u="none" strike="noStrike" kern="1200" baseline="0">
                      <a:solidFill>
                        <a:schemeClr val="accent5">
                          <a:lumMod val="75000"/>
                        </a:schemeClr>
                      </a:solidFill>
                      <a:latin typeface="+mn-lt"/>
                      <a:ea typeface="+mn-ea"/>
                      <a:cs typeface="+mn-cs"/>
                    </a:defRPr>
                  </a:pPr>
                  <a:endParaRPr lang="fr-FR"/>
                </a:p>
              </c:txPr>
              <c:showLegendKey val="0"/>
              <c:showVal val="1"/>
              <c:showCatName val="1"/>
              <c:showSerName val="0"/>
              <c:showPercent val="1"/>
              <c:showBubbleSize val="0"/>
              <c:separator>
</c:separator>
              <c:extLst>
                <c:ext xmlns:c15="http://schemas.microsoft.com/office/drawing/2012/chart" uri="{CE6537A1-D6FC-4f65-9D91-7224C49458BB}">
                  <c15:layout>
                    <c:manualLayout>
                      <c:w val="0.23057648413846504"/>
                      <c:h val="0.19218526497756494"/>
                    </c:manualLayout>
                  </c15:layout>
                </c:ext>
                <c:ext xmlns:c16="http://schemas.microsoft.com/office/drawing/2014/chart" uri="{C3380CC4-5D6E-409C-BE32-E72D297353CC}">
                  <c16:uniqueId val="{00000005-64DB-41BF-A0BB-A82B60A73092}"/>
                </c:ext>
              </c:extLst>
            </c:dLbl>
            <c:dLbl>
              <c:idx val="3"/>
              <c:layout>
                <c:manualLayout>
                  <c:x val="-0.14355357348240999"/>
                  <c:y val="-0.13018663721496757"/>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64DB-41BF-A0BB-A82B60A73092}"/>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accent5">
                        <a:lumMod val="75000"/>
                      </a:schemeClr>
                    </a:solidFill>
                    <a:latin typeface="+mn-lt"/>
                    <a:ea typeface="+mn-ea"/>
                    <a:cs typeface="+mn-cs"/>
                  </a:defRPr>
                </a:pPr>
                <a:endParaRPr lang="fr-FR"/>
              </a:p>
            </c:txPr>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Ref>
              <c:f>'Graphique Data'!$A$14:$A$17</c:f>
              <c:strCache>
                <c:ptCount val="4"/>
                <c:pt idx="0">
                  <c:v>Hôpital-Hôpital</c:v>
                </c:pt>
                <c:pt idx="1">
                  <c:v>Hôpital-Ville</c:v>
                </c:pt>
                <c:pt idx="2">
                  <c:v>Ville-Hôpital</c:v>
                </c:pt>
                <c:pt idx="3">
                  <c:v>Ville-Ville</c:v>
                </c:pt>
              </c:strCache>
            </c:strRef>
          </c:cat>
          <c:val>
            <c:numRef>
              <c:f>'Graphique Data'!$B$14:$B$17</c:f>
              <c:numCache>
                <c:formatCode>General</c:formatCode>
                <c:ptCount val="4"/>
                <c:pt idx="0">
                  <c:v>470597</c:v>
                </c:pt>
                <c:pt idx="1">
                  <c:v>1197026</c:v>
                </c:pt>
                <c:pt idx="2">
                  <c:v>386840</c:v>
                </c:pt>
                <c:pt idx="3">
                  <c:v>1421126</c:v>
                </c:pt>
              </c:numCache>
            </c:numRef>
          </c:val>
          <c:extLst>
            <c:ext xmlns:c16="http://schemas.microsoft.com/office/drawing/2014/chart" uri="{C3380CC4-5D6E-409C-BE32-E72D297353CC}">
              <c16:uniqueId val="{00000008-64DB-41BF-A0BB-A82B60A73092}"/>
            </c:ext>
          </c:extLst>
        </c:ser>
        <c:dLbls>
          <c:showLegendKey val="0"/>
          <c:showVal val="1"/>
          <c:showCatName val="0"/>
          <c:showSerName val="0"/>
          <c:showPercent val="0"/>
          <c:showBubbleSize val="0"/>
          <c:showLeaderLines val="0"/>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spPr>
            <a:solidFill>
              <a:schemeClr val="accent1"/>
            </a:solidFill>
            <a:ln>
              <a:noFill/>
            </a:ln>
            <a:effectLst/>
          </c:spPr>
          <c:invertIfNegative val="0"/>
          <c:cat>
            <c:strRef>
              <c:f>'Graphique Data'!$A$56:$A$61</c:f>
              <c:strCache>
                <c:ptCount val="6"/>
                <c:pt idx="0">
                  <c:v>Sages-Femmes</c:v>
                </c:pt>
                <c:pt idx="1">
                  <c:v>Chirurgiens-Dentistes</c:v>
                </c:pt>
                <c:pt idx="2">
                  <c:v>Masseurs-Kinés</c:v>
                </c:pt>
                <c:pt idx="3">
                  <c:v>Infirmiers</c:v>
                </c:pt>
                <c:pt idx="4">
                  <c:v>Pharmaciens</c:v>
                </c:pt>
                <c:pt idx="5">
                  <c:v>Médecins</c:v>
                </c:pt>
              </c:strCache>
            </c:strRef>
          </c:cat>
          <c:val>
            <c:numRef>
              <c:f>'Graphique Data'!$B$56:$B$61</c:f>
              <c:numCache>
                <c:formatCode>General</c:formatCode>
                <c:ptCount val="6"/>
                <c:pt idx="0">
                  <c:v>5749</c:v>
                </c:pt>
                <c:pt idx="1">
                  <c:v>21134</c:v>
                </c:pt>
                <c:pt idx="2">
                  <c:v>58849</c:v>
                </c:pt>
                <c:pt idx="3">
                  <c:v>68342</c:v>
                </c:pt>
                <c:pt idx="4">
                  <c:v>16785</c:v>
                </c:pt>
                <c:pt idx="5">
                  <c:v>82237</c:v>
                </c:pt>
              </c:numCache>
            </c:numRef>
          </c:val>
          <c:extLst>
            <c:ext xmlns:c16="http://schemas.microsoft.com/office/drawing/2014/chart" uri="{C3380CC4-5D6E-409C-BE32-E72D297353CC}">
              <c16:uniqueId val="{00000000-78DD-4E7C-A356-CEE37D732CE2}"/>
            </c:ext>
          </c:extLst>
        </c:ser>
        <c:ser>
          <c:idx val="1"/>
          <c:order val="1"/>
          <c:spPr>
            <a:solidFill>
              <a:schemeClr val="accent2"/>
            </a:solidFill>
            <a:ln>
              <a:noFill/>
            </a:ln>
            <a:effectLst/>
          </c:spPr>
          <c:invertIfNegative val="0"/>
          <c:cat>
            <c:strRef>
              <c:f>'Graphique Data'!$A$56:$A$61</c:f>
              <c:strCache>
                <c:ptCount val="6"/>
                <c:pt idx="0">
                  <c:v>Sages-Femmes</c:v>
                </c:pt>
                <c:pt idx="1">
                  <c:v>Chirurgiens-Dentistes</c:v>
                </c:pt>
                <c:pt idx="2">
                  <c:v>Masseurs-Kinés</c:v>
                </c:pt>
                <c:pt idx="3">
                  <c:v>Infirmiers</c:v>
                </c:pt>
                <c:pt idx="4">
                  <c:v>Pharmaciens</c:v>
                </c:pt>
                <c:pt idx="5">
                  <c:v>Médecins</c:v>
                </c:pt>
              </c:strCache>
            </c:strRef>
          </c:cat>
          <c:val>
            <c:numRef>
              <c:f>'Graphique Data'!$C$56:$C$61</c:f>
              <c:numCache>
                <c:formatCode>General</c:formatCode>
                <c:ptCount val="6"/>
                <c:pt idx="0">
                  <c:v>2502</c:v>
                </c:pt>
                <c:pt idx="1">
                  <c:v>16706</c:v>
                </c:pt>
                <c:pt idx="2">
                  <c:v>19691</c:v>
                </c:pt>
                <c:pt idx="3">
                  <c:v>55477</c:v>
                </c:pt>
                <c:pt idx="4">
                  <c:v>9484</c:v>
                </c:pt>
                <c:pt idx="5">
                  <c:v>48260</c:v>
                </c:pt>
              </c:numCache>
            </c:numRef>
          </c:val>
          <c:extLst>
            <c:ext xmlns:c16="http://schemas.microsoft.com/office/drawing/2014/chart" uri="{C3380CC4-5D6E-409C-BE32-E72D297353CC}">
              <c16:uniqueId val="{00000001-78DD-4E7C-A356-CEE37D732CE2}"/>
            </c:ext>
          </c:extLst>
        </c:ser>
        <c:dLbls>
          <c:showLegendKey val="0"/>
          <c:showVal val="0"/>
          <c:showCatName val="0"/>
          <c:showSerName val="0"/>
          <c:showPercent val="0"/>
          <c:showBubbleSize val="0"/>
        </c:dLbls>
        <c:gapWidth val="150"/>
        <c:overlap val="100"/>
        <c:axId val="710753128"/>
        <c:axId val="710753456"/>
      </c:barChart>
      <c:catAx>
        <c:axId val="7107531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710753456"/>
        <c:crosses val="autoZero"/>
        <c:auto val="1"/>
        <c:lblAlgn val="ctr"/>
        <c:lblOffset val="100"/>
        <c:noMultiLvlLbl val="0"/>
      </c:catAx>
      <c:valAx>
        <c:axId val="7107534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107531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088538932633423"/>
          <c:y val="0.11502521275749622"/>
          <c:w val="0.47934033245844271"/>
          <c:h val="0.69722230175773481"/>
        </c:manualLayout>
      </c:layout>
      <c:pieChart>
        <c:varyColors val="1"/>
        <c:ser>
          <c:idx val="0"/>
          <c:order val="0"/>
          <c:dPt>
            <c:idx val="0"/>
            <c:bubble3D val="0"/>
            <c:spPr>
              <a:solidFill>
                <a:schemeClr val="accent5">
                  <a:shade val="50000"/>
                </a:schemeClr>
              </a:solidFill>
              <a:ln w="19050">
                <a:solidFill>
                  <a:schemeClr val="lt1"/>
                </a:solidFill>
              </a:ln>
              <a:effectLst/>
            </c:spPr>
            <c:extLst>
              <c:ext xmlns:c16="http://schemas.microsoft.com/office/drawing/2014/chart" uri="{C3380CC4-5D6E-409C-BE32-E72D297353CC}">
                <c16:uniqueId val="{00000001-1E36-4350-86B3-28D2F7B75EFE}"/>
              </c:ext>
            </c:extLst>
          </c:dPt>
          <c:dPt>
            <c:idx val="1"/>
            <c:bubble3D val="0"/>
            <c:spPr>
              <a:solidFill>
                <a:schemeClr val="accent5">
                  <a:shade val="70000"/>
                </a:schemeClr>
              </a:solidFill>
              <a:ln w="19050">
                <a:solidFill>
                  <a:schemeClr val="lt1"/>
                </a:solidFill>
              </a:ln>
              <a:effectLst/>
            </c:spPr>
            <c:extLst>
              <c:ext xmlns:c16="http://schemas.microsoft.com/office/drawing/2014/chart" uri="{C3380CC4-5D6E-409C-BE32-E72D297353CC}">
                <c16:uniqueId val="{00000003-1E36-4350-86B3-28D2F7B75EFE}"/>
              </c:ext>
            </c:extLst>
          </c:dPt>
          <c:dPt>
            <c:idx val="2"/>
            <c:bubble3D val="0"/>
            <c:spPr>
              <a:solidFill>
                <a:schemeClr val="accent5">
                  <a:shade val="90000"/>
                </a:schemeClr>
              </a:solidFill>
              <a:ln w="19050">
                <a:solidFill>
                  <a:schemeClr val="lt1"/>
                </a:solidFill>
              </a:ln>
              <a:effectLst/>
            </c:spPr>
            <c:extLst>
              <c:ext xmlns:c16="http://schemas.microsoft.com/office/drawing/2014/chart" uri="{C3380CC4-5D6E-409C-BE32-E72D297353CC}">
                <c16:uniqueId val="{00000005-1E36-4350-86B3-28D2F7B75EFE}"/>
              </c:ext>
            </c:extLst>
          </c:dPt>
          <c:dPt>
            <c:idx val="3"/>
            <c:bubble3D val="0"/>
            <c:spPr>
              <a:solidFill>
                <a:schemeClr val="accent5">
                  <a:tint val="90000"/>
                </a:schemeClr>
              </a:solidFill>
              <a:ln w="19050">
                <a:solidFill>
                  <a:schemeClr val="lt1"/>
                </a:solidFill>
              </a:ln>
              <a:effectLst/>
            </c:spPr>
            <c:extLst>
              <c:ext xmlns:c16="http://schemas.microsoft.com/office/drawing/2014/chart" uri="{C3380CC4-5D6E-409C-BE32-E72D297353CC}">
                <c16:uniqueId val="{00000007-1E36-4350-86B3-28D2F7B75EFE}"/>
              </c:ext>
            </c:extLst>
          </c:dPt>
          <c:dPt>
            <c:idx val="4"/>
            <c:bubble3D val="0"/>
            <c:spPr>
              <a:solidFill>
                <a:schemeClr val="accent5">
                  <a:tint val="70000"/>
                </a:schemeClr>
              </a:solidFill>
              <a:ln w="19050">
                <a:solidFill>
                  <a:schemeClr val="lt1"/>
                </a:solidFill>
              </a:ln>
              <a:effectLst/>
            </c:spPr>
            <c:extLst>
              <c:ext xmlns:c16="http://schemas.microsoft.com/office/drawing/2014/chart" uri="{C3380CC4-5D6E-409C-BE32-E72D297353CC}">
                <c16:uniqueId val="{00000009-1E36-4350-86B3-28D2F7B75EFE}"/>
              </c:ext>
            </c:extLst>
          </c:dPt>
          <c:dPt>
            <c:idx val="5"/>
            <c:bubble3D val="0"/>
            <c:spPr>
              <a:solidFill>
                <a:schemeClr val="accent5">
                  <a:tint val="50000"/>
                </a:schemeClr>
              </a:solidFill>
              <a:ln w="19050">
                <a:solidFill>
                  <a:schemeClr val="lt1"/>
                </a:solidFill>
              </a:ln>
              <a:effectLst/>
            </c:spPr>
            <c:extLst>
              <c:ext xmlns:c16="http://schemas.microsoft.com/office/drawing/2014/chart" uri="{C3380CC4-5D6E-409C-BE32-E72D297353CC}">
                <c16:uniqueId val="{0000000B-1E36-4350-86B3-28D2F7B75EFE}"/>
              </c:ext>
            </c:extLst>
          </c:dPt>
          <c:dLbls>
            <c:dLbl>
              <c:idx val="0"/>
              <c:layout>
                <c:manualLayout>
                  <c:x val="3.3333333333333333E-2"/>
                  <c:y val="2.424242424242424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E36-4350-86B3-28D2F7B75EFE}"/>
                </c:ext>
              </c:extLst>
            </c:dLbl>
            <c:dLbl>
              <c:idx val="1"/>
              <c:layout>
                <c:manualLayout>
                  <c:x val="-4.2745077849033523E-2"/>
                  <c:y val="-3.0942494388290689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E36-4350-86B3-28D2F7B75EFE}"/>
                </c:ext>
              </c:extLst>
            </c:dLbl>
            <c:dLbl>
              <c:idx val="2"/>
              <c:layout>
                <c:manualLayout>
                  <c:x val="-7.4281188272980817E-2"/>
                  <c:y val="0.1375398935117113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E36-4350-86B3-28D2F7B75EFE}"/>
                </c:ext>
              </c:extLst>
            </c:dLbl>
            <c:dLbl>
              <c:idx val="3"/>
              <c:layout>
                <c:manualLayout>
                  <c:x val="-7.2222222222222243E-2"/>
                  <c:y val="4.040404040404036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E36-4350-86B3-28D2F7B75EFE}"/>
                </c:ext>
              </c:extLst>
            </c:dLbl>
            <c:dLbl>
              <c:idx val="4"/>
              <c:layout>
                <c:manualLayout>
                  <c:x val="-5.147528948386404E-2"/>
                  <c:y val="-0.17671170989015955"/>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1033198142585946"/>
                      <c:h val="0.29974723790118318"/>
                    </c:manualLayout>
                  </c15:layout>
                </c:ext>
                <c:ext xmlns:c16="http://schemas.microsoft.com/office/drawing/2014/chart" uri="{C3380CC4-5D6E-409C-BE32-E72D297353CC}">
                  <c16:uniqueId val="{00000009-1E36-4350-86B3-28D2F7B75EFE}"/>
                </c:ext>
              </c:extLst>
            </c:dLbl>
            <c:dLbl>
              <c:idx val="5"/>
              <c:layout>
                <c:manualLayout>
                  <c:x val="-1.8496915297187576E-2"/>
                  <c:y val="-1.135540708320464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E36-4350-86B3-28D2F7B75EFE}"/>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fr-FR"/>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 Data'!$A$65:$A$70</c:f>
              <c:strCache>
                <c:ptCount val="6"/>
                <c:pt idx="0">
                  <c:v>&lt;1 mois</c:v>
                </c:pt>
                <c:pt idx="1">
                  <c:v>Entre 1 et 6 mois</c:v>
                </c:pt>
                <c:pt idx="2">
                  <c:v>Entre 6 et 12 mois </c:v>
                </c:pt>
                <c:pt idx="3">
                  <c:v>&gt;12 mois</c:v>
                </c:pt>
                <c:pt idx="4">
                  <c:v>Aucune connexion</c:v>
                </c:pt>
                <c:pt idx="5">
                  <c:v>n.c.</c:v>
                </c:pt>
              </c:strCache>
            </c:strRef>
          </c:cat>
          <c:val>
            <c:numRef>
              <c:f>'Graphique Data'!$B$65:$B$70</c:f>
              <c:numCache>
                <c:formatCode>General</c:formatCode>
                <c:ptCount val="6"/>
                <c:pt idx="0">
                  <c:v>113659</c:v>
                </c:pt>
                <c:pt idx="1">
                  <c:v>56944</c:v>
                </c:pt>
                <c:pt idx="2">
                  <c:v>39647</c:v>
                </c:pt>
                <c:pt idx="3">
                  <c:v>0</c:v>
                </c:pt>
                <c:pt idx="4">
                  <c:v>5495</c:v>
                </c:pt>
                <c:pt idx="5">
                  <c:v>45527</c:v>
                </c:pt>
              </c:numCache>
            </c:numRef>
          </c:val>
          <c:extLst>
            <c:ext xmlns:c16="http://schemas.microsoft.com/office/drawing/2014/chart" uri="{C3380CC4-5D6E-409C-BE32-E72D297353CC}">
              <c16:uniqueId val="{0000000C-1E36-4350-86B3-28D2F7B75EF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'Graphique Data'!$B$50:$B$54</c:f>
              <c:strCache>
                <c:ptCount val="5"/>
                <c:pt idx="0">
                  <c:v>5. SELAS"ASTRALAB"</c:v>
                </c:pt>
                <c:pt idx="1">
                  <c:v>4. SELAS LBM BIOESTEREL</c:v>
                </c:pt>
                <c:pt idx="2">
                  <c:v>3. SELAS CERBALLIANCE PARIS ET IDF EST</c:v>
                </c:pt>
                <c:pt idx="3">
                  <c:v>2. GEN BIO</c:v>
                </c:pt>
                <c:pt idx="4">
                  <c:v>1. SELAS BIO 86</c:v>
                </c:pt>
              </c:strCache>
            </c:strRef>
          </c:cat>
          <c:val>
            <c:numRef>
              <c:f>'Graphique Data'!$C$50:$C$54</c:f>
              <c:numCache>
                <c:formatCode>General</c:formatCode>
                <c:ptCount val="5"/>
                <c:pt idx="0">
                  <c:v>25966</c:v>
                </c:pt>
                <c:pt idx="1">
                  <c:v>31175</c:v>
                </c:pt>
                <c:pt idx="2">
                  <c:v>31261</c:v>
                </c:pt>
                <c:pt idx="3">
                  <c:v>36754</c:v>
                </c:pt>
                <c:pt idx="4">
                  <c:v>38782</c:v>
                </c:pt>
              </c:numCache>
            </c:numRef>
          </c:val>
          <c:extLst>
            <c:ext xmlns:c16="http://schemas.microsoft.com/office/drawing/2014/chart" uri="{C3380CC4-5D6E-409C-BE32-E72D297353CC}">
              <c16:uniqueId val="{00000002-0E7A-4D58-B42C-6859E185BE7A}"/>
            </c:ext>
          </c:extLst>
        </c:ser>
        <c:dLbls>
          <c:dLblPos val="outEnd"/>
          <c:showLegendKey val="0"/>
          <c:showVal val="1"/>
          <c:showCatName val="0"/>
          <c:showSerName val="0"/>
          <c:showPercent val="0"/>
          <c:showBubbleSize val="0"/>
        </c:dLbls>
        <c:gapWidth val="149"/>
        <c:axId val="643188728"/>
        <c:axId val="643189056"/>
      </c:barChart>
      <c:catAx>
        <c:axId val="64318872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cap="none" spc="0" normalizeH="0" baseline="0">
                <a:solidFill>
                  <a:schemeClr val="tx1">
                    <a:lumMod val="65000"/>
                    <a:lumOff val="35000"/>
                  </a:schemeClr>
                </a:solidFill>
                <a:latin typeface="+mn-lt"/>
                <a:ea typeface="+mn-ea"/>
                <a:cs typeface="+mn-cs"/>
              </a:defRPr>
            </a:pPr>
            <a:endParaRPr lang="fr-FR"/>
          </a:p>
        </c:txPr>
        <c:crossAx val="643189056"/>
        <c:crosses val="autoZero"/>
        <c:auto val="1"/>
        <c:lblAlgn val="ctr"/>
        <c:lblOffset val="100"/>
        <c:noMultiLvlLbl val="0"/>
      </c:catAx>
      <c:valAx>
        <c:axId val="643189056"/>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6431887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A38-475A-B745-9F5449B2D025}"/>
              </c:ext>
            </c:extLst>
          </c:dPt>
          <c:dPt>
            <c:idx val="1"/>
            <c:bubble3D val="0"/>
            <c:spPr>
              <a:solidFill>
                <a:schemeClr val="accent1">
                  <a:lumMod val="20000"/>
                  <a:lumOff val="80000"/>
                </a:schemeClr>
              </a:solidFill>
              <a:ln w="19050">
                <a:solidFill>
                  <a:schemeClr val="lt1"/>
                </a:solidFill>
              </a:ln>
              <a:effectLst/>
            </c:spPr>
            <c:extLst>
              <c:ext xmlns:c16="http://schemas.microsoft.com/office/drawing/2014/chart" uri="{C3380CC4-5D6E-409C-BE32-E72D297353CC}">
                <c16:uniqueId val="{00000003-DA38-475A-B745-9F5449B2D025}"/>
              </c:ext>
            </c:extLst>
          </c:dPt>
          <c:dLbls>
            <c:dLbl>
              <c:idx val="0"/>
              <c:layout>
                <c:manualLayout>
                  <c:x val="7.519300030136393E-2"/>
                  <c:y val="0.30674420612727588"/>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38-475A-B745-9F5449B2D025}"/>
                </c:ext>
              </c:extLst>
            </c:dLbl>
            <c:dLbl>
              <c:idx val="1"/>
              <c:layout>
                <c:manualLayout>
                  <c:x val="-0.15037646091232637"/>
                  <c:y val="-0.15770734440170417"/>
                </c:manualLayout>
              </c:layout>
              <c:showLegendKey val="0"/>
              <c:showVal val="1"/>
              <c:showCatName val="0"/>
              <c:showSerName val="0"/>
              <c:showPercent val="1"/>
              <c:showBubbleSize val="0"/>
              <c:separator>
</c:separator>
              <c:extLst>
                <c:ext xmlns:c15="http://schemas.microsoft.com/office/drawing/2012/chart" uri="{CE6537A1-D6FC-4f65-9D91-7224C49458BB}">
                  <c15:layout>
                    <c:manualLayout>
                      <c:w val="0.20399347939077977"/>
                      <c:h val="0.19185868527501726"/>
                    </c:manualLayout>
                  </c15:layout>
                </c:ext>
                <c:ext xmlns:c16="http://schemas.microsoft.com/office/drawing/2014/chart" uri="{C3380CC4-5D6E-409C-BE32-E72D297353CC}">
                  <c16:uniqueId val="{00000003-DA38-475A-B745-9F5449B2D02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 Data'!$B$40:$B$41</c:f>
              <c:strCache>
                <c:ptCount val="2"/>
                <c:pt idx="0">
                  <c:v>Raccordés</c:v>
                </c:pt>
                <c:pt idx="1">
                  <c:v>Non Raccordés</c:v>
                </c:pt>
              </c:strCache>
            </c:strRef>
          </c:cat>
          <c:val>
            <c:numRef>
              <c:f>'Graphique Data'!$C$40:$C$41</c:f>
              <c:numCache>
                <c:formatCode>General</c:formatCode>
                <c:ptCount val="2"/>
                <c:pt idx="0">
                  <c:v>269</c:v>
                </c:pt>
                <c:pt idx="1">
                  <c:v>113</c:v>
                </c:pt>
              </c:numCache>
            </c:numRef>
          </c:val>
          <c:extLst>
            <c:ext xmlns:c16="http://schemas.microsoft.com/office/drawing/2014/chart" uri="{C3380CC4-5D6E-409C-BE32-E72D297353CC}">
              <c16:uniqueId val="{00000004-DA38-475A-B745-9F5449B2D025}"/>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958737527028902"/>
          <c:y val="0.11387391031734795"/>
          <c:w val="0.66163814480309679"/>
          <c:h val="0.78252705244635012"/>
        </c:manualLayout>
      </c:layout>
      <c:doughnutChart>
        <c:varyColors val="1"/>
        <c:ser>
          <c:idx val="0"/>
          <c:order val="0"/>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35E-4051-B889-3DC43D64ED89}"/>
              </c:ext>
            </c:extLst>
          </c:dPt>
          <c:dPt>
            <c:idx val="1"/>
            <c:bubble3D val="0"/>
            <c:spPr>
              <a:solidFill>
                <a:schemeClr val="accent1">
                  <a:lumMod val="20000"/>
                  <a:lumOff val="80000"/>
                </a:schemeClr>
              </a:solidFill>
              <a:ln w="19050">
                <a:solidFill>
                  <a:schemeClr val="lt1"/>
                </a:solidFill>
              </a:ln>
              <a:effectLst/>
            </c:spPr>
            <c:extLst>
              <c:ext xmlns:c16="http://schemas.microsoft.com/office/drawing/2014/chart" uri="{C3380CC4-5D6E-409C-BE32-E72D297353CC}">
                <c16:uniqueId val="{00000003-F35E-4051-B889-3DC43D64ED89}"/>
              </c:ext>
            </c:extLst>
          </c:dPt>
          <c:dLbls>
            <c:dLbl>
              <c:idx val="0"/>
              <c:layout>
                <c:manualLayout>
                  <c:x val="9.6288014813337555E-2"/>
                  <c:y val="-0.21592988221524095"/>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F35E-4051-B889-3DC43D64ED89}"/>
                </c:ext>
              </c:extLst>
            </c:dLbl>
            <c:dLbl>
              <c:idx val="1"/>
              <c:layout>
                <c:manualLayout>
                  <c:x val="-0.17372332167198437"/>
                  <c:y val="9.3856543188790428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F35E-4051-B889-3DC43D64ED8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 Data'!$B$42:$B$43</c:f>
              <c:strCache>
                <c:ptCount val="2"/>
                <c:pt idx="0">
                  <c:v>Raccordés</c:v>
                </c:pt>
                <c:pt idx="1">
                  <c:v>Non Raccordés</c:v>
                </c:pt>
              </c:strCache>
            </c:strRef>
          </c:cat>
          <c:val>
            <c:numRef>
              <c:f>'Graphique Data'!$C$42:$C$43</c:f>
              <c:numCache>
                <c:formatCode>General</c:formatCode>
                <c:ptCount val="2"/>
                <c:pt idx="0">
                  <c:v>37</c:v>
                </c:pt>
                <c:pt idx="1">
                  <c:v>66</c:v>
                </c:pt>
              </c:numCache>
            </c:numRef>
          </c:val>
          <c:extLst>
            <c:ext xmlns:c16="http://schemas.microsoft.com/office/drawing/2014/chart" uri="{C3380CC4-5D6E-409C-BE32-E72D297353CC}">
              <c16:uniqueId val="{00000004-F35E-4051-B889-3DC43D64ED89}"/>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81830306989715"/>
          <c:y val="0.11337141595785862"/>
          <c:w val="0.66363393860205699"/>
          <c:h val="0.7732571680842828"/>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0AF-4559-A4D1-6ED09BA997D9}"/>
              </c:ext>
            </c:extLst>
          </c:dPt>
          <c:dPt>
            <c:idx val="1"/>
            <c:bubble3D val="0"/>
            <c:spPr>
              <a:solidFill>
                <a:schemeClr val="accent1">
                  <a:lumMod val="20000"/>
                  <a:lumOff val="80000"/>
                </a:schemeClr>
              </a:solidFill>
              <a:ln w="19050">
                <a:solidFill>
                  <a:schemeClr val="lt1"/>
                </a:solidFill>
              </a:ln>
              <a:effectLst/>
            </c:spPr>
            <c:extLst>
              <c:ext xmlns:c16="http://schemas.microsoft.com/office/drawing/2014/chart" uri="{C3380CC4-5D6E-409C-BE32-E72D297353CC}">
                <c16:uniqueId val="{00000003-80AF-4559-A4D1-6ED09BA997D9}"/>
              </c:ext>
            </c:extLst>
          </c:dPt>
          <c:dLbls>
            <c:dLbl>
              <c:idx val="0"/>
              <c:layout>
                <c:manualLayout>
                  <c:x val="0.18887069274501905"/>
                  <c:y val="0.13665222283980061"/>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80AF-4559-A4D1-6ED09BA997D9}"/>
                </c:ext>
              </c:extLst>
            </c:dLbl>
            <c:dLbl>
              <c:idx val="1"/>
              <c:layout>
                <c:manualLayout>
                  <c:x val="-0.18077549896928857"/>
                  <c:y val="-0.1057860838943153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80AF-4559-A4D1-6ED09BA997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 Data'!$B$44:$B$45</c:f>
              <c:strCache>
                <c:ptCount val="2"/>
                <c:pt idx="0">
                  <c:v>Raccordés</c:v>
                </c:pt>
                <c:pt idx="1">
                  <c:v>Non Raccordés</c:v>
                </c:pt>
              </c:strCache>
            </c:strRef>
          </c:cat>
          <c:val>
            <c:numRef>
              <c:f>'Graphique Data'!$C$44:$C$45</c:f>
              <c:numCache>
                <c:formatCode>General</c:formatCode>
                <c:ptCount val="2"/>
                <c:pt idx="0">
                  <c:v>86</c:v>
                </c:pt>
                <c:pt idx="1">
                  <c:v>29</c:v>
                </c:pt>
              </c:numCache>
            </c:numRef>
          </c:val>
          <c:extLst>
            <c:ext xmlns:c16="http://schemas.microsoft.com/office/drawing/2014/chart" uri="{C3380CC4-5D6E-409C-BE32-E72D297353CC}">
              <c16:uniqueId val="{00000004-80AF-4559-A4D1-6ED09BA997D9}"/>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3539543460492"/>
          <c:y val="0.1466050067967187"/>
          <c:w val="0.77935108369890982"/>
          <c:h val="0.70679070260452548"/>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09E-49CB-9893-247D0232D1A3}"/>
              </c:ext>
            </c:extLst>
          </c:dPt>
          <c:dPt>
            <c:idx val="1"/>
            <c:bubble3D val="0"/>
            <c:spPr>
              <a:solidFill>
                <a:schemeClr val="accent1">
                  <a:lumMod val="20000"/>
                  <a:lumOff val="80000"/>
                </a:schemeClr>
              </a:solidFill>
              <a:ln w="19050">
                <a:solidFill>
                  <a:schemeClr val="lt1"/>
                </a:solidFill>
              </a:ln>
              <a:effectLst/>
            </c:spPr>
            <c:extLst>
              <c:ext xmlns:c16="http://schemas.microsoft.com/office/drawing/2014/chart" uri="{C3380CC4-5D6E-409C-BE32-E72D297353CC}">
                <c16:uniqueId val="{00000003-409E-49CB-9893-247D0232D1A3}"/>
              </c:ext>
            </c:extLst>
          </c:dPt>
          <c:dLbls>
            <c:dLbl>
              <c:idx val="0"/>
              <c:layout>
                <c:manualLayout>
                  <c:x val="0.24287474530535821"/>
                  <c:y val="9.3797575520072757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409E-49CB-9893-247D0232D1A3}"/>
                </c:ext>
              </c:extLst>
            </c:dLbl>
            <c:dLbl>
              <c:idx val="1"/>
              <c:layout>
                <c:manualLayout>
                  <c:x val="-0.31226733300291865"/>
                  <c:y val="-1.9706385794721452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409E-49CB-9893-247D0232D1A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 Data'!$B$46:$B$47</c:f>
              <c:strCache>
                <c:ptCount val="2"/>
                <c:pt idx="0">
                  <c:v>Raccordés</c:v>
                </c:pt>
                <c:pt idx="1">
                  <c:v>Non Raccordés</c:v>
                </c:pt>
              </c:strCache>
            </c:strRef>
          </c:cat>
          <c:val>
            <c:numRef>
              <c:f>'Graphique Data'!$C$46:$C$47</c:f>
              <c:numCache>
                <c:formatCode>General</c:formatCode>
                <c:ptCount val="2"/>
                <c:pt idx="0">
                  <c:v>146</c:v>
                </c:pt>
                <c:pt idx="1">
                  <c:v>18</c:v>
                </c:pt>
              </c:numCache>
            </c:numRef>
          </c:val>
          <c:extLst>
            <c:ext xmlns:c16="http://schemas.microsoft.com/office/drawing/2014/chart" uri="{C3380CC4-5D6E-409C-BE32-E72D297353CC}">
              <c16:uniqueId val="{00000004-409E-49CB-9893-247D0232D1A3}"/>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Nombre de LBM émetteurs</c:v>
          </c:tx>
          <c:spPr>
            <a:solidFill>
              <a:schemeClr val="accent1"/>
            </a:solidFill>
            <a:ln>
              <a:noFill/>
            </a:ln>
            <a:effectLst/>
          </c:spPr>
          <c:invertIfNegative val="0"/>
          <c:cat>
            <c:numRef>
              <c:f>Data!$BI$1:$ALL$1</c:f>
              <c:numCache>
                <c:formatCode>[$-40C]mmm\-\y\y;@</c:formatCode>
                <c:ptCount val="940"/>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numCache>
            </c:numRef>
          </c:cat>
          <c:val>
            <c:numRef>
              <c:f>Data!$BI$78:$ALL$78</c:f>
              <c:numCache>
                <c:formatCode>General</c:formatCode>
                <c:ptCount val="940"/>
                <c:pt idx="0">
                  <c:v>163</c:v>
                </c:pt>
                <c:pt idx="1">
                  <c:v>174</c:v>
                </c:pt>
                <c:pt idx="2">
                  <c:v>163</c:v>
                </c:pt>
                <c:pt idx="3">
                  <c:v>167</c:v>
                </c:pt>
                <c:pt idx="4">
                  <c:v>192</c:v>
                </c:pt>
                <c:pt idx="5">
                  <c:v>161</c:v>
                </c:pt>
                <c:pt idx="6">
                  <c:v>194</c:v>
                </c:pt>
                <c:pt idx="7">
                  <c:v>193</c:v>
                </c:pt>
                <c:pt idx="8">
                  <c:v>203</c:v>
                </c:pt>
                <c:pt idx="9">
                  <c:v>195</c:v>
                </c:pt>
                <c:pt idx="10">
                  <c:v>196</c:v>
                </c:pt>
                <c:pt idx="11">
                  <c:v>197</c:v>
                </c:pt>
                <c:pt idx="12">
                  <c:v>202</c:v>
                </c:pt>
                <c:pt idx="13">
                  <c:v>205</c:v>
                </c:pt>
                <c:pt idx="14">
                  <c:v>205</c:v>
                </c:pt>
              </c:numCache>
            </c:numRef>
          </c:val>
          <c:extLst>
            <c:ext xmlns:c16="http://schemas.microsoft.com/office/drawing/2014/chart" uri="{C3380CC4-5D6E-409C-BE32-E72D297353CC}">
              <c16:uniqueId val="{00000000-49C9-4D43-9E5B-997F4BA9A62D}"/>
            </c:ext>
          </c:extLst>
        </c:ser>
        <c:dLbls>
          <c:showLegendKey val="0"/>
          <c:showVal val="0"/>
          <c:showCatName val="0"/>
          <c:showSerName val="0"/>
          <c:showPercent val="0"/>
          <c:showBubbleSize val="0"/>
        </c:dLbls>
        <c:gapWidth val="150"/>
        <c:axId val="712543072"/>
        <c:axId val="712544056"/>
      </c:barChart>
      <c:lineChart>
        <c:grouping val="standard"/>
        <c:varyColors val="0"/>
        <c:ser>
          <c:idx val="1"/>
          <c:order val="1"/>
          <c:tx>
            <c:v>Nombre moyen de messages émis par les LBM</c:v>
          </c:tx>
          <c:spPr>
            <a:ln w="28575" cap="rnd">
              <a:solidFill>
                <a:srgbClr val="FF2F92"/>
              </a:solidFill>
              <a:round/>
            </a:ln>
            <a:effectLst/>
          </c:spPr>
          <c:marker>
            <c:symbol val="none"/>
          </c:marker>
          <c:cat>
            <c:numRef>
              <c:f>Data!$BI$1:$ALL$1</c:f>
              <c:numCache>
                <c:formatCode>[$-40C]mmm\-\y\y;@</c:formatCode>
                <c:ptCount val="940"/>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numCache>
            </c:numRef>
          </c:cat>
          <c:val>
            <c:numRef>
              <c:f>Data!$BI$89:$ALL$89</c:f>
              <c:numCache>
                <c:formatCode>General</c:formatCode>
                <c:ptCount val="940"/>
                <c:pt idx="0">
                  <c:v>2406.7546012269941</c:v>
                </c:pt>
                <c:pt idx="1">
                  <c:v>2115.0977011494251</c:v>
                </c:pt>
                <c:pt idx="2">
                  <c:v>2310.0674846625766</c:v>
                </c:pt>
                <c:pt idx="3">
                  <c:v>3092.5988023952095</c:v>
                </c:pt>
                <c:pt idx="4">
                  <c:v>3025.5208333333335</c:v>
                </c:pt>
                <c:pt idx="5">
                  <c:v>3392.913043478261</c:v>
                </c:pt>
                <c:pt idx="6">
                  <c:v>3113.4123711340208</c:v>
                </c:pt>
                <c:pt idx="7">
                  <c:v>3483.9119170984454</c:v>
                </c:pt>
                <c:pt idx="8">
                  <c:v>3482.9261083743841</c:v>
                </c:pt>
                <c:pt idx="9">
                  <c:v>3885.3487179487179</c:v>
                </c:pt>
                <c:pt idx="10">
                  <c:v>3635.112244897959</c:v>
                </c:pt>
                <c:pt idx="11">
                  <c:v>3392.203045685279</c:v>
                </c:pt>
                <c:pt idx="12">
                  <c:v>3601.2821782178216</c:v>
                </c:pt>
                <c:pt idx="13">
                  <c:v>3229.4878048780488</c:v>
                </c:pt>
                <c:pt idx="14">
                  <c:v>3054.0634146341463</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numCache>
            </c:numRef>
          </c:val>
          <c:smooth val="0"/>
          <c:extLst>
            <c:ext xmlns:c16="http://schemas.microsoft.com/office/drawing/2014/chart" uri="{C3380CC4-5D6E-409C-BE32-E72D297353CC}">
              <c16:uniqueId val="{00000001-49C9-4D43-9E5B-997F4BA9A62D}"/>
            </c:ext>
          </c:extLst>
        </c:ser>
        <c:dLbls>
          <c:showLegendKey val="0"/>
          <c:showVal val="0"/>
          <c:showCatName val="0"/>
          <c:showSerName val="0"/>
          <c:showPercent val="0"/>
          <c:showBubbleSize val="0"/>
        </c:dLbls>
        <c:marker val="1"/>
        <c:smooth val="0"/>
        <c:axId val="824530896"/>
        <c:axId val="824531552"/>
      </c:lineChart>
      <c:dateAx>
        <c:axId val="712543072"/>
        <c:scaling>
          <c:orientation val="minMax"/>
        </c:scaling>
        <c:delete val="0"/>
        <c:axPos val="b"/>
        <c:numFmt formatCode="[$-40C]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712544056"/>
        <c:crosses val="autoZero"/>
        <c:auto val="1"/>
        <c:lblOffset val="100"/>
        <c:baseTimeUnit val="months"/>
      </c:dateAx>
      <c:valAx>
        <c:axId val="7125440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accent1"/>
                </a:solidFill>
                <a:latin typeface="+mn-lt"/>
                <a:ea typeface="+mn-ea"/>
                <a:cs typeface="+mn-cs"/>
              </a:defRPr>
            </a:pPr>
            <a:endParaRPr lang="fr-FR"/>
          </a:p>
        </c:txPr>
        <c:crossAx val="712543072"/>
        <c:crosses val="autoZero"/>
        <c:crossBetween val="between"/>
      </c:valAx>
      <c:valAx>
        <c:axId val="82453155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FF2F92"/>
                </a:solidFill>
                <a:latin typeface="+mn-lt"/>
                <a:ea typeface="+mn-ea"/>
                <a:cs typeface="+mn-cs"/>
              </a:defRPr>
            </a:pPr>
            <a:endParaRPr lang="fr-FR"/>
          </a:p>
        </c:txPr>
        <c:crossAx val="824530896"/>
        <c:crosses val="max"/>
        <c:crossBetween val="between"/>
      </c:valAx>
      <c:dateAx>
        <c:axId val="824530896"/>
        <c:scaling>
          <c:orientation val="minMax"/>
        </c:scaling>
        <c:delete val="1"/>
        <c:axPos val="b"/>
        <c:numFmt formatCode="[$-40C]mmm\-\y\y;@" sourceLinked="1"/>
        <c:majorTickMark val="out"/>
        <c:minorTickMark val="none"/>
        <c:tickLblPos val="nextTo"/>
        <c:crossAx val="824531552"/>
        <c:crosses val="autoZero"/>
        <c:auto val="1"/>
        <c:lblOffset val="100"/>
        <c:baseTimeUnit val="months"/>
      </c:dateAx>
      <c:spPr>
        <a:noFill/>
        <a:ln>
          <a:noFill/>
        </a:ln>
        <a:effectLst/>
      </c:spPr>
    </c:plotArea>
    <c:legend>
      <c:legendPos val="b"/>
      <c:layout>
        <c:manualLayout>
          <c:xMode val="edge"/>
          <c:yMode val="edge"/>
          <c:x val="1.5356277698399739E-2"/>
          <c:y val="0.77891330074218601"/>
          <c:w val="0.72779843879943307"/>
          <c:h val="0.2150847625844199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9812829917759"/>
          <c:y val="3.4298618333085722E-2"/>
          <c:w val="0.5397633196104944"/>
          <c:h val="0.87857257465458327"/>
        </c:manualLayout>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'Graphique Data'!$B$81:$B$85</c:f>
              <c:strCache>
                <c:ptCount val="5"/>
                <c:pt idx="0">
                  <c:v>5. SELAS EUROFINS LABAZUR GUYANE</c:v>
                </c:pt>
                <c:pt idx="1">
                  <c:v>4. SELAS UNILIANS</c:v>
                </c:pt>
                <c:pt idx="2">
                  <c:v>3. SELAS BIOMER</c:v>
                </c:pt>
                <c:pt idx="3">
                  <c:v>2. GROUPEMENT LABORATOIRES BIOLOGIE MEDIC</c:v>
                </c:pt>
                <c:pt idx="4">
                  <c:v>1. SELAS BIOLOGIE MEDICALE SAMBOURG</c:v>
                </c:pt>
              </c:strCache>
            </c:strRef>
          </c:cat>
          <c:val>
            <c:numRef>
              <c:f>'Graphique Data'!$C$81:$C$85</c:f>
              <c:numCache>
                <c:formatCode>0\.0%</c:formatCode>
                <c:ptCount val="5"/>
                <c:pt idx="0">
                  <c:v>0.49250535331905798</c:v>
                </c:pt>
                <c:pt idx="1">
                  <c:v>0.87202007528230896</c:v>
                </c:pt>
                <c:pt idx="2">
                  <c:v>1.02833530106257</c:v>
                </c:pt>
                <c:pt idx="3">
                  <c:v>1.4712990936555901</c:v>
                </c:pt>
                <c:pt idx="4">
                  <c:v>10.677419354838699</c:v>
                </c:pt>
              </c:numCache>
            </c:numRef>
          </c:val>
          <c:extLst>
            <c:ext xmlns:c16="http://schemas.microsoft.com/office/drawing/2014/chart" uri="{C3380CC4-5D6E-409C-BE32-E72D297353CC}">
              <c16:uniqueId val="{00000000-D64B-4206-AE2A-04779325BD97}"/>
            </c:ext>
          </c:extLst>
        </c:ser>
        <c:dLbls>
          <c:dLblPos val="outEnd"/>
          <c:showLegendKey val="0"/>
          <c:showVal val="1"/>
          <c:showCatName val="0"/>
          <c:showSerName val="0"/>
          <c:showPercent val="0"/>
          <c:showBubbleSize val="0"/>
        </c:dLbls>
        <c:gapWidth val="131"/>
        <c:overlap val="1"/>
        <c:axId val="723222456"/>
        <c:axId val="723225080"/>
      </c:barChart>
      <c:catAx>
        <c:axId val="723222456"/>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cap="none" spc="0" normalizeH="0" baseline="0">
                <a:solidFill>
                  <a:schemeClr val="tx1">
                    <a:lumMod val="65000"/>
                    <a:lumOff val="35000"/>
                  </a:schemeClr>
                </a:solidFill>
                <a:latin typeface="+mn-lt"/>
                <a:ea typeface="+mn-ea"/>
                <a:cs typeface="+mn-cs"/>
              </a:defRPr>
            </a:pPr>
            <a:endParaRPr lang="fr-FR"/>
          </a:p>
        </c:txPr>
        <c:crossAx val="723225080"/>
        <c:crosses val="autoZero"/>
        <c:auto val="1"/>
        <c:lblAlgn val="ctr"/>
        <c:lblOffset val="100"/>
        <c:noMultiLvlLbl val="0"/>
      </c:catAx>
      <c:valAx>
        <c:axId val="723225080"/>
        <c:scaling>
          <c:orientation val="minMax"/>
        </c:scaling>
        <c:delete val="1"/>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crossAx val="7232224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fr-FR" sz="1100" b="1"/>
              <a:t>Destinataire</a:t>
            </a:r>
            <a:r>
              <a:rPr lang="fr-FR" sz="1100" b="1" baseline="0"/>
              <a:t>s des LBM</a:t>
            </a:r>
            <a:endParaRPr lang="fr-FR" sz="1100" b="1"/>
          </a:p>
        </c:rich>
      </c:tx>
      <c:layout>
        <c:manualLayout>
          <c:xMode val="edge"/>
          <c:yMode val="edge"/>
          <c:x val="0.2526025230764683"/>
          <c:y val="6.7431098160564591E-3"/>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6096769663959324"/>
          <c:y val="0.20183723382112051"/>
          <c:w val="0.4706550095705449"/>
          <c:h val="0.7204228092561924"/>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CDE-43A5-9A43-D41250336BA1}"/>
              </c:ext>
            </c:extLst>
          </c:dPt>
          <c:dPt>
            <c:idx val="1"/>
            <c:bubble3D val="0"/>
            <c:spPr>
              <a:solidFill>
                <a:srgbClr val="FF2F92"/>
              </a:solidFill>
              <a:ln w="19050">
                <a:solidFill>
                  <a:schemeClr val="lt1"/>
                </a:solidFill>
              </a:ln>
              <a:effectLst/>
            </c:spPr>
            <c:extLst>
              <c:ext xmlns:c16="http://schemas.microsoft.com/office/drawing/2014/chart" uri="{C3380CC4-5D6E-409C-BE32-E72D297353CC}">
                <c16:uniqueId val="{00000003-4CDE-43A5-9A43-D41250336BA1}"/>
              </c:ext>
            </c:extLst>
          </c:dPt>
          <c:dPt>
            <c:idx val="2"/>
            <c:bubble3D val="0"/>
            <c:spPr>
              <a:solidFill>
                <a:srgbClr val="008080"/>
              </a:solidFill>
              <a:ln w="19050">
                <a:solidFill>
                  <a:schemeClr val="lt1"/>
                </a:solidFill>
              </a:ln>
              <a:effectLst/>
            </c:spPr>
            <c:extLst>
              <c:ext xmlns:c16="http://schemas.microsoft.com/office/drawing/2014/chart" uri="{C3380CC4-5D6E-409C-BE32-E72D297353CC}">
                <c16:uniqueId val="{00000005-4CDE-43A5-9A43-D41250336BA1}"/>
              </c:ext>
            </c:extLst>
          </c:dPt>
          <c:dPt>
            <c:idx val="3"/>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7-4CDE-43A5-9A43-D41250336BA1}"/>
              </c:ext>
            </c:extLst>
          </c:dPt>
          <c:dLbls>
            <c:dLbl>
              <c:idx val="0"/>
              <c:layout>
                <c:manualLayout>
                  <c:x val="0.12487491778199851"/>
                  <c:y val="9.4403537424790407E-2"/>
                </c:manualLayout>
              </c:layout>
              <c:tx>
                <c:rich>
                  <a:bodyPr/>
                  <a:lstStyle/>
                  <a:p>
                    <a:fld id="{13B875BB-4800-4588-B96E-69CB7BD38F3E}" type="CATEGORYNAME">
                      <a:rPr lang="en-US" b="1">
                        <a:solidFill>
                          <a:schemeClr val="accent1"/>
                        </a:solidFill>
                      </a:rPr>
                      <a:pPr/>
                      <a:t>[NOM DE CATÉGORIE]</a:t>
                    </a:fld>
                    <a:endParaRPr lang="en-US" b="1" baseline="0">
                      <a:solidFill>
                        <a:schemeClr val="accent1"/>
                      </a:solidFill>
                    </a:endParaRPr>
                  </a:p>
                  <a:p>
                    <a:fld id="{AEB9017D-863C-453B-A748-60176F0B9B61}" type="VALUE">
                      <a:rPr lang="en-US"/>
                      <a:pPr/>
                      <a:t>[VALEUR]</a:t>
                    </a:fld>
                    <a:endParaRPr lang="en-US" baseline="0"/>
                  </a:p>
                  <a:p>
                    <a:fld id="{58111BEF-EEFD-49B2-B11A-6A154A116684}" type="PERCENTAGE">
                      <a:rPr lang="en-US"/>
                      <a:pPr/>
                      <a:t>[POURCENTAGE]</a:t>
                    </a:fld>
                    <a:endParaRPr lang="fr-F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4CDE-43A5-9A43-D41250336BA1}"/>
                </c:ext>
              </c:extLst>
            </c:dLbl>
            <c:dLbl>
              <c:idx val="1"/>
              <c:layout>
                <c:manualLayout>
                  <c:x val="0.58830494699304436"/>
                  <c:y val="-4.0372686380800035E-2"/>
                </c:manualLayout>
              </c:layout>
              <c:tx>
                <c:rich>
                  <a:bodyPr/>
                  <a:lstStyle/>
                  <a:p>
                    <a:fld id="{7FCD10A1-6C81-42A5-9C0C-B1B7004A483B}" type="CATEGORYNAME">
                      <a:rPr lang="en-US" b="1">
                        <a:solidFill>
                          <a:srgbClr val="FF2F92"/>
                        </a:solidFill>
                      </a:rPr>
                      <a:pPr/>
                      <a:t>[NOM DE CATÉGORIE]</a:t>
                    </a:fld>
                    <a:endParaRPr lang="en-US" b="1" baseline="0">
                      <a:solidFill>
                        <a:srgbClr val="FF2F92"/>
                      </a:solidFill>
                    </a:endParaRPr>
                  </a:p>
                  <a:p>
                    <a:fld id="{26BEEE32-3881-4CDB-9ADA-115C01683F0A}" type="VALUE">
                      <a:rPr lang="en-US"/>
                      <a:pPr/>
                      <a:t>[VALEUR]</a:t>
                    </a:fld>
                    <a:endParaRPr lang="en-US" baseline="0"/>
                  </a:p>
                  <a:p>
                    <a:fld id="{E8BB8589-920D-475F-B109-FCA101090FB6}" type="PERCENTAGE">
                      <a:rPr lang="en-US"/>
                      <a:pPr/>
                      <a:t>[POURCENTAGE]</a:t>
                    </a:fld>
                    <a:endParaRPr lang="fr-F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4CDE-43A5-9A43-D41250336BA1}"/>
                </c:ext>
              </c:extLst>
            </c:dLbl>
            <c:dLbl>
              <c:idx val="2"/>
              <c:layout>
                <c:manualLayout>
                  <c:x val="-0.25096303480930382"/>
                  <c:y val="0.34964254134134337"/>
                </c:manualLayout>
              </c:layout>
              <c:tx>
                <c:rich>
                  <a:bodyPr/>
                  <a:lstStyle/>
                  <a:p>
                    <a:fld id="{F9214074-191F-4B60-B334-B0B370FCBB57}" type="CATEGORYNAME">
                      <a:rPr lang="en-US" b="1">
                        <a:solidFill>
                          <a:srgbClr val="008080"/>
                        </a:solidFill>
                      </a:rPr>
                      <a:pPr/>
                      <a:t>[NOM DE CATÉGORIE]</a:t>
                    </a:fld>
                    <a:endParaRPr lang="en-US" b="1" baseline="0">
                      <a:solidFill>
                        <a:srgbClr val="008080"/>
                      </a:solidFill>
                    </a:endParaRPr>
                  </a:p>
                  <a:p>
                    <a:fld id="{779BE52F-7919-4F2E-B035-5C32E768470F}" type="VALUE">
                      <a:rPr lang="en-US"/>
                      <a:pPr/>
                      <a:t>[VALEUR]</a:t>
                    </a:fld>
                    <a:endParaRPr lang="en-US" baseline="0"/>
                  </a:p>
                  <a:p>
                    <a:fld id="{26B30C03-2A61-4674-85C4-7A741793CE8C}" type="PERCENTAGE">
                      <a:rPr lang="en-US"/>
                      <a:pPr/>
                      <a:t>[POURCENTAGE]</a:t>
                    </a:fld>
                    <a:endParaRPr lang="fr-F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4CDE-43A5-9A43-D41250336BA1}"/>
                </c:ext>
              </c:extLst>
            </c:dLbl>
            <c:dLbl>
              <c:idx val="3"/>
              <c:layout>
                <c:manualLayout>
                  <c:x val="-0.27688066749931639"/>
                  <c:y val="9.4403537424790435E-2"/>
                </c:manualLayout>
              </c:layout>
              <c:tx>
                <c:rich>
                  <a:bodyPr/>
                  <a:lstStyle/>
                  <a:p>
                    <a:fld id="{4F5815A2-8D2A-428F-A7F0-A39BDA3436F4}" type="CATEGORYNAME">
                      <a:rPr lang="en-US" b="1"/>
                      <a:pPr/>
                      <a:t>[NOM DE CATÉGORIE]</a:t>
                    </a:fld>
                    <a:endParaRPr lang="en-US" b="1" baseline="0"/>
                  </a:p>
                  <a:p>
                    <a:fld id="{0E88B65F-C991-4630-A3CF-C34009FDBFD6}" type="VALUE">
                      <a:rPr lang="en-US"/>
                      <a:pPr/>
                      <a:t>[VALEUR]</a:t>
                    </a:fld>
                    <a:endParaRPr lang="en-US" baseline="0"/>
                  </a:p>
                  <a:p>
                    <a:fld id="{1DCC4BC5-376F-478F-A35A-93A793547C33}" type="PERCENTAGE">
                      <a:rPr lang="en-US"/>
                      <a:pPr/>
                      <a:t>[POURCENTAGE]</a:t>
                    </a:fld>
                    <a:endParaRPr lang="fr-F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4CDE-43A5-9A43-D41250336BA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 Data'!$A$34:$A$37</c:f>
              <c:strCache>
                <c:ptCount val="4"/>
                <c:pt idx="0">
                  <c:v>ES</c:v>
                </c:pt>
                <c:pt idx="1">
                  <c:v>PSL</c:v>
                </c:pt>
                <c:pt idx="2">
                  <c:v>LBM</c:v>
                </c:pt>
                <c:pt idx="3">
                  <c:v>Autres</c:v>
                </c:pt>
              </c:strCache>
            </c:strRef>
          </c:cat>
          <c:val>
            <c:numRef>
              <c:f>'Graphique Data'!$B$34:$B$37</c:f>
              <c:numCache>
                <c:formatCode>General</c:formatCode>
                <c:ptCount val="4"/>
                <c:pt idx="0">
                  <c:v>157477</c:v>
                </c:pt>
                <c:pt idx="1">
                  <c:v>417079</c:v>
                </c:pt>
                <c:pt idx="2">
                  <c:v>5419</c:v>
                </c:pt>
                <c:pt idx="3">
                  <c:v>46108</c:v>
                </c:pt>
              </c:numCache>
            </c:numRef>
          </c:val>
          <c:extLst>
            <c:ext xmlns:c16="http://schemas.microsoft.com/office/drawing/2014/chart" uri="{C3380CC4-5D6E-409C-BE32-E72D297353CC}">
              <c16:uniqueId val="{00000008-4CDE-43A5-9A43-D41250336BA1}"/>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8">
  <a:schemeClr val="accent5"/>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3.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 Id="rId9"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image" Target="../media/image11.png"/><Relationship Id="rId18" Type="http://schemas.openxmlformats.org/officeDocument/2006/relationships/image" Target="../media/image16.png"/><Relationship Id="rId26" Type="http://schemas.openxmlformats.org/officeDocument/2006/relationships/image" Target="../media/image24.png"/><Relationship Id="rId3" Type="http://schemas.openxmlformats.org/officeDocument/2006/relationships/chart" Target="../charts/chart10.xml"/><Relationship Id="rId21" Type="http://schemas.openxmlformats.org/officeDocument/2006/relationships/image" Target="../media/image19.png"/><Relationship Id="rId7" Type="http://schemas.openxmlformats.org/officeDocument/2006/relationships/image" Target="../media/image5.png"/><Relationship Id="rId12" Type="http://schemas.openxmlformats.org/officeDocument/2006/relationships/image" Target="../media/image10.png"/><Relationship Id="rId17" Type="http://schemas.openxmlformats.org/officeDocument/2006/relationships/image" Target="../media/image15.png"/><Relationship Id="rId25" Type="http://schemas.openxmlformats.org/officeDocument/2006/relationships/image" Target="../media/image23.png"/><Relationship Id="rId2" Type="http://schemas.openxmlformats.org/officeDocument/2006/relationships/chart" Target="../charts/chart9.xml"/><Relationship Id="rId16" Type="http://schemas.openxmlformats.org/officeDocument/2006/relationships/image" Target="../media/image14.png"/><Relationship Id="rId20" Type="http://schemas.openxmlformats.org/officeDocument/2006/relationships/image" Target="../media/image18.png"/><Relationship Id="rId29" Type="http://schemas.openxmlformats.org/officeDocument/2006/relationships/image" Target="../media/image27.png"/><Relationship Id="rId1" Type="http://schemas.openxmlformats.org/officeDocument/2006/relationships/image" Target="../media/image1.png"/><Relationship Id="rId6" Type="http://schemas.openxmlformats.org/officeDocument/2006/relationships/image" Target="../media/image4.png"/><Relationship Id="rId11" Type="http://schemas.openxmlformats.org/officeDocument/2006/relationships/image" Target="../media/image9.png"/><Relationship Id="rId24" Type="http://schemas.openxmlformats.org/officeDocument/2006/relationships/image" Target="../media/image22.png"/><Relationship Id="rId5" Type="http://schemas.openxmlformats.org/officeDocument/2006/relationships/chart" Target="../charts/chart12.xml"/><Relationship Id="rId15" Type="http://schemas.openxmlformats.org/officeDocument/2006/relationships/image" Target="../media/image13.png"/><Relationship Id="rId23" Type="http://schemas.openxmlformats.org/officeDocument/2006/relationships/image" Target="../media/image21.png"/><Relationship Id="rId28" Type="http://schemas.openxmlformats.org/officeDocument/2006/relationships/image" Target="../media/image26.png"/><Relationship Id="rId10" Type="http://schemas.openxmlformats.org/officeDocument/2006/relationships/image" Target="../media/image8.png"/><Relationship Id="rId19" Type="http://schemas.openxmlformats.org/officeDocument/2006/relationships/image" Target="../media/image17.png"/><Relationship Id="rId31" Type="http://schemas.openxmlformats.org/officeDocument/2006/relationships/image" Target="../media/image29.png"/><Relationship Id="rId4" Type="http://schemas.openxmlformats.org/officeDocument/2006/relationships/chart" Target="../charts/chart11.xml"/><Relationship Id="rId9" Type="http://schemas.openxmlformats.org/officeDocument/2006/relationships/image" Target="../media/image7.png"/><Relationship Id="rId14" Type="http://schemas.openxmlformats.org/officeDocument/2006/relationships/image" Target="../media/image12.png"/><Relationship Id="rId22" Type="http://schemas.openxmlformats.org/officeDocument/2006/relationships/image" Target="../media/image20.png"/><Relationship Id="rId27" Type="http://schemas.openxmlformats.org/officeDocument/2006/relationships/image" Target="../media/image25.png"/><Relationship Id="rId30" Type="http://schemas.openxmlformats.org/officeDocument/2006/relationships/image" Target="../media/image28.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8" Type="http://schemas.openxmlformats.org/officeDocument/2006/relationships/image" Target="../media/image34.png"/><Relationship Id="rId13" Type="http://schemas.openxmlformats.org/officeDocument/2006/relationships/image" Target="../media/image39.png"/><Relationship Id="rId18" Type="http://schemas.openxmlformats.org/officeDocument/2006/relationships/image" Target="../media/image44.png"/><Relationship Id="rId3" Type="http://schemas.openxmlformats.org/officeDocument/2006/relationships/chart" Target="../charts/chart14.xml"/><Relationship Id="rId21" Type="http://schemas.openxmlformats.org/officeDocument/2006/relationships/image" Target="../media/image47.png"/><Relationship Id="rId7" Type="http://schemas.openxmlformats.org/officeDocument/2006/relationships/image" Target="../media/image33.png"/><Relationship Id="rId12" Type="http://schemas.openxmlformats.org/officeDocument/2006/relationships/image" Target="../media/image38.png"/><Relationship Id="rId17" Type="http://schemas.openxmlformats.org/officeDocument/2006/relationships/image" Target="../media/image43.png"/><Relationship Id="rId2" Type="http://schemas.openxmlformats.org/officeDocument/2006/relationships/chart" Target="../charts/chart13.xml"/><Relationship Id="rId16" Type="http://schemas.openxmlformats.org/officeDocument/2006/relationships/image" Target="../media/image42.png"/><Relationship Id="rId20" Type="http://schemas.openxmlformats.org/officeDocument/2006/relationships/image" Target="../media/image46.png"/><Relationship Id="rId1" Type="http://schemas.openxmlformats.org/officeDocument/2006/relationships/image" Target="../media/image3.png"/><Relationship Id="rId6" Type="http://schemas.openxmlformats.org/officeDocument/2006/relationships/image" Target="../media/image32.png"/><Relationship Id="rId11" Type="http://schemas.openxmlformats.org/officeDocument/2006/relationships/image" Target="../media/image37.png"/><Relationship Id="rId5" Type="http://schemas.openxmlformats.org/officeDocument/2006/relationships/image" Target="../media/image31.png"/><Relationship Id="rId15" Type="http://schemas.openxmlformats.org/officeDocument/2006/relationships/image" Target="../media/image41.png"/><Relationship Id="rId23" Type="http://schemas.openxmlformats.org/officeDocument/2006/relationships/image" Target="../media/image49.png"/><Relationship Id="rId10" Type="http://schemas.openxmlformats.org/officeDocument/2006/relationships/image" Target="../media/image36.png"/><Relationship Id="rId19" Type="http://schemas.openxmlformats.org/officeDocument/2006/relationships/image" Target="../media/image45.png"/><Relationship Id="rId4" Type="http://schemas.openxmlformats.org/officeDocument/2006/relationships/image" Target="../media/image30.png"/><Relationship Id="rId9" Type="http://schemas.openxmlformats.org/officeDocument/2006/relationships/image" Target="../media/image35.png"/><Relationship Id="rId14" Type="http://schemas.openxmlformats.org/officeDocument/2006/relationships/image" Target="../media/image40.png"/><Relationship Id="rId22" Type="http://schemas.openxmlformats.org/officeDocument/2006/relationships/image" Target="../media/image48.png"/></Relationships>
</file>

<file path=xl/drawings/_rels/drawing7.xml.rels><?xml version="1.0" encoding="UTF-8" standalone="yes"?>
<Relationships xmlns="http://schemas.openxmlformats.org/package/2006/relationships"><Relationship Id="rId8" Type="http://schemas.openxmlformats.org/officeDocument/2006/relationships/chart" Target="../charts/chart21.xml"/><Relationship Id="rId13" Type="http://schemas.openxmlformats.org/officeDocument/2006/relationships/image" Target="../media/image53.png"/><Relationship Id="rId18" Type="http://schemas.openxmlformats.org/officeDocument/2006/relationships/image" Target="../media/image25.png"/><Relationship Id="rId3" Type="http://schemas.openxmlformats.org/officeDocument/2006/relationships/chart" Target="../charts/chart16.xml"/><Relationship Id="rId21" Type="http://schemas.openxmlformats.org/officeDocument/2006/relationships/image" Target="../media/image58.png"/><Relationship Id="rId7" Type="http://schemas.openxmlformats.org/officeDocument/2006/relationships/chart" Target="../charts/chart20.xml"/><Relationship Id="rId12" Type="http://schemas.openxmlformats.org/officeDocument/2006/relationships/image" Target="../media/image52.png"/><Relationship Id="rId17" Type="http://schemas.openxmlformats.org/officeDocument/2006/relationships/image" Target="../media/image18.png"/><Relationship Id="rId2" Type="http://schemas.openxmlformats.org/officeDocument/2006/relationships/chart" Target="../charts/chart15.xml"/><Relationship Id="rId16" Type="http://schemas.openxmlformats.org/officeDocument/2006/relationships/image" Target="../media/image56.png"/><Relationship Id="rId20" Type="http://schemas.openxmlformats.org/officeDocument/2006/relationships/image" Target="../media/image57.png"/><Relationship Id="rId1" Type="http://schemas.openxmlformats.org/officeDocument/2006/relationships/image" Target="../media/image1.png"/><Relationship Id="rId6" Type="http://schemas.openxmlformats.org/officeDocument/2006/relationships/chart" Target="../charts/chart19.xml"/><Relationship Id="rId11" Type="http://schemas.openxmlformats.org/officeDocument/2006/relationships/image" Target="../media/image51.png"/><Relationship Id="rId5" Type="http://schemas.openxmlformats.org/officeDocument/2006/relationships/chart" Target="../charts/chart18.xml"/><Relationship Id="rId15" Type="http://schemas.openxmlformats.org/officeDocument/2006/relationships/image" Target="../media/image55.png"/><Relationship Id="rId10" Type="http://schemas.openxmlformats.org/officeDocument/2006/relationships/image" Target="../media/image50.png"/><Relationship Id="rId19" Type="http://schemas.openxmlformats.org/officeDocument/2006/relationships/image" Target="../media/image29.png"/><Relationship Id="rId4" Type="http://schemas.openxmlformats.org/officeDocument/2006/relationships/chart" Target="../charts/chart17.xml"/><Relationship Id="rId9" Type="http://schemas.openxmlformats.org/officeDocument/2006/relationships/chart" Target="../charts/chart22.xml"/><Relationship Id="rId14" Type="http://schemas.openxmlformats.org/officeDocument/2006/relationships/image" Target="../media/image54.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15350</xdr:colOff>
      <xdr:row>0</xdr:row>
      <xdr:rowOff>87002</xdr:rowOff>
    </xdr:from>
    <xdr:to>
      <xdr:col>1</xdr:col>
      <xdr:colOff>362857</xdr:colOff>
      <xdr:row>3</xdr:row>
      <xdr:rowOff>46071</xdr:rowOff>
    </xdr:to>
    <xdr:pic>
      <xdr:nvPicPr>
        <xdr:cNvPr id="2" name="Picture 3" descr="\\luffy.gipdmp.fr\Pole_Territoires$\PROGRAMME_MSS\_Communication_MSSanté\Logos\LOGO_CONFIANCE\label_CONFIANCE-01.png">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21750" y="87002"/>
          <a:ext cx="347507" cy="530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107506</xdr:colOff>
      <xdr:row>0</xdr:row>
      <xdr:rowOff>76201</xdr:rowOff>
    </xdr:from>
    <xdr:to>
      <xdr:col>16</xdr:col>
      <xdr:colOff>356003</xdr:colOff>
      <xdr:row>3</xdr:row>
      <xdr:rowOff>82551</xdr:rowOff>
    </xdr:to>
    <xdr:pic>
      <xdr:nvPicPr>
        <xdr:cNvPr id="3" name="Imag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6203506" y="76201"/>
          <a:ext cx="654897" cy="577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15350</xdr:colOff>
      <xdr:row>0</xdr:row>
      <xdr:rowOff>87002</xdr:rowOff>
    </xdr:from>
    <xdr:to>
      <xdr:col>1</xdr:col>
      <xdr:colOff>362857</xdr:colOff>
      <xdr:row>3</xdr:row>
      <xdr:rowOff>46071</xdr:rowOff>
    </xdr:to>
    <xdr:pic>
      <xdr:nvPicPr>
        <xdr:cNvPr id="2" name="Picture 3" descr="\\luffy.gipdmp.fr\Pole_Territoires$\PROGRAMME_MSS\_Communication_MSSanté\Logos\LOGO_CONFIANCE\label_CONFIANCE-01.pn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21750" y="87002"/>
          <a:ext cx="347507" cy="530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107506</xdr:colOff>
      <xdr:row>0</xdr:row>
      <xdr:rowOff>76201</xdr:rowOff>
    </xdr:from>
    <xdr:to>
      <xdr:col>16</xdr:col>
      <xdr:colOff>356003</xdr:colOff>
      <xdr:row>3</xdr:row>
      <xdr:rowOff>82551</xdr:rowOff>
    </xdr:to>
    <xdr:pic>
      <xdr:nvPicPr>
        <xdr:cNvPr id="3" name="Imag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6203506" y="76201"/>
          <a:ext cx="654897" cy="577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15350</xdr:colOff>
      <xdr:row>0</xdr:row>
      <xdr:rowOff>87002</xdr:rowOff>
    </xdr:from>
    <xdr:to>
      <xdr:col>1</xdr:col>
      <xdr:colOff>362857</xdr:colOff>
      <xdr:row>3</xdr:row>
      <xdr:rowOff>46071</xdr:rowOff>
    </xdr:to>
    <xdr:pic>
      <xdr:nvPicPr>
        <xdr:cNvPr id="3" name="Picture 3" descr="\\luffy.gipdmp.fr\Pole_Territoires$\PROGRAMME_MSS\_Communication_MSSanté\Logos\LOGO_CONFIANCE\label_CONFIANCE-01.png">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266464" y="87002"/>
          <a:ext cx="347507" cy="530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100299</xdr:colOff>
      <xdr:row>14</xdr:row>
      <xdr:rowOff>159565</xdr:rowOff>
    </xdr:from>
    <xdr:to>
      <xdr:col>11</xdr:col>
      <xdr:colOff>291175</xdr:colOff>
      <xdr:row>27</xdr:row>
      <xdr:rowOff>0</xdr:rowOff>
    </xdr:to>
    <xdr:graphicFrame macro="">
      <xdr:nvGraphicFramePr>
        <xdr:cNvPr id="4" name="Graphique 3">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49271</xdr:colOff>
      <xdr:row>17</xdr:row>
      <xdr:rowOff>48096</xdr:rowOff>
    </xdr:from>
    <xdr:to>
      <xdr:col>13</xdr:col>
      <xdr:colOff>9111</xdr:colOff>
      <xdr:row>18</xdr:row>
      <xdr:rowOff>48096</xdr:rowOff>
    </xdr:to>
    <xdr:sp macro="" textlink="">
      <xdr:nvSpPr>
        <xdr:cNvPr id="2" name="Rectangle 1">
          <a:extLst>
            <a:ext uri="{FF2B5EF4-FFF2-40B4-BE49-F238E27FC236}">
              <a16:creationId xmlns:a16="http://schemas.microsoft.com/office/drawing/2014/main" id="{00000000-0008-0000-1000-000002000000}"/>
            </a:ext>
          </a:extLst>
        </xdr:cNvPr>
        <xdr:cNvSpPr/>
      </xdr:nvSpPr>
      <xdr:spPr>
        <a:xfrm>
          <a:off x="4297998" y="3286596"/>
          <a:ext cx="72184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800" b="1">
              <a:solidFill>
                <a:schemeClr val="tx1"/>
              </a:solidFill>
              <a:latin typeface="Arial" panose="020B0604020202020204" pitchFamily="34" charset="0"/>
              <a:cs typeface="Arial" panose="020B0604020202020204" pitchFamily="34" charset="0"/>
            </a:rPr>
            <a:t>12 046 185</a:t>
          </a:r>
        </a:p>
      </xdr:txBody>
    </xdr:sp>
    <xdr:clientData/>
  </xdr:twoCellAnchor>
  <xdr:twoCellAnchor>
    <xdr:from>
      <xdr:col>11</xdr:col>
      <xdr:colOff>107317</xdr:colOff>
      <xdr:row>19</xdr:row>
      <xdr:rowOff>23090</xdr:rowOff>
    </xdr:from>
    <xdr:to>
      <xdr:col>13</xdr:col>
      <xdr:colOff>13533</xdr:colOff>
      <xdr:row>19</xdr:row>
      <xdr:rowOff>157146</xdr:rowOff>
    </xdr:to>
    <xdr:sp macro="" textlink="">
      <xdr:nvSpPr>
        <xdr:cNvPr id="5" name="Rectangle 4">
          <a:extLst>
            <a:ext uri="{FF2B5EF4-FFF2-40B4-BE49-F238E27FC236}">
              <a16:creationId xmlns:a16="http://schemas.microsoft.com/office/drawing/2014/main" id="{00000000-0008-0000-1000-000005000000}"/>
            </a:ext>
          </a:extLst>
        </xdr:cNvPr>
        <xdr:cNvSpPr/>
      </xdr:nvSpPr>
      <xdr:spPr>
        <a:xfrm>
          <a:off x="4454181" y="3642590"/>
          <a:ext cx="668216" cy="134056"/>
        </a:xfrm>
        <a:prstGeom prst="rect">
          <a:avLst/>
        </a:prstGeom>
        <a:no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700" b="0">
              <a:solidFill>
                <a:schemeClr val="tx1"/>
              </a:solidFill>
              <a:latin typeface="Arial" panose="020B0604020202020204" pitchFamily="34" charset="0"/>
              <a:cs typeface="Arial" panose="020B0604020202020204" pitchFamily="34" charset="0"/>
            </a:rPr>
            <a:t>9 232 946</a:t>
          </a:r>
        </a:p>
      </xdr:txBody>
    </xdr:sp>
    <xdr:clientData/>
  </xdr:twoCellAnchor>
  <xdr:twoCellAnchor>
    <xdr:from>
      <xdr:col>11</xdr:col>
      <xdr:colOff>107317</xdr:colOff>
      <xdr:row>21</xdr:row>
      <xdr:rowOff>50094</xdr:rowOff>
    </xdr:from>
    <xdr:to>
      <xdr:col>13</xdr:col>
      <xdr:colOff>13533</xdr:colOff>
      <xdr:row>21</xdr:row>
      <xdr:rowOff>184149</xdr:rowOff>
    </xdr:to>
    <xdr:sp macro="" textlink="">
      <xdr:nvSpPr>
        <xdr:cNvPr id="6" name="Rectangle 5">
          <a:extLst>
            <a:ext uri="{FF2B5EF4-FFF2-40B4-BE49-F238E27FC236}">
              <a16:creationId xmlns:a16="http://schemas.microsoft.com/office/drawing/2014/main" id="{00000000-0008-0000-1000-000006000000}"/>
            </a:ext>
          </a:extLst>
        </xdr:cNvPr>
        <xdr:cNvSpPr/>
      </xdr:nvSpPr>
      <xdr:spPr>
        <a:xfrm>
          <a:off x="4454181" y="4050594"/>
          <a:ext cx="668216" cy="134055"/>
        </a:xfrm>
        <a:prstGeom prst="rect">
          <a:avLst/>
        </a:prstGeom>
        <a:noFill/>
        <a:ln>
          <a:solidFill>
            <a:srgbClr val="FF2F9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700" b="0">
              <a:solidFill>
                <a:schemeClr val="tx1"/>
              </a:solidFill>
              <a:latin typeface="Arial" panose="020B0604020202020204" pitchFamily="34" charset="0"/>
              <a:cs typeface="Arial" panose="020B0604020202020204" pitchFamily="34" charset="0"/>
            </a:rPr>
            <a:t>519 262</a:t>
          </a:r>
        </a:p>
      </xdr:txBody>
    </xdr:sp>
    <xdr:clientData/>
  </xdr:twoCellAnchor>
  <xdr:twoCellAnchor>
    <xdr:from>
      <xdr:col>11</xdr:col>
      <xdr:colOff>107317</xdr:colOff>
      <xdr:row>22</xdr:row>
      <xdr:rowOff>40857</xdr:rowOff>
    </xdr:from>
    <xdr:to>
      <xdr:col>13</xdr:col>
      <xdr:colOff>13533</xdr:colOff>
      <xdr:row>22</xdr:row>
      <xdr:rowOff>174913</xdr:rowOff>
    </xdr:to>
    <xdr:sp macro="" textlink="">
      <xdr:nvSpPr>
        <xdr:cNvPr id="7" name="Rectangle 6">
          <a:extLst>
            <a:ext uri="{FF2B5EF4-FFF2-40B4-BE49-F238E27FC236}">
              <a16:creationId xmlns:a16="http://schemas.microsoft.com/office/drawing/2014/main" id="{00000000-0008-0000-1000-000007000000}"/>
            </a:ext>
          </a:extLst>
        </xdr:cNvPr>
        <xdr:cNvSpPr/>
      </xdr:nvSpPr>
      <xdr:spPr>
        <a:xfrm>
          <a:off x="4454181" y="4231857"/>
          <a:ext cx="668216" cy="134056"/>
        </a:xfrm>
        <a:prstGeom prst="rect">
          <a:avLst/>
        </a:prstGeom>
        <a:noFill/>
        <a:ln>
          <a:solidFill>
            <a:srgbClr val="008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700" b="0">
              <a:solidFill>
                <a:schemeClr val="tx1"/>
              </a:solidFill>
              <a:latin typeface="Arial" panose="020B0604020202020204" pitchFamily="34" charset="0"/>
              <a:cs typeface="Arial" panose="020B0604020202020204" pitchFamily="34" charset="0"/>
            </a:rPr>
            <a:t>626 083</a:t>
          </a:r>
        </a:p>
      </xdr:txBody>
    </xdr:sp>
    <xdr:clientData/>
  </xdr:twoCellAnchor>
  <xdr:twoCellAnchor>
    <xdr:from>
      <xdr:col>11</xdr:col>
      <xdr:colOff>107317</xdr:colOff>
      <xdr:row>23</xdr:row>
      <xdr:rowOff>44771</xdr:rowOff>
    </xdr:from>
    <xdr:to>
      <xdr:col>13</xdr:col>
      <xdr:colOff>13533</xdr:colOff>
      <xdr:row>23</xdr:row>
      <xdr:rowOff>178827</xdr:rowOff>
    </xdr:to>
    <xdr:sp macro="" textlink="">
      <xdr:nvSpPr>
        <xdr:cNvPr id="8" name="Rectangle 7">
          <a:extLst>
            <a:ext uri="{FF2B5EF4-FFF2-40B4-BE49-F238E27FC236}">
              <a16:creationId xmlns:a16="http://schemas.microsoft.com/office/drawing/2014/main" id="{00000000-0008-0000-1000-000008000000}"/>
            </a:ext>
          </a:extLst>
        </xdr:cNvPr>
        <xdr:cNvSpPr/>
      </xdr:nvSpPr>
      <xdr:spPr>
        <a:xfrm>
          <a:off x="4454181" y="4426271"/>
          <a:ext cx="668216" cy="134056"/>
        </a:xfrm>
        <a:prstGeom prst="rect">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700" b="0">
              <a:solidFill>
                <a:schemeClr val="tx1"/>
              </a:solidFill>
              <a:latin typeface="Arial" panose="020B0604020202020204" pitchFamily="34" charset="0"/>
              <a:cs typeface="Arial" panose="020B0604020202020204" pitchFamily="34" charset="0"/>
            </a:rPr>
            <a:t>1 667 894</a:t>
          </a:r>
        </a:p>
      </xdr:txBody>
    </xdr:sp>
    <xdr:clientData/>
  </xdr:twoCellAnchor>
  <xdr:twoCellAnchor>
    <xdr:from>
      <xdr:col>13</xdr:col>
      <xdr:colOff>35276</xdr:colOff>
      <xdr:row>16</xdr:row>
      <xdr:rowOff>63500</xdr:rowOff>
    </xdr:from>
    <xdr:to>
      <xdr:col>17</xdr:col>
      <xdr:colOff>479778</xdr:colOff>
      <xdr:row>27</xdr:row>
      <xdr:rowOff>0</xdr:rowOff>
    </xdr:to>
    <xdr:graphicFrame macro="">
      <xdr:nvGraphicFramePr>
        <xdr:cNvPr id="12" name="Graphique 11">
          <a:extLst>
            <a:ext uri="{FF2B5EF4-FFF2-40B4-BE49-F238E27FC236}">
              <a16:creationId xmlns:a16="http://schemas.microsoft.com/office/drawing/2014/main" id="{00000000-0008-0000-1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42335</xdr:colOff>
      <xdr:row>42</xdr:row>
      <xdr:rowOff>5038</xdr:rowOff>
    </xdr:from>
    <xdr:to>
      <xdr:col>11</xdr:col>
      <xdr:colOff>148167</xdr:colOff>
      <xdr:row>53</xdr:row>
      <xdr:rowOff>162277</xdr:rowOff>
    </xdr:to>
    <xdr:graphicFrame macro="">
      <xdr:nvGraphicFramePr>
        <xdr:cNvPr id="10" name="Graphique 9">
          <a:extLst>
            <a:ext uri="{FF2B5EF4-FFF2-40B4-BE49-F238E27FC236}">
              <a16:creationId xmlns:a16="http://schemas.microsoft.com/office/drawing/2014/main" id="{00000000-0008-0000-1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307878</xdr:colOff>
      <xdr:row>43</xdr:row>
      <xdr:rowOff>30146</xdr:rowOff>
    </xdr:from>
    <xdr:to>
      <xdr:col>12</xdr:col>
      <xdr:colOff>127000</xdr:colOff>
      <xdr:row>44</xdr:row>
      <xdr:rowOff>23089</xdr:rowOff>
    </xdr:to>
    <xdr:sp macro="" textlink="">
      <xdr:nvSpPr>
        <xdr:cNvPr id="9" name="Rectangle 8">
          <a:extLst>
            <a:ext uri="{FF2B5EF4-FFF2-40B4-BE49-F238E27FC236}">
              <a16:creationId xmlns:a16="http://schemas.microsoft.com/office/drawing/2014/main" id="{00000000-0008-0000-1000-000009000000}"/>
            </a:ext>
          </a:extLst>
        </xdr:cNvPr>
        <xdr:cNvSpPr/>
      </xdr:nvSpPr>
      <xdr:spPr>
        <a:xfrm>
          <a:off x="4175605" y="8221646"/>
          <a:ext cx="581122" cy="1834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fr-FR" sz="800" b="1">
              <a:solidFill>
                <a:schemeClr val="tx1"/>
              </a:solidFill>
              <a:latin typeface="Arial" panose="020B0604020202020204" pitchFamily="34" charset="0"/>
              <a:ea typeface="+mn-ea"/>
              <a:cs typeface="Arial" panose="020B0604020202020204" pitchFamily="34" charset="0"/>
            </a:rPr>
            <a:t>480 354</a:t>
          </a:r>
        </a:p>
      </xdr:txBody>
    </xdr:sp>
    <xdr:clientData/>
  </xdr:twoCellAnchor>
  <xdr:twoCellAnchor>
    <xdr:from>
      <xdr:col>10</xdr:col>
      <xdr:colOff>250418</xdr:colOff>
      <xdr:row>47</xdr:row>
      <xdr:rowOff>63500</xdr:rowOff>
    </xdr:from>
    <xdr:to>
      <xdr:col>12</xdr:col>
      <xdr:colOff>7056</xdr:colOff>
      <xdr:row>48</xdr:row>
      <xdr:rowOff>15522</xdr:rowOff>
    </xdr:to>
    <xdr:sp macro="" textlink="">
      <xdr:nvSpPr>
        <xdr:cNvPr id="13" name="Rectangle 12">
          <a:extLst>
            <a:ext uri="{FF2B5EF4-FFF2-40B4-BE49-F238E27FC236}">
              <a16:creationId xmlns:a16="http://schemas.microsoft.com/office/drawing/2014/main" id="{00000000-0008-0000-1000-00000D000000}"/>
            </a:ext>
          </a:extLst>
        </xdr:cNvPr>
        <xdr:cNvSpPr/>
      </xdr:nvSpPr>
      <xdr:spPr>
        <a:xfrm>
          <a:off x="4039251" y="7986889"/>
          <a:ext cx="518638" cy="156633"/>
        </a:xfrm>
        <a:prstGeom prst="rect">
          <a:avLst/>
        </a:prstGeom>
        <a:solidFill>
          <a:schemeClr val="bg1"/>
        </a:solidFill>
        <a:ln>
          <a:solidFill>
            <a:srgbClr val="FF2F9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700" b="0">
              <a:solidFill>
                <a:schemeClr val="tx1"/>
              </a:solidFill>
              <a:latin typeface="Arial" panose="020B0604020202020204" pitchFamily="34" charset="0"/>
              <a:cs typeface="Arial" panose="020B0604020202020204" pitchFamily="34" charset="0"/>
            </a:rPr>
            <a:t>322 659</a:t>
          </a:r>
        </a:p>
      </xdr:txBody>
    </xdr:sp>
    <xdr:clientData/>
  </xdr:twoCellAnchor>
  <xdr:twoCellAnchor>
    <xdr:from>
      <xdr:col>10</xdr:col>
      <xdr:colOff>258885</xdr:colOff>
      <xdr:row>45</xdr:row>
      <xdr:rowOff>45159</xdr:rowOff>
    </xdr:from>
    <xdr:to>
      <xdr:col>12</xdr:col>
      <xdr:colOff>28863</xdr:colOff>
      <xdr:row>45</xdr:row>
      <xdr:rowOff>173183</xdr:rowOff>
    </xdr:to>
    <xdr:sp macro="" textlink="">
      <xdr:nvSpPr>
        <xdr:cNvPr id="14" name="Rectangle 13">
          <a:extLst>
            <a:ext uri="{FF2B5EF4-FFF2-40B4-BE49-F238E27FC236}">
              <a16:creationId xmlns:a16="http://schemas.microsoft.com/office/drawing/2014/main" id="{00000000-0008-0000-1000-00000E000000}"/>
            </a:ext>
          </a:extLst>
        </xdr:cNvPr>
        <xdr:cNvSpPr/>
      </xdr:nvSpPr>
      <xdr:spPr>
        <a:xfrm>
          <a:off x="4224749" y="8617659"/>
          <a:ext cx="531978" cy="128024"/>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700" b="0">
              <a:solidFill>
                <a:schemeClr val="tx1"/>
              </a:solidFill>
              <a:latin typeface="Arial" panose="020B0604020202020204" pitchFamily="34" charset="0"/>
              <a:cs typeface="Arial" panose="020B0604020202020204" pitchFamily="34" charset="0"/>
            </a:rPr>
            <a:t>157 695</a:t>
          </a:r>
        </a:p>
      </xdr:txBody>
    </xdr:sp>
    <xdr:clientData/>
  </xdr:twoCellAnchor>
  <xdr:twoCellAnchor>
    <xdr:from>
      <xdr:col>12</xdr:col>
      <xdr:colOff>129887</xdr:colOff>
      <xdr:row>41</xdr:row>
      <xdr:rowOff>50994</xdr:rowOff>
    </xdr:from>
    <xdr:to>
      <xdr:col>17</xdr:col>
      <xdr:colOff>561976</xdr:colOff>
      <xdr:row>53</xdr:row>
      <xdr:rowOff>121548</xdr:rowOff>
    </xdr:to>
    <xdr:graphicFrame macro="">
      <xdr:nvGraphicFramePr>
        <xdr:cNvPr id="15" name="Graphique 14">
          <a:extLst>
            <a:ext uri="{FF2B5EF4-FFF2-40B4-BE49-F238E27FC236}">
              <a16:creationId xmlns:a16="http://schemas.microsoft.com/office/drawing/2014/main" id="{00000000-0008-0000-1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67537</xdr:colOff>
      <xdr:row>28</xdr:row>
      <xdr:rowOff>33476</xdr:rowOff>
    </xdr:from>
    <xdr:to>
      <xdr:col>7</xdr:col>
      <xdr:colOff>504977</xdr:colOff>
      <xdr:row>39</xdr:row>
      <xdr:rowOff>155864</xdr:rowOff>
    </xdr:to>
    <xdr:graphicFrame macro="">
      <xdr:nvGraphicFramePr>
        <xdr:cNvPr id="16" name="Graphique 15">
          <a:extLst>
            <a:ext uri="{FF2B5EF4-FFF2-40B4-BE49-F238E27FC236}">
              <a16:creationId xmlns:a16="http://schemas.microsoft.com/office/drawing/2014/main" id="{00000000-0008-0000-1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21167</xdr:colOff>
      <xdr:row>28</xdr:row>
      <xdr:rowOff>21168</xdr:rowOff>
    </xdr:from>
    <xdr:to>
      <xdr:col>17</xdr:col>
      <xdr:colOff>560916</xdr:colOff>
      <xdr:row>36</xdr:row>
      <xdr:rowOff>0</xdr:rowOff>
    </xdr:to>
    <xdr:graphicFrame macro="">
      <xdr:nvGraphicFramePr>
        <xdr:cNvPr id="11" name="Graphique 10">
          <a:extLst>
            <a:ext uri="{FF2B5EF4-FFF2-40B4-BE49-F238E27FC236}">
              <a16:creationId xmlns:a16="http://schemas.microsoft.com/office/drawing/2014/main" id="{00000000-0008-0000-1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144318</xdr:colOff>
      <xdr:row>28</xdr:row>
      <xdr:rowOff>118138</xdr:rowOff>
    </xdr:from>
    <xdr:to>
      <xdr:col>18</xdr:col>
      <xdr:colOff>39835</xdr:colOff>
      <xdr:row>29</xdr:row>
      <xdr:rowOff>132772</xdr:rowOff>
    </xdr:to>
    <xdr:sp macro="" textlink="">
      <xdr:nvSpPr>
        <xdr:cNvPr id="17" name="Rectangle 16">
          <a:extLst>
            <a:ext uri="{FF2B5EF4-FFF2-40B4-BE49-F238E27FC236}">
              <a16:creationId xmlns:a16="http://schemas.microsoft.com/office/drawing/2014/main" id="{00000000-0008-0000-1000-000011000000}"/>
            </a:ext>
          </a:extLst>
        </xdr:cNvPr>
        <xdr:cNvSpPr/>
      </xdr:nvSpPr>
      <xdr:spPr>
        <a:xfrm>
          <a:off x="6453909" y="5452138"/>
          <a:ext cx="692153" cy="2051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800" b="1">
              <a:solidFill>
                <a:schemeClr val="accent1"/>
              </a:solidFill>
              <a:latin typeface="Arial" panose="020B0604020202020204" pitchFamily="34" charset="0"/>
              <a:cs typeface="Arial" panose="020B0604020202020204" pitchFamily="34" charset="0"/>
            </a:rPr>
            <a:t>829,7 go</a:t>
          </a:r>
        </a:p>
      </xdr:txBody>
    </xdr:sp>
    <xdr:clientData/>
  </xdr:twoCellAnchor>
  <xdr:twoCellAnchor>
    <xdr:from>
      <xdr:col>10</xdr:col>
      <xdr:colOff>164522</xdr:colOff>
      <xdr:row>77</xdr:row>
      <xdr:rowOff>43295</xdr:rowOff>
    </xdr:from>
    <xdr:to>
      <xdr:col>18</xdr:col>
      <xdr:colOff>4329</xdr:colOff>
      <xdr:row>89</xdr:row>
      <xdr:rowOff>165141</xdr:rowOff>
    </xdr:to>
    <xdr:graphicFrame macro="">
      <xdr:nvGraphicFramePr>
        <xdr:cNvPr id="24" name="Graphique 23">
          <a:extLst>
            <a:ext uri="{FF2B5EF4-FFF2-40B4-BE49-F238E27FC236}">
              <a16:creationId xmlns:a16="http://schemas.microsoft.com/office/drawing/2014/main" id="{00000000-0008-0000-1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77</xdr:row>
      <xdr:rowOff>0</xdr:rowOff>
    </xdr:from>
    <xdr:to>
      <xdr:col>8</xdr:col>
      <xdr:colOff>303068</xdr:colOff>
      <xdr:row>88</xdr:row>
      <xdr:rowOff>51955</xdr:rowOff>
    </xdr:to>
    <xdr:graphicFrame macro="">
      <xdr:nvGraphicFramePr>
        <xdr:cNvPr id="29" name="Graphique 28">
          <a:extLst>
            <a:ext uri="{FF2B5EF4-FFF2-40B4-BE49-F238E27FC236}">
              <a16:creationId xmlns:a16="http://schemas.microsoft.com/office/drawing/2014/main" id="{00000000-0008-0000-1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15350</xdr:colOff>
      <xdr:row>0</xdr:row>
      <xdr:rowOff>87002</xdr:rowOff>
    </xdr:from>
    <xdr:to>
      <xdr:col>1</xdr:col>
      <xdr:colOff>362857</xdr:colOff>
      <xdr:row>3</xdr:row>
      <xdr:rowOff>46071</xdr:rowOff>
    </xdr:to>
    <xdr:pic>
      <xdr:nvPicPr>
        <xdr:cNvPr id="2" name="Picture 3" descr="\\luffy.gipdmp.fr\Pole_Territoires$\PROGRAMME_MSS\_Communication_MSSanté\Logos\LOGO_CONFIANCE\label_CONFIANCE-01.png">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263000" y="87002"/>
          <a:ext cx="347507" cy="530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29</xdr:row>
      <xdr:rowOff>22219</xdr:rowOff>
    </xdr:from>
    <xdr:to>
      <xdr:col>10</xdr:col>
      <xdr:colOff>190499</xdr:colOff>
      <xdr:row>37</xdr:row>
      <xdr:rowOff>101594</xdr:rowOff>
    </xdr:to>
    <xdr:graphicFrame macro="">
      <xdr:nvGraphicFramePr>
        <xdr:cNvPr id="18" name="Graphique 17">
          <a:extLst>
            <a:ext uri="{FF2B5EF4-FFF2-40B4-BE49-F238E27FC236}">
              <a16:creationId xmlns:a16="http://schemas.microsoft.com/office/drawing/2014/main" id="{00000000-0008-0000-1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549273</xdr:colOff>
      <xdr:row>29</xdr:row>
      <xdr:rowOff>18138</xdr:rowOff>
    </xdr:from>
    <xdr:to>
      <xdr:col>18</xdr:col>
      <xdr:colOff>387804</xdr:colOff>
      <xdr:row>37</xdr:row>
      <xdr:rowOff>108852</xdr:rowOff>
    </xdr:to>
    <xdr:graphicFrame macro="">
      <xdr:nvGraphicFramePr>
        <xdr:cNvPr id="19" name="Graphique 18">
          <a:extLst>
            <a:ext uri="{FF2B5EF4-FFF2-40B4-BE49-F238E27FC236}">
              <a16:creationId xmlns:a16="http://schemas.microsoft.com/office/drawing/2014/main" id="{00000000-0008-0000-1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61232</xdr:colOff>
      <xdr:row>14</xdr:row>
      <xdr:rowOff>204108</xdr:rowOff>
    </xdr:from>
    <xdr:to>
      <xdr:col>10</xdr:col>
      <xdr:colOff>163285</xdr:colOff>
      <xdr:row>25</xdr:row>
      <xdr:rowOff>0</xdr:rowOff>
    </xdr:to>
    <xdr:graphicFrame macro="">
      <xdr:nvGraphicFramePr>
        <xdr:cNvPr id="75" name="Graphique 74">
          <a:extLst>
            <a:ext uri="{FF2B5EF4-FFF2-40B4-BE49-F238E27FC236}">
              <a16:creationId xmlns:a16="http://schemas.microsoft.com/office/drawing/2014/main" id="{00000000-0008-0000-1100-00004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333373</xdr:colOff>
      <xdr:row>14</xdr:row>
      <xdr:rowOff>163284</xdr:rowOff>
    </xdr:from>
    <xdr:to>
      <xdr:col>18</xdr:col>
      <xdr:colOff>380999</xdr:colOff>
      <xdr:row>25</xdr:row>
      <xdr:rowOff>34018</xdr:rowOff>
    </xdr:to>
    <xdr:graphicFrame macro="">
      <xdr:nvGraphicFramePr>
        <xdr:cNvPr id="76" name="Graphique 75">
          <a:extLst>
            <a:ext uri="{FF2B5EF4-FFF2-40B4-BE49-F238E27FC236}">
              <a16:creationId xmlns:a16="http://schemas.microsoft.com/office/drawing/2014/main" id="{00000000-0008-0000-1100-00004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56</xdr:row>
      <xdr:rowOff>0</xdr:rowOff>
    </xdr:from>
    <xdr:to>
      <xdr:col>1</xdr:col>
      <xdr:colOff>487456</xdr:colOff>
      <xdr:row>56</xdr:row>
      <xdr:rowOff>112059</xdr:rowOff>
    </xdr:to>
    <xdr:sp macro="" textlink="">
      <xdr:nvSpPr>
        <xdr:cNvPr id="50" name="ZoneTexte 49">
          <a:extLst>
            <a:ext uri="{FF2B5EF4-FFF2-40B4-BE49-F238E27FC236}">
              <a16:creationId xmlns:a16="http://schemas.microsoft.com/office/drawing/2014/main" id="{00000000-0008-0000-1100-000032000000}"/>
            </a:ext>
          </a:extLst>
        </xdr:cNvPr>
        <xdr:cNvSpPr txBox="1"/>
      </xdr:nvSpPr>
      <xdr:spPr>
        <a:xfrm>
          <a:off x="251114" y="10841182"/>
          <a:ext cx="487456" cy="112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2</xdr:col>
      <xdr:colOff>69993</xdr:colOff>
      <xdr:row>56</xdr:row>
      <xdr:rowOff>794</xdr:rowOff>
    </xdr:from>
    <xdr:to>
      <xdr:col>4</xdr:col>
      <xdr:colOff>60366</xdr:colOff>
      <xdr:row>56</xdr:row>
      <xdr:rowOff>124992</xdr:rowOff>
    </xdr:to>
    <xdr:sp macro="" textlink="">
      <xdr:nvSpPr>
        <xdr:cNvPr id="51" name="ZoneTexte 50">
          <a:extLst>
            <a:ext uri="{FF2B5EF4-FFF2-40B4-BE49-F238E27FC236}">
              <a16:creationId xmlns:a16="http://schemas.microsoft.com/office/drawing/2014/main" id="{00000000-0008-0000-1100-000033000000}"/>
            </a:ext>
          </a:extLst>
        </xdr:cNvPr>
        <xdr:cNvSpPr txBox="1"/>
      </xdr:nvSpPr>
      <xdr:spPr>
        <a:xfrm>
          <a:off x="812943" y="10859294"/>
          <a:ext cx="523773" cy="1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4</xdr:col>
      <xdr:colOff>89549</xdr:colOff>
      <xdr:row>56</xdr:row>
      <xdr:rowOff>793</xdr:rowOff>
    </xdr:from>
    <xdr:to>
      <xdr:col>5</xdr:col>
      <xdr:colOff>416037</xdr:colOff>
      <xdr:row>56</xdr:row>
      <xdr:rowOff>124991</xdr:rowOff>
    </xdr:to>
    <xdr:sp macro="" textlink="">
      <xdr:nvSpPr>
        <xdr:cNvPr id="52" name="ZoneTexte 51">
          <a:extLst>
            <a:ext uri="{FF2B5EF4-FFF2-40B4-BE49-F238E27FC236}">
              <a16:creationId xmlns:a16="http://schemas.microsoft.com/office/drawing/2014/main" id="{00000000-0008-0000-1100-000034000000}"/>
            </a:ext>
          </a:extLst>
        </xdr:cNvPr>
        <xdr:cNvSpPr txBox="1"/>
      </xdr:nvSpPr>
      <xdr:spPr>
        <a:xfrm>
          <a:off x="1365899" y="10859293"/>
          <a:ext cx="526513"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5</xdr:col>
      <xdr:colOff>406903</xdr:colOff>
      <xdr:row>56</xdr:row>
      <xdr:rowOff>793</xdr:rowOff>
    </xdr:from>
    <xdr:to>
      <xdr:col>6</xdr:col>
      <xdr:colOff>443746</xdr:colOff>
      <xdr:row>56</xdr:row>
      <xdr:rowOff>124991</xdr:rowOff>
    </xdr:to>
    <xdr:sp macro="" textlink="">
      <xdr:nvSpPr>
        <xdr:cNvPr id="53" name="ZoneTexte 52">
          <a:extLst>
            <a:ext uri="{FF2B5EF4-FFF2-40B4-BE49-F238E27FC236}">
              <a16:creationId xmlns:a16="http://schemas.microsoft.com/office/drawing/2014/main" id="{00000000-0008-0000-1100-000035000000}"/>
            </a:ext>
          </a:extLst>
        </xdr:cNvPr>
        <xdr:cNvSpPr txBox="1"/>
      </xdr:nvSpPr>
      <xdr:spPr>
        <a:xfrm>
          <a:off x="1883278" y="10859293"/>
          <a:ext cx="532143"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10</xdr:col>
      <xdr:colOff>39832</xdr:colOff>
      <xdr:row>56</xdr:row>
      <xdr:rowOff>13854</xdr:rowOff>
    </xdr:from>
    <xdr:to>
      <xdr:col>11</xdr:col>
      <xdr:colOff>51038</xdr:colOff>
      <xdr:row>56</xdr:row>
      <xdr:rowOff>125913</xdr:rowOff>
    </xdr:to>
    <xdr:sp macro="" textlink="">
      <xdr:nvSpPr>
        <xdr:cNvPr id="94" name="ZoneTexte 93">
          <a:extLst>
            <a:ext uri="{FF2B5EF4-FFF2-40B4-BE49-F238E27FC236}">
              <a16:creationId xmlns:a16="http://schemas.microsoft.com/office/drawing/2014/main" id="{00000000-0008-0000-1100-00005E000000}"/>
            </a:ext>
          </a:extLst>
        </xdr:cNvPr>
        <xdr:cNvSpPr txBox="1"/>
      </xdr:nvSpPr>
      <xdr:spPr>
        <a:xfrm>
          <a:off x="3390900" y="10855036"/>
          <a:ext cx="487456" cy="112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11</xdr:col>
      <xdr:colOff>98568</xdr:colOff>
      <xdr:row>56</xdr:row>
      <xdr:rowOff>14648</xdr:rowOff>
    </xdr:from>
    <xdr:to>
      <xdr:col>13</xdr:col>
      <xdr:colOff>322736</xdr:colOff>
      <xdr:row>56</xdr:row>
      <xdr:rowOff>138846</xdr:rowOff>
    </xdr:to>
    <xdr:sp macro="" textlink="">
      <xdr:nvSpPr>
        <xdr:cNvPr id="95" name="ZoneTexte 94">
          <a:extLst>
            <a:ext uri="{FF2B5EF4-FFF2-40B4-BE49-F238E27FC236}">
              <a16:creationId xmlns:a16="http://schemas.microsoft.com/office/drawing/2014/main" id="{00000000-0008-0000-1100-00005F000000}"/>
            </a:ext>
          </a:extLst>
        </xdr:cNvPr>
        <xdr:cNvSpPr txBox="1"/>
      </xdr:nvSpPr>
      <xdr:spPr>
        <a:xfrm>
          <a:off x="3925886" y="10855830"/>
          <a:ext cx="527236" cy="1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13</xdr:col>
      <xdr:colOff>358846</xdr:colOff>
      <xdr:row>56</xdr:row>
      <xdr:rowOff>14647</xdr:rowOff>
    </xdr:from>
    <xdr:to>
      <xdr:col>14</xdr:col>
      <xdr:colOff>235062</xdr:colOff>
      <xdr:row>56</xdr:row>
      <xdr:rowOff>138845</xdr:rowOff>
    </xdr:to>
    <xdr:sp macro="" textlink="">
      <xdr:nvSpPr>
        <xdr:cNvPr id="96" name="ZoneTexte 95">
          <a:extLst>
            <a:ext uri="{FF2B5EF4-FFF2-40B4-BE49-F238E27FC236}">
              <a16:creationId xmlns:a16="http://schemas.microsoft.com/office/drawing/2014/main" id="{00000000-0008-0000-1100-000060000000}"/>
            </a:ext>
          </a:extLst>
        </xdr:cNvPr>
        <xdr:cNvSpPr txBox="1"/>
      </xdr:nvSpPr>
      <xdr:spPr>
        <a:xfrm>
          <a:off x="4489232" y="10855829"/>
          <a:ext cx="525648"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14</xdr:col>
      <xdr:colOff>251473</xdr:colOff>
      <xdr:row>56</xdr:row>
      <xdr:rowOff>14647</xdr:rowOff>
    </xdr:from>
    <xdr:to>
      <xdr:col>17</xdr:col>
      <xdr:colOff>28543</xdr:colOff>
      <xdr:row>56</xdr:row>
      <xdr:rowOff>138845</xdr:rowOff>
    </xdr:to>
    <xdr:sp macro="" textlink="">
      <xdr:nvSpPr>
        <xdr:cNvPr id="97" name="ZoneTexte 96">
          <a:extLst>
            <a:ext uri="{FF2B5EF4-FFF2-40B4-BE49-F238E27FC236}">
              <a16:creationId xmlns:a16="http://schemas.microsoft.com/office/drawing/2014/main" id="{00000000-0008-0000-1100-000061000000}"/>
            </a:ext>
          </a:extLst>
        </xdr:cNvPr>
        <xdr:cNvSpPr txBox="1"/>
      </xdr:nvSpPr>
      <xdr:spPr>
        <a:xfrm>
          <a:off x="5031291" y="10855829"/>
          <a:ext cx="530411"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0</xdr:col>
      <xdr:colOff>244311</xdr:colOff>
      <xdr:row>74</xdr:row>
      <xdr:rowOff>16700</xdr:rowOff>
    </xdr:from>
    <xdr:to>
      <xdr:col>1</xdr:col>
      <xdr:colOff>486838</xdr:colOff>
      <xdr:row>74</xdr:row>
      <xdr:rowOff>128759</xdr:rowOff>
    </xdr:to>
    <xdr:sp macro="" textlink="">
      <xdr:nvSpPr>
        <xdr:cNvPr id="100" name="ZoneTexte 99">
          <a:extLst>
            <a:ext uri="{FF2B5EF4-FFF2-40B4-BE49-F238E27FC236}">
              <a16:creationId xmlns:a16="http://schemas.microsoft.com/office/drawing/2014/main" id="{00000000-0008-0000-1100-000064000000}"/>
            </a:ext>
          </a:extLst>
        </xdr:cNvPr>
        <xdr:cNvSpPr txBox="1"/>
      </xdr:nvSpPr>
      <xdr:spPr>
        <a:xfrm>
          <a:off x="244311" y="14270182"/>
          <a:ext cx="487456" cy="112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2</xdr:col>
      <xdr:colOff>69375</xdr:colOff>
      <xdr:row>74</xdr:row>
      <xdr:rowOff>17494</xdr:rowOff>
    </xdr:from>
    <xdr:to>
      <xdr:col>4</xdr:col>
      <xdr:colOff>59748</xdr:colOff>
      <xdr:row>74</xdr:row>
      <xdr:rowOff>141692</xdr:rowOff>
    </xdr:to>
    <xdr:sp macro="" textlink="">
      <xdr:nvSpPr>
        <xdr:cNvPr id="101" name="ZoneTexte 100">
          <a:extLst>
            <a:ext uri="{FF2B5EF4-FFF2-40B4-BE49-F238E27FC236}">
              <a16:creationId xmlns:a16="http://schemas.microsoft.com/office/drawing/2014/main" id="{00000000-0008-0000-1100-000065000000}"/>
            </a:ext>
          </a:extLst>
        </xdr:cNvPr>
        <xdr:cNvSpPr txBox="1"/>
      </xdr:nvSpPr>
      <xdr:spPr>
        <a:xfrm>
          <a:off x="810964" y="14270976"/>
          <a:ext cx="521052" cy="1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4</xdr:col>
      <xdr:colOff>88931</xdr:colOff>
      <xdr:row>74</xdr:row>
      <xdr:rowOff>17493</xdr:rowOff>
    </xdr:from>
    <xdr:to>
      <xdr:col>5</xdr:col>
      <xdr:colOff>415419</xdr:colOff>
      <xdr:row>74</xdr:row>
      <xdr:rowOff>141691</xdr:rowOff>
    </xdr:to>
    <xdr:sp macro="" textlink="">
      <xdr:nvSpPr>
        <xdr:cNvPr id="102" name="ZoneTexte 101">
          <a:extLst>
            <a:ext uri="{FF2B5EF4-FFF2-40B4-BE49-F238E27FC236}">
              <a16:creationId xmlns:a16="http://schemas.microsoft.com/office/drawing/2014/main" id="{00000000-0008-0000-1100-000066000000}"/>
            </a:ext>
          </a:extLst>
        </xdr:cNvPr>
        <xdr:cNvSpPr txBox="1"/>
      </xdr:nvSpPr>
      <xdr:spPr>
        <a:xfrm>
          <a:off x="1361199" y="14270975"/>
          <a:ext cx="523791"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5</xdr:col>
      <xdr:colOff>406285</xdr:colOff>
      <xdr:row>74</xdr:row>
      <xdr:rowOff>17493</xdr:rowOff>
    </xdr:from>
    <xdr:to>
      <xdr:col>6</xdr:col>
      <xdr:colOff>443128</xdr:colOff>
      <xdr:row>74</xdr:row>
      <xdr:rowOff>141691</xdr:rowOff>
    </xdr:to>
    <xdr:sp macro="" textlink="">
      <xdr:nvSpPr>
        <xdr:cNvPr id="103" name="ZoneTexte 102">
          <a:extLst>
            <a:ext uri="{FF2B5EF4-FFF2-40B4-BE49-F238E27FC236}">
              <a16:creationId xmlns:a16="http://schemas.microsoft.com/office/drawing/2014/main" id="{00000000-0008-0000-1100-000067000000}"/>
            </a:ext>
          </a:extLst>
        </xdr:cNvPr>
        <xdr:cNvSpPr txBox="1"/>
      </xdr:nvSpPr>
      <xdr:spPr>
        <a:xfrm>
          <a:off x="1875856" y="14270975"/>
          <a:ext cx="533504"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10</xdr:col>
      <xdr:colOff>36739</xdr:colOff>
      <xdr:row>74</xdr:row>
      <xdr:rowOff>44161</xdr:rowOff>
    </xdr:from>
    <xdr:to>
      <xdr:col>11</xdr:col>
      <xdr:colOff>47945</xdr:colOff>
      <xdr:row>74</xdr:row>
      <xdr:rowOff>156220</xdr:rowOff>
    </xdr:to>
    <xdr:sp macro="" textlink="">
      <xdr:nvSpPr>
        <xdr:cNvPr id="104" name="ZoneTexte 103">
          <a:extLst>
            <a:ext uri="{FF2B5EF4-FFF2-40B4-BE49-F238E27FC236}">
              <a16:creationId xmlns:a16="http://schemas.microsoft.com/office/drawing/2014/main" id="{00000000-0008-0000-1100-000068000000}"/>
            </a:ext>
          </a:extLst>
        </xdr:cNvPr>
        <xdr:cNvSpPr txBox="1"/>
      </xdr:nvSpPr>
      <xdr:spPr>
        <a:xfrm>
          <a:off x="3377293" y="14297643"/>
          <a:ext cx="487456" cy="112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11</xdr:col>
      <xdr:colOff>95475</xdr:colOff>
      <xdr:row>74</xdr:row>
      <xdr:rowOff>44955</xdr:rowOff>
    </xdr:from>
    <xdr:to>
      <xdr:col>13</xdr:col>
      <xdr:colOff>319643</xdr:colOff>
      <xdr:row>74</xdr:row>
      <xdr:rowOff>169153</xdr:rowOff>
    </xdr:to>
    <xdr:sp macro="" textlink="">
      <xdr:nvSpPr>
        <xdr:cNvPr id="105" name="ZoneTexte 104">
          <a:extLst>
            <a:ext uri="{FF2B5EF4-FFF2-40B4-BE49-F238E27FC236}">
              <a16:creationId xmlns:a16="http://schemas.microsoft.com/office/drawing/2014/main" id="{00000000-0008-0000-1100-000069000000}"/>
            </a:ext>
          </a:extLst>
        </xdr:cNvPr>
        <xdr:cNvSpPr txBox="1"/>
      </xdr:nvSpPr>
      <xdr:spPr>
        <a:xfrm>
          <a:off x="3912279" y="14298437"/>
          <a:ext cx="523525" cy="1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13</xdr:col>
      <xdr:colOff>355753</xdr:colOff>
      <xdr:row>74</xdr:row>
      <xdr:rowOff>44954</xdr:rowOff>
    </xdr:from>
    <xdr:to>
      <xdr:col>14</xdr:col>
      <xdr:colOff>231969</xdr:colOff>
      <xdr:row>74</xdr:row>
      <xdr:rowOff>169152</xdr:rowOff>
    </xdr:to>
    <xdr:sp macro="" textlink="">
      <xdr:nvSpPr>
        <xdr:cNvPr id="106" name="ZoneTexte 105">
          <a:extLst>
            <a:ext uri="{FF2B5EF4-FFF2-40B4-BE49-F238E27FC236}">
              <a16:creationId xmlns:a16="http://schemas.microsoft.com/office/drawing/2014/main" id="{00000000-0008-0000-1100-00006A000000}"/>
            </a:ext>
          </a:extLst>
        </xdr:cNvPr>
        <xdr:cNvSpPr txBox="1"/>
      </xdr:nvSpPr>
      <xdr:spPr>
        <a:xfrm>
          <a:off x="4471914" y="14298436"/>
          <a:ext cx="522555"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14</xdr:col>
      <xdr:colOff>248380</xdr:colOff>
      <xdr:row>74</xdr:row>
      <xdr:rowOff>44954</xdr:rowOff>
    </xdr:from>
    <xdr:to>
      <xdr:col>17</xdr:col>
      <xdr:colOff>25450</xdr:colOff>
      <xdr:row>74</xdr:row>
      <xdr:rowOff>169152</xdr:rowOff>
    </xdr:to>
    <xdr:sp macro="" textlink="">
      <xdr:nvSpPr>
        <xdr:cNvPr id="107" name="ZoneTexte 106">
          <a:extLst>
            <a:ext uri="{FF2B5EF4-FFF2-40B4-BE49-F238E27FC236}">
              <a16:creationId xmlns:a16="http://schemas.microsoft.com/office/drawing/2014/main" id="{00000000-0008-0000-1100-00006B000000}"/>
            </a:ext>
          </a:extLst>
        </xdr:cNvPr>
        <xdr:cNvSpPr txBox="1"/>
      </xdr:nvSpPr>
      <xdr:spPr>
        <a:xfrm>
          <a:off x="5010880" y="14298436"/>
          <a:ext cx="525463"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0</xdr:col>
      <xdr:colOff>240229</xdr:colOff>
      <xdr:row>91</xdr:row>
      <xdr:rowOff>162296</xdr:rowOff>
    </xdr:from>
    <xdr:to>
      <xdr:col>1</xdr:col>
      <xdr:colOff>482756</xdr:colOff>
      <xdr:row>92</xdr:row>
      <xdr:rowOff>83855</xdr:rowOff>
    </xdr:to>
    <xdr:sp macro="" textlink="">
      <xdr:nvSpPr>
        <xdr:cNvPr id="149" name="ZoneTexte 148">
          <a:extLst>
            <a:ext uri="{FF2B5EF4-FFF2-40B4-BE49-F238E27FC236}">
              <a16:creationId xmlns:a16="http://schemas.microsoft.com/office/drawing/2014/main" id="{00000000-0008-0000-1100-000095000000}"/>
            </a:ext>
          </a:extLst>
        </xdr:cNvPr>
        <xdr:cNvSpPr txBox="1"/>
      </xdr:nvSpPr>
      <xdr:spPr>
        <a:xfrm>
          <a:off x="240229" y="17654278"/>
          <a:ext cx="487456" cy="112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2</xdr:col>
      <xdr:colOff>65293</xdr:colOff>
      <xdr:row>91</xdr:row>
      <xdr:rowOff>163090</xdr:rowOff>
    </xdr:from>
    <xdr:to>
      <xdr:col>4</xdr:col>
      <xdr:colOff>55666</xdr:colOff>
      <xdr:row>92</xdr:row>
      <xdr:rowOff>96788</xdr:rowOff>
    </xdr:to>
    <xdr:sp macro="" textlink="">
      <xdr:nvSpPr>
        <xdr:cNvPr id="150" name="ZoneTexte 149">
          <a:extLst>
            <a:ext uri="{FF2B5EF4-FFF2-40B4-BE49-F238E27FC236}">
              <a16:creationId xmlns:a16="http://schemas.microsoft.com/office/drawing/2014/main" id="{00000000-0008-0000-1100-000096000000}"/>
            </a:ext>
          </a:extLst>
        </xdr:cNvPr>
        <xdr:cNvSpPr txBox="1"/>
      </xdr:nvSpPr>
      <xdr:spPr>
        <a:xfrm>
          <a:off x="806882" y="17655072"/>
          <a:ext cx="521052" cy="1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4</xdr:col>
      <xdr:colOff>84849</xdr:colOff>
      <xdr:row>91</xdr:row>
      <xdr:rowOff>163089</xdr:rowOff>
    </xdr:from>
    <xdr:to>
      <xdr:col>5</xdr:col>
      <xdr:colOff>411337</xdr:colOff>
      <xdr:row>92</xdr:row>
      <xdr:rowOff>96787</xdr:rowOff>
    </xdr:to>
    <xdr:sp macro="" textlink="">
      <xdr:nvSpPr>
        <xdr:cNvPr id="151" name="ZoneTexte 150">
          <a:extLst>
            <a:ext uri="{FF2B5EF4-FFF2-40B4-BE49-F238E27FC236}">
              <a16:creationId xmlns:a16="http://schemas.microsoft.com/office/drawing/2014/main" id="{00000000-0008-0000-1100-000097000000}"/>
            </a:ext>
          </a:extLst>
        </xdr:cNvPr>
        <xdr:cNvSpPr txBox="1"/>
      </xdr:nvSpPr>
      <xdr:spPr>
        <a:xfrm>
          <a:off x="1357117" y="17655071"/>
          <a:ext cx="523791"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5</xdr:col>
      <xdr:colOff>402203</xdr:colOff>
      <xdr:row>91</xdr:row>
      <xdr:rowOff>163089</xdr:rowOff>
    </xdr:from>
    <xdr:to>
      <xdr:col>6</xdr:col>
      <xdr:colOff>439046</xdr:colOff>
      <xdr:row>92</xdr:row>
      <xdr:rowOff>96787</xdr:rowOff>
    </xdr:to>
    <xdr:sp macro="" textlink="">
      <xdr:nvSpPr>
        <xdr:cNvPr id="152" name="ZoneTexte 151">
          <a:extLst>
            <a:ext uri="{FF2B5EF4-FFF2-40B4-BE49-F238E27FC236}">
              <a16:creationId xmlns:a16="http://schemas.microsoft.com/office/drawing/2014/main" id="{00000000-0008-0000-1100-000098000000}"/>
            </a:ext>
          </a:extLst>
        </xdr:cNvPr>
        <xdr:cNvSpPr txBox="1"/>
      </xdr:nvSpPr>
      <xdr:spPr>
        <a:xfrm>
          <a:off x="1871774" y="17655071"/>
          <a:ext cx="533504"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10</xdr:col>
      <xdr:colOff>32657</xdr:colOff>
      <xdr:row>91</xdr:row>
      <xdr:rowOff>189757</xdr:rowOff>
    </xdr:from>
    <xdr:to>
      <xdr:col>11</xdr:col>
      <xdr:colOff>43863</xdr:colOff>
      <xdr:row>92</xdr:row>
      <xdr:rowOff>111316</xdr:rowOff>
    </xdr:to>
    <xdr:sp macro="" textlink="">
      <xdr:nvSpPr>
        <xdr:cNvPr id="153" name="ZoneTexte 152">
          <a:extLst>
            <a:ext uri="{FF2B5EF4-FFF2-40B4-BE49-F238E27FC236}">
              <a16:creationId xmlns:a16="http://schemas.microsoft.com/office/drawing/2014/main" id="{00000000-0008-0000-1100-000099000000}"/>
            </a:ext>
          </a:extLst>
        </xdr:cNvPr>
        <xdr:cNvSpPr txBox="1"/>
      </xdr:nvSpPr>
      <xdr:spPr>
        <a:xfrm>
          <a:off x="3373211" y="17681739"/>
          <a:ext cx="487456" cy="112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11</xdr:col>
      <xdr:colOff>91393</xdr:colOff>
      <xdr:row>92</xdr:row>
      <xdr:rowOff>51</xdr:rowOff>
    </xdr:from>
    <xdr:to>
      <xdr:col>13</xdr:col>
      <xdr:colOff>315561</xdr:colOff>
      <xdr:row>92</xdr:row>
      <xdr:rowOff>124249</xdr:rowOff>
    </xdr:to>
    <xdr:sp macro="" textlink="">
      <xdr:nvSpPr>
        <xdr:cNvPr id="154" name="ZoneTexte 153">
          <a:extLst>
            <a:ext uri="{FF2B5EF4-FFF2-40B4-BE49-F238E27FC236}">
              <a16:creationId xmlns:a16="http://schemas.microsoft.com/office/drawing/2014/main" id="{00000000-0008-0000-1100-00009A000000}"/>
            </a:ext>
          </a:extLst>
        </xdr:cNvPr>
        <xdr:cNvSpPr txBox="1"/>
      </xdr:nvSpPr>
      <xdr:spPr>
        <a:xfrm>
          <a:off x="3908197" y="17682533"/>
          <a:ext cx="523525" cy="1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13</xdr:col>
      <xdr:colOff>351671</xdr:colOff>
      <xdr:row>92</xdr:row>
      <xdr:rowOff>50</xdr:rowOff>
    </xdr:from>
    <xdr:to>
      <xdr:col>14</xdr:col>
      <xdr:colOff>227887</xdr:colOff>
      <xdr:row>92</xdr:row>
      <xdr:rowOff>124248</xdr:rowOff>
    </xdr:to>
    <xdr:sp macro="" textlink="">
      <xdr:nvSpPr>
        <xdr:cNvPr id="155" name="ZoneTexte 154">
          <a:extLst>
            <a:ext uri="{FF2B5EF4-FFF2-40B4-BE49-F238E27FC236}">
              <a16:creationId xmlns:a16="http://schemas.microsoft.com/office/drawing/2014/main" id="{00000000-0008-0000-1100-00009B000000}"/>
            </a:ext>
          </a:extLst>
        </xdr:cNvPr>
        <xdr:cNvSpPr txBox="1"/>
      </xdr:nvSpPr>
      <xdr:spPr>
        <a:xfrm>
          <a:off x="4467832" y="17682532"/>
          <a:ext cx="522555"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14</xdr:col>
      <xdr:colOff>244298</xdr:colOff>
      <xdr:row>92</xdr:row>
      <xdr:rowOff>50</xdr:rowOff>
    </xdr:from>
    <xdr:to>
      <xdr:col>17</xdr:col>
      <xdr:colOff>21368</xdr:colOff>
      <xdr:row>92</xdr:row>
      <xdr:rowOff>124248</xdr:rowOff>
    </xdr:to>
    <xdr:sp macro="" textlink="">
      <xdr:nvSpPr>
        <xdr:cNvPr id="156" name="ZoneTexte 155">
          <a:extLst>
            <a:ext uri="{FF2B5EF4-FFF2-40B4-BE49-F238E27FC236}">
              <a16:creationId xmlns:a16="http://schemas.microsoft.com/office/drawing/2014/main" id="{00000000-0008-0000-1100-00009C000000}"/>
            </a:ext>
          </a:extLst>
        </xdr:cNvPr>
        <xdr:cNvSpPr txBox="1"/>
      </xdr:nvSpPr>
      <xdr:spPr>
        <a:xfrm>
          <a:off x="5006798" y="17682532"/>
          <a:ext cx="525463"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1</xdr:col>
      <xdr:colOff>11628</xdr:colOff>
      <xdr:row>109</xdr:row>
      <xdr:rowOff>137804</xdr:rowOff>
    </xdr:from>
    <xdr:to>
      <xdr:col>2</xdr:col>
      <xdr:colOff>2424</xdr:colOff>
      <xdr:row>110</xdr:row>
      <xdr:rowOff>59363</xdr:rowOff>
    </xdr:to>
    <xdr:sp macro="" textlink="">
      <xdr:nvSpPr>
        <xdr:cNvPr id="197" name="ZoneTexte 196">
          <a:extLst>
            <a:ext uri="{FF2B5EF4-FFF2-40B4-BE49-F238E27FC236}">
              <a16:creationId xmlns:a16="http://schemas.microsoft.com/office/drawing/2014/main" id="{00000000-0008-0000-1100-0000C5000000}"/>
            </a:ext>
          </a:extLst>
        </xdr:cNvPr>
        <xdr:cNvSpPr txBox="1"/>
      </xdr:nvSpPr>
      <xdr:spPr>
        <a:xfrm>
          <a:off x="256557" y="21058786"/>
          <a:ext cx="487456" cy="112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2</xdr:col>
      <xdr:colOff>81621</xdr:colOff>
      <xdr:row>109</xdr:row>
      <xdr:rowOff>138598</xdr:rowOff>
    </xdr:from>
    <xdr:to>
      <xdr:col>4</xdr:col>
      <xdr:colOff>71994</xdr:colOff>
      <xdr:row>110</xdr:row>
      <xdr:rowOff>72296</xdr:rowOff>
    </xdr:to>
    <xdr:sp macro="" textlink="">
      <xdr:nvSpPr>
        <xdr:cNvPr id="198" name="ZoneTexte 197">
          <a:extLst>
            <a:ext uri="{FF2B5EF4-FFF2-40B4-BE49-F238E27FC236}">
              <a16:creationId xmlns:a16="http://schemas.microsoft.com/office/drawing/2014/main" id="{00000000-0008-0000-1100-0000C6000000}"/>
            </a:ext>
          </a:extLst>
        </xdr:cNvPr>
        <xdr:cNvSpPr txBox="1"/>
      </xdr:nvSpPr>
      <xdr:spPr>
        <a:xfrm>
          <a:off x="823210" y="21059580"/>
          <a:ext cx="521052" cy="1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4</xdr:col>
      <xdr:colOff>101177</xdr:colOff>
      <xdr:row>109</xdr:row>
      <xdr:rowOff>138597</xdr:rowOff>
    </xdr:from>
    <xdr:to>
      <xdr:col>5</xdr:col>
      <xdr:colOff>427665</xdr:colOff>
      <xdr:row>110</xdr:row>
      <xdr:rowOff>72295</xdr:rowOff>
    </xdr:to>
    <xdr:sp macro="" textlink="">
      <xdr:nvSpPr>
        <xdr:cNvPr id="199" name="ZoneTexte 198">
          <a:extLst>
            <a:ext uri="{FF2B5EF4-FFF2-40B4-BE49-F238E27FC236}">
              <a16:creationId xmlns:a16="http://schemas.microsoft.com/office/drawing/2014/main" id="{00000000-0008-0000-1100-0000C7000000}"/>
            </a:ext>
          </a:extLst>
        </xdr:cNvPr>
        <xdr:cNvSpPr txBox="1"/>
      </xdr:nvSpPr>
      <xdr:spPr>
        <a:xfrm>
          <a:off x="1373445" y="21059579"/>
          <a:ext cx="523791"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5</xdr:col>
      <xdr:colOff>418531</xdr:colOff>
      <xdr:row>109</xdr:row>
      <xdr:rowOff>138597</xdr:rowOff>
    </xdr:from>
    <xdr:to>
      <xdr:col>6</xdr:col>
      <xdr:colOff>455374</xdr:colOff>
      <xdr:row>110</xdr:row>
      <xdr:rowOff>72295</xdr:rowOff>
    </xdr:to>
    <xdr:sp macro="" textlink="">
      <xdr:nvSpPr>
        <xdr:cNvPr id="200" name="ZoneTexte 199">
          <a:extLst>
            <a:ext uri="{FF2B5EF4-FFF2-40B4-BE49-F238E27FC236}">
              <a16:creationId xmlns:a16="http://schemas.microsoft.com/office/drawing/2014/main" id="{00000000-0008-0000-1100-0000C8000000}"/>
            </a:ext>
          </a:extLst>
        </xdr:cNvPr>
        <xdr:cNvSpPr txBox="1"/>
      </xdr:nvSpPr>
      <xdr:spPr>
        <a:xfrm>
          <a:off x="1888102" y="21059579"/>
          <a:ext cx="533504"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10</xdr:col>
      <xdr:colOff>48985</xdr:colOff>
      <xdr:row>109</xdr:row>
      <xdr:rowOff>165265</xdr:rowOff>
    </xdr:from>
    <xdr:to>
      <xdr:col>11</xdr:col>
      <xdr:colOff>60191</xdr:colOff>
      <xdr:row>110</xdr:row>
      <xdr:rowOff>86824</xdr:rowOff>
    </xdr:to>
    <xdr:sp macro="" textlink="">
      <xdr:nvSpPr>
        <xdr:cNvPr id="201" name="ZoneTexte 200">
          <a:extLst>
            <a:ext uri="{FF2B5EF4-FFF2-40B4-BE49-F238E27FC236}">
              <a16:creationId xmlns:a16="http://schemas.microsoft.com/office/drawing/2014/main" id="{00000000-0008-0000-1100-0000C9000000}"/>
            </a:ext>
          </a:extLst>
        </xdr:cNvPr>
        <xdr:cNvSpPr txBox="1"/>
      </xdr:nvSpPr>
      <xdr:spPr>
        <a:xfrm>
          <a:off x="3389539" y="21086247"/>
          <a:ext cx="487456" cy="112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12</xdr:col>
      <xdr:colOff>5668</xdr:colOff>
      <xdr:row>109</xdr:row>
      <xdr:rowOff>166059</xdr:rowOff>
    </xdr:from>
    <xdr:to>
      <xdr:col>13</xdr:col>
      <xdr:colOff>331889</xdr:colOff>
      <xdr:row>110</xdr:row>
      <xdr:rowOff>99757</xdr:rowOff>
    </xdr:to>
    <xdr:sp macro="" textlink="">
      <xdr:nvSpPr>
        <xdr:cNvPr id="202" name="ZoneTexte 201">
          <a:extLst>
            <a:ext uri="{FF2B5EF4-FFF2-40B4-BE49-F238E27FC236}">
              <a16:creationId xmlns:a16="http://schemas.microsoft.com/office/drawing/2014/main" id="{00000000-0008-0000-1100-0000CA000000}"/>
            </a:ext>
          </a:extLst>
        </xdr:cNvPr>
        <xdr:cNvSpPr txBox="1"/>
      </xdr:nvSpPr>
      <xdr:spPr>
        <a:xfrm>
          <a:off x="3924525" y="21087041"/>
          <a:ext cx="523525" cy="1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13</xdr:col>
      <xdr:colOff>367999</xdr:colOff>
      <xdr:row>109</xdr:row>
      <xdr:rowOff>166058</xdr:rowOff>
    </xdr:from>
    <xdr:to>
      <xdr:col>14</xdr:col>
      <xdr:colOff>244215</xdr:colOff>
      <xdr:row>110</xdr:row>
      <xdr:rowOff>99756</xdr:rowOff>
    </xdr:to>
    <xdr:sp macro="" textlink="">
      <xdr:nvSpPr>
        <xdr:cNvPr id="203" name="ZoneTexte 202">
          <a:extLst>
            <a:ext uri="{FF2B5EF4-FFF2-40B4-BE49-F238E27FC236}">
              <a16:creationId xmlns:a16="http://schemas.microsoft.com/office/drawing/2014/main" id="{00000000-0008-0000-1100-0000CB000000}"/>
            </a:ext>
          </a:extLst>
        </xdr:cNvPr>
        <xdr:cNvSpPr txBox="1"/>
      </xdr:nvSpPr>
      <xdr:spPr>
        <a:xfrm>
          <a:off x="4484160" y="21087040"/>
          <a:ext cx="522555"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14</xdr:col>
      <xdr:colOff>260626</xdr:colOff>
      <xdr:row>109</xdr:row>
      <xdr:rowOff>166058</xdr:rowOff>
    </xdr:from>
    <xdr:to>
      <xdr:col>17</xdr:col>
      <xdr:colOff>37696</xdr:colOff>
      <xdr:row>110</xdr:row>
      <xdr:rowOff>99756</xdr:rowOff>
    </xdr:to>
    <xdr:sp macro="" textlink="">
      <xdr:nvSpPr>
        <xdr:cNvPr id="204" name="ZoneTexte 203">
          <a:extLst>
            <a:ext uri="{FF2B5EF4-FFF2-40B4-BE49-F238E27FC236}">
              <a16:creationId xmlns:a16="http://schemas.microsoft.com/office/drawing/2014/main" id="{00000000-0008-0000-1100-0000CC000000}"/>
            </a:ext>
          </a:extLst>
        </xdr:cNvPr>
        <xdr:cNvSpPr txBox="1"/>
      </xdr:nvSpPr>
      <xdr:spPr>
        <a:xfrm>
          <a:off x="5023126" y="21087040"/>
          <a:ext cx="525463"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0</xdr:col>
      <xdr:colOff>234950</xdr:colOff>
      <xdr:row>39</xdr:row>
      <xdr:rowOff>138793</xdr:rowOff>
    </xdr:from>
    <xdr:to>
      <xdr:col>9</xdr:col>
      <xdr:colOff>255814</xdr:colOff>
      <xdr:row>53</xdr:row>
      <xdr:rowOff>7729</xdr:rowOff>
    </xdr:to>
    <xdr:pic>
      <xdr:nvPicPr>
        <xdr:cNvPr id="49" name="Tx_equipement_metropole_M" descr="Inserted picture RelID:1">
          <a:extLst>
            <a:ext uri="{FF2B5EF4-FFF2-40B4-BE49-F238E27FC236}">
              <a16:creationId xmlns:a16="http://schemas.microsoft.com/office/drawing/2014/main" id="{00000000-0008-0000-1100-000031000000}"/>
            </a:ext>
          </a:extLst>
        </xdr:cNvPr>
        <xdr:cNvPicPr>
          <a:picLocks/>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234950" y="7740650"/>
          <a:ext cx="2724150" cy="2535936"/>
        </a:xfrm>
        <a:prstGeom prst="rect">
          <a:avLst/>
        </a:prstGeom>
      </xdr:spPr>
    </xdr:pic>
    <xdr:clientData/>
  </xdr:twoCellAnchor>
  <xdr:twoCellAnchor>
    <xdr:from>
      <xdr:col>0</xdr:col>
      <xdr:colOff>234950</xdr:colOff>
      <xdr:row>53</xdr:row>
      <xdr:rowOff>11793</xdr:rowOff>
    </xdr:from>
    <xdr:to>
      <xdr:col>2</xdr:col>
      <xdr:colOff>48514</xdr:colOff>
      <xdr:row>55</xdr:row>
      <xdr:rowOff>166860</xdr:rowOff>
    </xdr:to>
    <xdr:pic>
      <xdr:nvPicPr>
        <xdr:cNvPr id="54" name="Tx_equipement_guyane_M" descr="Inserted picture RelID:3">
          <a:extLst>
            <a:ext uri="{FF2B5EF4-FFF2-40B4-BE49-F238E27FC236}">
              <a16:creationId xmlns:a16="http://schemas.microsoft.com/office/drawing/2014/main" id="{00000000-0008-0000-1100-000036000000}"/>
            </a:ext>
          </a:extLst>
        </xdr:cNvPr>
        <xdr:cNvPicPr>
          <a:picLocks/>
        </xdr:cNvPicPr>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xfrm>
          <a:off x="234950" y="10280650"/>
          <a:ext cx="543814" cy="536067"/>
        </a:xfrm>
        <a:prstGeom prst="rect">
          <a:avLst/>
        </a:prstGeom>
      </xdr:spPr>
    </xdr:pic>
    <xdr:clientData/>
  </xdr:twoCellAnchor>
  <xdr:twoCellAnchor>
    <xdr:from>
      <xdr:col>2</xdr:col>
      <xdr:colOff>63500</xdr:colOff>
      <xdr:row>53</xdr:row>
      <xdr:rowOff>11793</xdr:rowOff>
    </xdr:from>
    <xdr:to>
      <xdr:col>4</xdr:col>
      <xdr:colOff>81425</xdr:colOff>
      <xdr:row>55</xdr:row>
      <xdr:rowOff>166860</xdr:rowOff>
    </xdr:to>
    <xdr:pic>
      <xdr:nvPicPr>
        <xdr:cNvPr id="55" name="Tx_equipement_guadeloupe_M" descr="Inserted picture RelID:4">
          <a:extLst>
            <a:ext uri="{FF2B5EF4-FFF2-40B4-BE49-F238E27FC236}">
              <a16:creationId xmlns:a16="http://schemas.microsoft.com/office/drawing/2014/main" id="{00000000-0008-0000-1100-000037000000}"/>
            </a:ext>
          </a:extLst>
        </xdr:cNvPr>
        <xdr:cNvPicPr>
          <a:picLocks/>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793750" y="10280650"/>
          <a:ext cx="544068" cy="536067"/>
        </a:xfrm>
        <a:prstGeom prst="rect">
          <a:avLst/>
        </a:prstGeom>
      </xdr:spPr>
    </xdr:pic>
    <xdr:clientData/>
  </xdr:twoCellAnchor>
  <xdr:twoCellAnchor>
    <xdr:from>
      <xdr:col>4</xdr:col>
      <xdr:colOff>89807</xdr:colOff>
      <xdr:row>53</xdr:row>
      <xdr:rowOff>11793</xdr:rowOff>
    </xdr:from>
    <xdr:to>
      <xdr:col>5</xdr:col>
      <xdr:colOff>438585</xdr:colOff>
      <xdr:row>55</xdr:row>
      <xdr:rowOff>166860</xdr:rowOff>
    </xdr:to>
    <xdr:pic>
      <xdr:nvPicPr>
        <xdr:cNvPr id="56" name="Tx_equipement_martinique_M" descr="Inserted picture RelID:5">
          <a:extLst>
            <a:ext uri="{FF2B5EF4-FFF2-40B4-BE49-F238E27FC236}">
              <a16:creationId xmlns:a16="http://schemas.microsoft.com/office/drawing/2014/main" id="{00000000-0008-0000-1100-000038000000}"/>
            </a:ext>
          </a:extLst>
        </xdr:cNvPr>
        <xdr:cNvPicPr>
          <a:picLocks/>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1346200" y="10280650"/>
          <a:ext cx="543814" cy="536067"/>
        </a:xfrm>
        <a:prstGeom prst="rect">
          <a:avLst/>
        </a:prstGeom>
      </xdr:spPr>
    </xdr:pic>
    <xdr:clientData/>
  </xdr:twoCellAnchor>
  <xdr:twoCellAnchor>
    <xdr:from>
      <xdr:col>5</xdr:col>
      <xdr:colOff>447221</xdr:colOff>
      <xdr:row>53</xdr:row>
      <xdr:rowOff>11793</xdr:rowOff>
    </xdr:from>
    <xdr:to>
      <xdr:col>7</xdr:col>
      <xdr:colOff>34000</xdr:colOff>
      <xdr:row>55</xdr:row>
      <xdr:rowOff>166860</xdr:rowOff>
    </xdr:to>
    <xdr:pic>
      <xdr:nvPicPr>
        <xdr:cNvPr id="57" name="Tx_equipement_reunion_M" descr="Inserted picture RelID:6">
          <a:extLst>
            <a:ext uri="{FF2B5EF4-FFF2-40B4-BE49-F238E27FC236}">
              <a16:creationId xmlns:a16="http://schemas.microsoft.com/office/drawing/2014/main" id="{00000000-0008-0000-1100-000039000000}"/>
            </a:ext>
          </a:extLst>
        </xdr:cNvPr>
        <xdr:cNvPicPr>
          <a:picLocks/>
        </xdr:cNvPicPr>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1898650" y="10280650"/>
          <a:ext cx="543814" cy="536067"/>
        </a:xfrm>
        <a:prstGeom prst="rect">
          <a:avLst/>
        </a:prstGeom>
      </xdr:spPr>
    </xdr:pic>
    <xdr:clientData/>
  </xdr:twoCellAnchor>
  <xdr:twoCellAnchor>
    <xdr:from>
      <xdr:col>10</xdr:col>
      <xdr:colOff>6350</xdr:colOff>
      <xdr:row>39</xdr:row>
      <xdr:rowOff>138793</xdr:rowOff>
    </xdr:from>
    <xdr:to>
      <xdr:col>17</xdr:col>
      <xdr:colOff>489857</xdr:colOff>
      <xdr:row>53</xdr:row>
      <xdr:rowOff>7729</xdr:rowOff>
    </xdr:to>
    <xdr:pic>
      <xdr:nvPicPr>
        <xdr:cNvPr id="58" name="Tx_equipement_metropole_M-1" descr="Inserted picture RelID:2">
          <a:extLst>
            <a:ext uri="{FF2B5EF4-FFF2-40B4-BE49-F238E27FC236}">
              <a16:creationId xmlns:a16="http://schemas.microsoft.com/office/drawing/2014/main" id="{00000000-0008-0000-1100-00003A000000}"/>
            </a:ext>
          </a:extLst>
        </xdr:cNvPr>
        <xdr:cNvPicPr>
          <a:picLocks/>
        </xdr:cNvPicPr>
      </xdr:nvPicPr>
      <xdr:blipFill>
        <a:blip xmlns:r="http://schemas.openxmlformats.org/officeDocument/2006/relationships" r:embed="rId11" cstate="screen">
          <a:extLst>
            <a:ext uri="{28A0092B-C50C-407E-A947-70E740481C1C}">
              <a14:useLocalDpi xmlns:a14="http://schemas.microsoft.com/office/drawing/2010/main"/>
            </a:ext>
          </a:extLst>
        </a:blip>
        <a:stretch>
          <a:fillRect/>
        </a:stretch>
      </xdr:blipFill>
      <xdr:spPr>
        <a:xfrm>
          <a:off x="3308350" y="7740650"/>
          <a:ext cx="2724150" cy="2535936"/>
        </a:xfrm>
        <a:prstGeom prst="rect">
          <a:avLst/>
        </a:prstGeom>
      </xdr:spPr>
    </xdr:pic>
    <xdr:clientData/>
  </xdr:twoCellAnchor>
  <xdr:twoCellAnchor>
    <xdr:from>
      <xdr:col>10</xdr:col>
      <xdr:colOff>6350</xdr:colOff>
      <xdr:row>53</xdr:row>
      <xdr:rowOff>11793</xdr:rowOff>
    </xdr:from>
    <xdr:to>
      <xdr:col>11</xdr:col>
      <xdr:colOff>87521</xdr:colOff>
      <xdr:row>55</xdr:row>
      <xdr:rowOff>166860</xdr:rowOff>
    </xdr:to>
    <xdr:pic>
      <xdr:nvPicPr>
        <xdr:cNvPr id="59" name="Tx_equipement_guyane_M-1" descr="Inserted picture RelID:7">
          <a:extLst>
            <a:ext uri="{FF2B5EF4-FFF2-40B4-BE49-F238E27FC236}">
              <a16:creationId xmlns:a16="http://schemas.microsoft.com/office/drawing/2014/main" id="{00000000-0008-0000-1100-00003B000000}"/>
            </a:ext>
          </a:extLst>
        </xdr:cNvPr>
        <xdr:cNvPicPr>
          <a:picLocks/>
        </xdr:cNvPicPr>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xfrm>
          <a:off x="3308350" y="10280650"/>
          <a:ext cx="543814" cy="536067"/>
        </a:xfrm>
        <a:prstGeom prst="rect">
          <a:avLst/>
        </a:prstGeom>
      </xdr:spPr>
    </xdr:pic>
    <xdr:clientData/>
  </xdr:twoCellAnchor>
  <xdr:twoCellAnchor>
    <xdr:from>
      <xdr:col>11</xdr:col>
      <xdr:colOff>83457</xdr:colOff>
      <xdr:row>53</xdr:row>
      <xdr:rowOff>11793</xdr:rowOff>
    </xdr:from>
    <xdr:to>
      <xdr:col>13</xdr:col>
      <xdr:colOff>332704</xdr:colOff>
      <xdr:row>55</xdr:row>
      <xdr:rowOff>166860</xdr:rowOff>
    </xdr:to>
    <xdr:pic>
      <xdr:nvPicPr>
        <xdr:cNvPr id="60" name="Tx_equipement_guadeloupe_M-1" descr="Inserted picture RelID:8">
          <a:extLst>
            <a:ext uri="{FF2B5EF4-FFF2-40B4-BE49-F238E27FC236}">
              <a16:creationId xmlns:a16="http://schemas.microsoft.com/office/drawing/2014/main" id="{00000000-0008-0000-1100-00003C000000}"/>
            </a:ext>
          </a:extLst>
        </xdr:cNvPr>
        <xdr:cNvPicPr>
          <a:picLocks/>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3848100" y="10280650"/>
          <a:ext cx="544068" cy="536067"/>
        </a:xfrm>
        <a:prstGeom prst="rect">
          <a:avLst/>
        </a:prstGeom>
      </xdr:spPr>
    </xdr:pic>
    <xdr:clientData/>
  </xdr:twoCellAnchor>
  <xdr:twoCellAnchor>
    <xdr:from>
      <xdr:col>13</xdr:col>
      <xdr:colOff>341086</xdr:colOff>
      <xdr:row>53</xdr:row>
      <xdr:rowOff>11793</xdr:rowOff>
    </xdr:from>
    <xdr:to>
      <xdr:col>14</xdr:col>
      <xdr:colOff>122900</xdr:colOff>
      <xdr:row>55</xdr:row>
      <xdr:rowOff>166860</xdr:rowOff>
    </xdr:to>
    <xdr:pic>
      <xdr:nvPicPr>
        <xdr:cNvPr id="61" name="Tx_equipement_martinique_M-1" descr="Inserted picture RelID:9">
          <a:extLst>
            <a:ext uri="{FF2B5EF4-FFF2-40B4-BE49-F238E27FC236}">
              <a16:creationId xmlns:a16="http://schemas.microsoft.com/office/drawing/2014/main" id="{00000000-0008-0000-1100-00003D000000}"/>
            </a:ext>
          </a:extLst>
        </xdr:cNvPr>
        <xdr:cNvPicPr>
          <a:picLocks/>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4400550" y="10280650"/>
          <a:ext cx="543814" cy="536067"/>
        </a:xfrm>
        <a:prstGeom prst="rect">
          <a:avLst/>
        </a:prstGeom>
      </xdr:spPr>
    </xdr:pic>
    <xdr:clientData/>
  </xdr:twoCellAnchor>
  <xdr:twoCellAnchor>
    <xdr:from>
      <xdr:col>14</xdr:col>
      <xdr:colOff>264886</xdr:colOff>
      <xdr:row>53</xdr:row>
      <xdr:rowOff>11793</xdr:rowOff>
    </xdr:from>
    <xdr:to>
      <xdr:col>17</xdr:col>
      <xdr:colOff>87521</xdr:colOff>
      <xdr:row>55</xdr:row>
      <xdr:rowOff>166860</xdr:rowOff>
    </xdr:to>
    <xdr:pic>
      <xdr:nvPicPr>
        <xdr:cNvPr id="62" name="Tx_equipement_reunion_M-1" descr="Inserted picture RelID:10">
          <a:extLst>
            <a:ext uri="{FF2B5EF4-FFF2-40B4-BE49-F238E27FC236}">
              <a16:creationId xmlns:a16="http://schemas.microsoft.com/office/drawing/2014/main" id="{00000000-0008-0000-1100-00003E000000}"/>
            </a:ext>
          </a:extLst>
        </xdr:cNvPr>
        <xdr:cNvPicPr>
          <a:picLocks/>
        </xdr:cNvPicPr>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5086350" y="10280650"/>
          <a:ext cx="543814" cy="536067"/>
        </a:xfrm>
        <a:prstGeom prst="rect">
          <a:avLst/>
        </a:prstGeom>
      </xdr:spPr>
    </xdr:pic>
    <xdr:clientData/>
  </xdr:twoCellAnchor>
  <xdr:twoCellAnchor>
    <xdr:from>
      <xdr:col>0</xdr:col>
      <xdr:colOff>234950</xdr:colOff>
      <xdr:row>57</xdr:row>
      <xdr:rowOff>138793</xdr:rowOff>
    </xdr:from>
    <xdr:to>
      <xdr:col>9</xdr:col>
      <xdr:colOff>255814</xdr:colOff>
      <xdr:row>71</xdr:row>
      <xdr:rowOff>7729</xdr:rowOff>
    </xdr:to>
    <xdr:pic>
      <xdr:nvPicPr>
        <xdr:cNvPr id="63" name="Tx_emetteur_metropole_M" descr="Inserted picture RelID:11">
          <a:extLst>
            <a:ext uri="{FF2B5EF4-FFF2-40B4-BE49-F238E27FC236}">
              <a16:creationId xmlns:a16="http://schemas.microsoft.com/office/drawing/2014/main" id="{00000000-0008-0000-1100-00003F000000}"/>
            </a:ext>
          </a:extLst>
        </xdr:cNvPr>
        <xdr:cNvPicPr>
          <a:picLocks/>
        </xdr:cNvPicPr>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234950" y="11169650"/>
          <a:ext cx="2724150" cy="2535936"/>
        </a:xfrm>
        <a:prstGeom prst="rect">
          <a:avLst/>
        </a:prstGeom>
      </xdr:spPr>
    </xdr:pic>
    <xdr:clientData/>
  </xdr:twoCellAnchor>
  <xdr:twoCellAnchor>
    <xdr:from>
      <xdr:col>0</xdr:col>
      <xdr:colOff>234950</xdr:colOff>
      <xdr:row>71</xdr:row>
      <xdr:rowOff>11793</xdr:rowOff>
    </xdr:from>
    <xdr:to>
      <xdr:col>2</xdr:col>
      <xdr:colOff>48514</xdr:colOff>
      <xdr:row>74</xdr:row>
      <xdr:rowOff>39860</xdr:rowOff>
    </xdr:to>
    <xdr:pic>
      <xdr:nvPicPr>
        <xdr:cNvPr id="64" name="Tx_emetteur_guyane_M" descr="Inserted picture RelID:13">
          <a:extLst>
            <a:ext uri="{FF2B5EF4-FFF2-40B4-BE49-F238E27FC236}">
              <a16:creationId xmlns:a16="http://schemas.microsoft.com/office/drawing/2014/main" id="{00000000-0008-0000-1100-000040000000}"/>
            </a:ext>
          </a:extLst>
        </xdr:cNvPr>
        <xdr:cNvPicPr>
          <a:picLocks/>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234950" y="13709650"/>
          <a:ext cx="543814" cy="536067"/>
        </a:xfrm>
        <a:prstGeom prst="rect">
          <a:avLst/>
        </a:prstGeom>
      </xdr:spPr>
    </xdr:pic>
    <xdr:clientData/>
  </xdr:twoCellAnchor>
  <xdr:twoCellAnchor>
    <xdr:from>
      <xdr:col>2</xdr:col>
      <xdr:colOff>63500</xdr:colOff>
      <xdr:row>71</xdr:row>
      <xdr:rowOff>11793</xdr:rowOff>
    </xdr:from>
    <xdr:to>
      <xdr:col>4</xdr:col>
      <xdr:colOff>81425</xdr:colOff>
      <xdr:row>74</xdr:row>
      <xdr:rowOff>39860</xdr:rowOff>
    </xdr:to>
    <xdr:pic>
      <xdr:nvPicPr>
        <xdr:cNvPr id="65" name="Tx_emetteur_guadeloupe_M" descr="Inserted picture RelID:14">
          <a:extLst>
            <a:ext uri="{FF2B5EF4-FFF2-40B4-BE49-F238E27FC236}">
              <a16:creationId xmlns:a16="http://schemas.microsoft.com/office/drawing/2014/main" id="{00000000-0008-0000-1100-000041000000}"/>
            </a:ext>
          </a:extLst>
        </xdr:cNvPr>
        <xdr:cNvPicPr>
          <a:picLocks/>
        </xdr:cNvPicPr>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xfrm>
          <a:off x="793750" y="13709650"/>
          <a:ext cx="544068" cy="536067"/>
        </a:xfrm>
        <a:prstGeom prst="rect">
          <a:avLst/>
        </a:prstGeom>
      </xdr:spPr>
    </xdr:pic>
    <xdr:clientData/>
  </xdr:twoCellAnchor>
  <xdr:twoCellAnchor>
    <xdr:from>
      <xdr:col>4</xdr:col>
      <xdr:colOff>89807</xdr:colOff>
      <xdr:row>71</xdr:row>
      <xdr:rowOff>11793</xdr:rowOff>
    </xdr:from>
    <xdr:to>
      <xdr:col>5</xdr:col>
      <xdr:colOff>438585</xdr:colOff>
      <xdr:row>74</xdr:row>
      <xdr:rowOff>39860</xdr:rowOff>
    </xdr:to>
    <xdr:pic>
      <xdr:nvPicPr>
        <xdr:cNvPr id="66" name="Tx_emetteur_martinique_M" descr="Inserted picture RelID:15">
          <a:extLst>
            <a:ext uri="{FF2B5EF4-FFF2-40B4-BE49-F238E27FC236}">
              <a16:creationId xmlns:a16="http://schemas.microsoft.com/office/drawing/2014/main" id="{00000000-0008-0000-1100-000042000000}"/>
            </a:ext>
          </a:extLst>
        </xdr:cNvPr>
        <xdr:cNvPicPr>
          <a:picLocks/>
        </xdr:cNvPicPr>
      </xdr:nvPicPr>
      <xdr:blipFill>
        <a:blip xmlns:r="http://schemas.openxmlformats.org/officeDocument/2006/relationships" r:embed="rId15" cstate="screen">
          <a:extLst>
            <a:ext uri="{28A0092B-C50C-407E-A947-70E740481C1C}">
              <a14:useLocalDpi xmlns:a14="http://schemas.microsoft.com/office/drawing/2010/main"/>
            </a:ext>
          </a:extLst>
        </a:blip>
        <a:stretch>
          <a:fillRect/>
        </a:stretch>
      </xdr:blipFill>
      <xdr:spPr>
        <a:xfrm>
          <a:off x="1346200" y="13709650"/>
          <a:ext cx="543814" cy="536067"/>
        </a:xfrm>
        <a:prstGeom prst="rect">
          <a:avLst/>
        </a:prstGeom>
      </xdr:spPr>
    </xdr:pic>
    <xdr:clientData/>
  </xdr:twoCellAnchor>
  <xdr:twoCellAnchor>
    <xdr:from>
      <xdr:col>5</xdr:col>
      <xdr:colOff>447221</xdr:colOff>
      <xdr:row>71</xdr:row>
      <xdr:rowOff>11793</xdr:rowOff>
    </xdr:from>
    <xdr:to>
      <xdr:col>7</xdr:col>
      <xdr:colOff>34000</xdr:colOff>
      <xdr:row>74</xdr:row>
      <xdr:rowOff>39860</xdr:rowOff>
    </xdr:to>
    <xdr:pic>
      <xdr:nvPicPr>
        <xdr:cNvPr id="67" name="Tx_emetteur_reunion_M" descr="Inserted picture RelID:16">
          <a:extLst>
            <a:ext uri="{FF2B5EF4-FFF2-40B4-BE49-F238E27FC236}">
              <a16:creationId xmlns:a16="http://schemas.microsoft.com/office/drawing/2014/main" id="{00000000-0008-0000-1100-000043000000}"/>
            </a:ext>
          </a:extLst>
        </xdr:cNvPr>
        <xdr:cNvPicPr>
          <a:picLocks/>
        </xdr:cNvPicPr>
      </xdr:nvPicPr>
      <xdr:blipFill>
        <a:blip xmlns:r="http://schemas.openxmlformats.org/officeDocument/2006/relationships" r:embed="rId16" cstate="screen">
          <a:extLst>
            <a:ext uri="{28A0092B-C50C-407E-A947-70E740481C1C}">
              <a14:useLocalDpi xmlns:a14="http://schemas.microsoft.com/office/drawing/2010/main"/>
            </a:ext>
          </a:extLst>
        </a:blip>
        <a:stretch>
          <a:fillRect/>
        </a:stretch>
      </xdr:blipFill>
      <xdr:spPr>
        <a:xfrm>
          <a:off x="1898650" y="13709650"/>
          <a:ext cx="543814" cy="536067"/>
        </a:xfrm>
        <a:prstGeom prst="rect">
          <a:avLst/>
        </a:prstGeom>
      </xdr:spPr>
    </xdr:pic>
    <xdr:clientData/>
  </xdr:twoCellAnchor>
  <xdr:twoCellAnchor>
    <xdr:from>
      <xdr:col>10</xdr:col>
      <xdr:colOff>6350</xdr:colOff>
      <xdr:row>57</xdr:row>
      <xdr:rowOff>138793</xdr:rowOff>
    </xdr:from>
    <xdr:to>
      <xdr:col>17</xdr:col>
      <xdr:colOff>489857</xdr:colOff>
      <xdr:row>71</xdr:row>
      <xdr:rowOff>7729</xdr:rowOff>
    </xdr:to>
    <xdr:pic>
      <xdr:nvPicPr>
        <xdr:cNvPr id="68" name="Tx_emetteur_metropole_M-1" descr="Inserted picture RelID:12">
          <a:extLst>
            <a:ext uri="{FF2B5EF4-FFF2-40B4-BE49-F238E27FC236}">
              <a16:creationId xmlns:a16="http://schemas.microsoft.com/office/drawing/2014/main" id="{00000000-0008-0000-1100-000044000000}"/>
            </a:ext>
          </a:extLst>
        </xdr:cNvPr>
        <xdr:cNvPicPr>
          <a:picLocks/>
        </xdr:cNvPicPr>
      </xdr:nvPicPr>
      <xdr:blipFill>
        <a:blip xmlns:r="http://schemas.openxmlformats.org/officeDocument/2006/relationships" r:embed="rId17" cstate="screen">
          <a:extLst>
            <a:ext uri="{28A0092B-C50C-407E-A947-70E740481C1C}">
              <a14:useLocalDpi xmlns:a14="http://schemas.microsoft.com/office/drawing/2010/main"/>
            </a:ext>
          </a:extLst>
        </a:blip>
        <a:stretch>
          <a:fillRect/>
        </a:stretch>
      </xdr:blipFill>
      <xdr:spPr>
        <a:xfrm>
          <a:off x="3308350" y="11169650"/>
          <a:ext cx="2724150" cy="2535936"/>
        </a:xfrm>
        <a:prstGeom prst="rect">
          <a:avLst/>
        </a:prstGeom>
      </xdr:spPr>
    </xdr:pic>
    <xdr:clientData/>
  </xdr:twoCellAnchor>
  <xdr:twoCellAnchor>
    <xdr:from>
      <xdr:col>10</xdr:col>
      <xdr:colOff>6350</xdr:colOff>
      <xdr:row>71</xdr:row>
      <xdr:rowOff>11793</xdr:rowOff>
    </xdr:from>
    <xdr:to>
      <xdr:col>11</xdr:col>
      <xdr:colOff>87521</xdr:colOff>
      <xdr:row>74</xdr:row>
      <xdr:rowOff>39860</xdr:rowOff>
    </xdr:to>
    <xdr:pic>
      <xdr:nvPicPr>
        <xdr:cNvPr id="69" name="Tx_emetteur_guyane_M-1" descr="Inserted picture RelID:17">
          <a:extLst>
            <a:ext uri="{FF2B5EF4-FFF2-40B4-BE49-F238E27FC236}">
              <a16:creationId xmlns:a16="http://schemas.microsoft.com/office/drawing/2014/main" id="{00000000-0008-0000-1100-000045000000}"/>
            </a:ext>
          </a:extLst>
        </xdr:cNvPr>
        <xdr:cNvPicPr>
          <a:picLocks/>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3308350" y="13709650"/>
          <a:ext cx="543814" cy="536067"/>
        </a:xfrm>
        <a:prstGeom prst="rect">
          <a:avLst/>
        </a:prstGeom>
      </xdr:spPr>
    </xdr:pic>
    <xdr:clientData/>
  </xdr:twoCellAnchor>
  <xdr:twoCellAnchor>
    <xdr:from>
      <xdr:col>11</xdr:col>
      <xdr:colOff>83457</xdr:colOff>
      <xdr:row>71</xdr:row>
      <xdr:rowOff>11793</xdr:rowOff>
    </xdr:from>
    <xdr:to>
      <xdr:col>13</xdr:col>
      <xdr:colOff>332704</xdr:colOff>
      <xdr:row>74</xdr:row>
      <xdr:rowOff>39860</xdr:rowOff>
    </xdr:to>
    <xdr:pic>
      <xdr:nvPicPr>
        <xdr:cNvPr id="70" name="Tx_emetteur_guadeloupe_M-1" descr="Inserted picture RelID:18">
          <a:extLst>
            <a:ext uri="{FF2B5EF4-FFF2-40B4-BE49-F238E27FC236}">
              <a16:creationId xmlns:a16="http://schemas.microsoft.com/office/drawing/2014/main" id="{00000000-0008-0000-1100-000046000000}"/>
            </a:ext>
          </a:extLst>
        </xdr:cNvPr>
        <xdr:cNvPicPr>
          <a:picLocks/>
        </xdr:cNvPicPr>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xfrm>
          <a:off x="3848100" y="13709650"/>
          <a:ext cx="544068" cy="536067"/>
        </a:xfrm>
        <a:prstGeom prst="rect">
          <a:avLst/>
        </a:prstGeom>
      </xdr:spPr>
    </xdr:pic>
    <xdr:clientData/>
  </xdr:twoCellAnchor>
  <xdr:twoCellAnchor>
    <xdr:from>
      <xdr:col>13</xdr:col>
      <xdr:colOff>341086</xdr:colOff>
      <xdr:row>71</xdr:row>
      <xdr:rowOff>11793</xdr:rowOff>
    </xdr:from>
    <xdr:to>
      <xdr:col>14</xdr:col>
      <xdr:colOff>122900</xdr:colOff>
      <xdr:row>74</xdr:row>
      <xdr:rowOff>39860</xdr:rowOff>
    </xdr:to>
    <xdr:pic>
      <xdr:nvPicPr>
        <xdr:cNvPr id="71" name="Tx_emetteur_martinique_M-1" descr="Inserted picture RelID:19">
          <a:extLst>
            <a:ext uri="{FF2B5EF4-FFF2-40B4-BE49-F238E27FC236}">
              <a16:creationId xmlns:a16="http://schemas.microsoft.com/office/drawing/2014/main" id="{00000000-0008-0000-1100-000047000000}"/>
            </a:ext>
          </a:extLst>
        </xdr:cNvPr>
        <xdr:cNvPicPr>
          <a:picLocks/>
        </xdr:cNvPicPr>
      </xdr:nvPicPr>
      <xdr:blipFill>
        <a:blip xmlns:r="http://schemas.openxmlformats.org/officeDocument/2006/relationships" r:embed="rId18" cstate="screen">
          <a:extLst>
            <a:ext uri="{28A0092B-C50C-407E-A947-70E740481C1C}">
              <a14:useLocalDpi xmlns:a14="http://schemas.microsoft.com/office/drawing/2010/main"/>
            </a:ext>
          </a:extLst>
        </a:blip>
        <a:stretch>
          <a:fillRect/>
        </a:stretch>
      </xdr:blipFill>
      <xdr:spPr>
        <a:xfrm>
          <a:off x="4400550" y="13709650"/>
          <a:ext cx="543814" cy="536067"/>
        </a:xfrm>
        <a:prstGeom prst="rect">
          <a:avLst/>
        </a:prstGeom>
      </xdr:spPr>
    </xdr:pic>
    <xdr:clientData/>
  </xdr:twoCellAnchor>
  <xdr:twoCellAnchor>
    <xdr:from>
      <xdr:col>14</xdr:col>
      <xdr:colOff>264886</xdr:colOff>
      <xdr:row>71</xdr:row>
      <xdr:rowOff>11793</xdr:rowOff>
    </xdr:from>
    <xdr:to>
      <xdr:col>17</xdr:col>
      <xdr:colOff>87521</xdr:colOff>
      <xdr:row>74</xdr:row>
      <xdr:rowOff>39860</xdr:rowOff>
    </xdr:to>
    <xdr:pic>
      <xdr:nvPicPr>
        <xdr:cNvPr id="72" name="Tx_emetteur_reunion_M-1" descr="Inserted picture RelID:20">
          <a:extLst>
            <a:ext uri="{FF2B5EF4-FFF2-40B4-BE49-F238E27FC236}">
              <a16:creationId xmlns:a16="http://schemas.microsoft.com/office/drawing/2014/main" id="{00000000-0008-0000-1100-000048000000}"/>
            </a:ext>
          </a:extLst>
        </xdr:cNvPr>
        <xdr:cNvPicPr>
          <a:picLocks/>
        </xdr:cNvPicPr>
      </xdr:nvPicPr>
      <xdr:blipFill>
        <a:blip xmlns:r="http://schemas.openxmlformats.org/officeDocument/2006/relationships" r:embed="rId16" cstate="screen">
          <a:extLst>
            <a:ext uri="{28A0092B-C50C-407E-A947-70E740481C1C}">
              <a14:useLocalDpi xmlns:a14="http://schemas.microsoft.com/office/drawing/2010/main"/>
            </a:ext>
          </a:extLst>
        </a:blip>
        <a:stretch>
          <a:fillRect/>
        </a:stretch>
      </xdr:blipFill>
      <xdr:spPr>
        <a:xfrm>
          <a:off x="5086350" y="13709650"/>
          <a:ext cx="543814" cy="536067"/>
        </a:xfrm>
        <a:prstGeom prst="rect">
          <a:avLst/>
        </a:prstGeom>
      </xdr:spPr>
    </xdr:pic>
    <xdr:clientData/>
  </xdr:twoCellAnchor>
  <xdr:twoCellAnchor>
    <xdr:from>
      <xdr:col>0</xdr:col>
      <xdr:colOff>234950</xdr:colOff>
      <xdr:row>75</xdr:row>
      <xdr:rowOff>138793</xdr:rowOff>
    </xdr:from>
    <xdr:to>
      <xdr:col>9</xdr:col>
      <xdr:colOff>255814</xdr:colOff>
      <xdr:row>89</xdr:row>
      <xdr:rowOff>7729</xdr:rowOff>
    </xdr:to>
    <xdr:pic>
      <xdr:nvPicPr>
        <xdr:cNvPr id="73" name="Emissions_metropole_M" descr="Inserted picture RelID:21">
          <a:extLst>
            <a:ext uri="{FF2B5EF4-FFF2-40B4-BE49-F238E27FC236}">
              <a16:creationId xmlns:a16="http://schemas.microsoft.com/office/drawing/2014/main" id="{00000000-0008-0000-1100-000049000000}"/>
            </a:ext>
          </a:extLst>
        </xdr:cNvPr>
        <xdr:cNvPicPr>
          <a:picLocks/>
        </xdr:cNvPicPr>
      </xdr:nvPicPr>
      <xdr:blipFill>
        <a:blip xmlns:r="http://schemas.openxmlformats.org/officeDocument/2006/relationships" r:embed="rId19" cstate="screen">
          <a:extLst>
            <a:ext uri="{28A0092B-C50C-407E-A947-70E740481C1C}">
              <a14:useLocalDpi xmlns:a14="http://schemas.microsoft.com/office/drawing/2010/main"/>
            </a:ext>
          </a:extLst>
        </a:blip>
        <a:stretch>
          <a:fillRect/>
        </a:stretch>
      </xdr:blipFill>
      <xdr:spPr>
        <a:xfrm>
          <a:off x="234950" y="14535150"/>
          <a:ext cx="2724150" cy="2535936"/>
        </a:xfrm>
        <a:prstGeom prst="rect">
          <a:avLst/>
        </a:prstGeom>
      </xdr:spPr>
    </xdr:pic>
    <xdr:clientData/>
  </xdr:twoCellAnchor>
  <xdr:twoCellAnchor>
    <xdr:from>
      <xdr:col>0</xdr:col>
      <xdr:colOff>234950</xdr:colOff>
      <xdr:row>89</xdr:row>
      <xdr:rowOff>11793</xdr:rowOff>
    </xdr:from>
    <xdr:to>
      <xdr:col>2</xdr:col>
      <xdr:colOff>48514</xdr:colOff>
      <xdr:row>91</xdr:row>
      <xdr:rowOff>166860</xdr:rowOff>
    </xdr:to>
    <xdr:pic>
      <xdr:nvPicPr>
        <xdr:cNvPr id="74" name="Emissions_guyane_M" descr="Inserted picture RelID:23">
          <a:extLst>
            <a:ext uri="{FF2B5EF4-FFF2-40B4-BE49-F238E27FC236}">
              <a16:creationId xmlns:a16="http://schemas.microsoft.com/office/drawing/2014/main" id="{00000000-0008-0000-1100-00004A000000}"/>
            </a:ext>
          </a:extLst>
        </xdr:cNvPr>
        <xdr:cNvPicPr>
          <a:picLocks/>
        </xdr:cNvPicPr>
      </xdr:nvPicPr>
      <xdr:blipFill>
        <a:blip xmlns:r="http://schemas.openxmlformats.org/officeDocument/2006/relationships" r:embed="rId20" cstate="screen">
          <a:extLst>
            <a:ext uri="{28A0092B-C50C-407E-A947-70E740481C1C}">
              <a14:useLocalDpi xmlns:a14="http://schemas.microsoft.com/office/drawing/2010/main"/>
            </a:ext>
          </a:extLst>
        </a:blip>
        <a:stretch>
          <a:fillRect/>
        </a:stretch>
      </xdr:blipFill>
      <xdr:spPr>
        <a:xfrm>
          <a:off x="234950" y="17075150"/>
          <a:ext cx="543814" cy="536067"/>
        </a:xfrm>
        <a:prstGeom prst="rect">
          <a:avLst/>
        </a:prstGeom>
      </xdr:spPr>
    </xdr:pic>
    <xdr:clientData/>
  </xdr:twoCellAnchor>
  <xdr:twoCellAnchor>
    <xdr:from>
      <xdr:col>2</xdr:col>
      <xdr:colOff>63500</xdr:colOff>
      <xdr:row>89</xdr:row>
      <xdr:rowOff>11793</xdr:rowOff>
    </xdr:from>
    <xdr:to>
      <xdr:col>4</xdr:col>
      <xdr:colOff>81425</xdr:colOff>
      <xdr:row>91</xdr:row>
      <xdr:rowOff>166860</xdr:rowOff>
    </xdr:to>
    <xdr:pic>
      <xdr:nvPicPr>
        <xdr:cNvPr id="77" name="Emissions_guadeloupe_M" descr="Inserted picture RelID:24">
          <a:extLst>
            <a:ext uri="{FF2B5EF4-FFF2-40B4-BE49-F238E27FC236}">
              <a16:creationId xmlns:a16="http://schemas.microsoft.com/office/drawing/2014/main" id="{00000000-0008-0000-1100-00004D000000}"/>
            </a:ext>
          </a:extLst>
        </xdr:cNvPr>
        <xdr:cNvPicPr>
          <a:picLocks/>
        </xdr:cNvPicPr>
      </xdr:nvPicPr>
      <xdr:blipFill>
        <a:blip xmlns:r="http://schemas.openxmlformats.org/officeDocument/2006/relationships" r:embed="rId21" cstate="screen">
          <a:extLst>
            <a:ext uri="{28A0092B-C50C-407E-A947-70E740481C1C}">
              <a14:useLocalDpi xmlns:a14="http://schemas.microsoft.com/office/drawing/2010/main"/>
            </a:ext>
          </a:extLst>
        </a:blip>
        <a:stretch>
          <a:fillRect/>
        </a:stretch>
      </xdr:blipFill>
      <xdr:spPr>
        <a:xfrm>
          <a:off x="793750" y="17075150"/>
          <a:ext cx="544068" cy="536067"/>
        </a:xfrm>
        <a:prstGeom prst="rect">
          <a:avLst/>
        </a:prstGeom>
      </xdr:spPr>
    </xdr:pic>
    <xdr:clientData/>
  </xdr:twoCellAnchor>
  <xdr:twoCellAnchor>
    <xdr:from>
      <xdr:col>4</xdr:col>
      <xdr:colOff>89807</xdr:colOff>
      <xdr:row>89</xdr:row>
      <xdr:rowOff>11793</xdr:rowOff>
    </xdr:from>
    <xdr:to>
      <xdr:col>5</xdr:col>
      <xdr:colOff>438585</xdr:colOff>
      <xdr:row>91</xdr:row>
      <xdr:rowOff>166860</xdr:rowOff>
    </xdr:to>
    <xdr:pic>
      <xdr:nvPicPr>
        <xdr:cNvPr id="78" name="Emissions_martinique_M" descr="Inserted picture RelID:25">
          <a:extLst>
            <a:ext uri="{FF2B5EF4-FFF2-40B4-BE49-F238E27FC236}">
              <a16:creationId xmlns:a16="http://schemas.microsoft.com/office/drawing/2014/main" id="{00000000-0008-0000-1100-00004E000000}"/>
            </a:ext>
          </a:extLst>
        </xdr:cNvPr>
        <xdr:cNvPicPr>
          <a:picLocks/>
        </xdr:cNvPicPr>
      </xdr:nvPicPr>
      <xdr:blipFill>
        <a:blip xmlns:r="http://schemas.openxmlformats.org/officeDocument/2006/relationships" r:embed="rId22" cstate="screen">
          <a:extLst>
            <a:ext uri="{28A0092B-C50C-407E-A947-70E740481C1C}">
              <a14:useLocalDpi xmlns:a14="http://schemas.microsoft.com/office/drawing/2010/main"/>
            </a:ext>
          </a:extLst>
        </a:blip>
        <a:stretch>
          <a:fillRect/>
        </a:stretch>
      </xdr:blipFill>
      <xdr:spPr>
        <a:xfrm>
          <a:off x="1346200" y="17075150"/>
          <a:ext cx="543814" cy="536067"/>
        </a:xfrm>
        <a:prstGeom prst="rect">
          <a:avLst/>
        </a:prstGeom>
      </xdr:spPr>
    </xdr:pic>
    <xdr:clientData/>
  </xdr:twoCellAnchor>
  <xdr:twoCellAnchor>
    <xdr:from>
      <xdr:col>5</xdr:col>
      <xdr:colOff>447221</xdr:colOff>
      <xdr:row>89</xdr:row>
      <xdr:rowOff>11793</xdr:rowOff>
    </xdr:from>
    <xdr:to>
      <xdr:col>7</xdr:col>
      <xdr:colOff>34000</xdr:colOff>
      <xdr:row>91</xdr:row>
      <xdr:rowOff>166860</xdr:rowOff>
    </xdr:to>
    <xdr:pic>
      <xdr:nvPicPr>
        <xdr:cNvPr id="79" name="Emissions_reunion_M" descr="Inserted picture RelID:26">
          <a:extLst>
            <a:ext uri="{FF2B5EF4-FFF2-40B4-BE49-F238E27FC236}">
              <a16:creationId xmlns:a16="http://schemas.microsoft.com/office/drawing/2014/main" id="{00000000-0008-0000-1100-00004F000000}"/>
            </a:ext>
          </a:extLst>
        </xdr:cNvPr>
        <xdr:cNvPicPr>
          <a:picLocks/>
        </xdr:cNvPicPr>
      </xdr:nvPicPr>
      <xdr:blipFill>
        <a:blip xmlns:r="http://schemas.openxmlformats.org/officeDocument/2006/relationships" r:embed="rId23" cstate="screen">
          <a:extLst>
            <a:ext uri="{28A0092B-C50C-407E-A947-70E740481C1C}">
              <a14:useLocalDpi xmlns:a14="http://schemas.microsoft.com/office/drawing/2010/main"/>
            </a:ext>
          </a:extLst>
        </a:blip>
        <a:stretch>
          <a:fillRect/>
        </a:stretch>
      </xdr:blipFill>
      <xdr:spPr>
        <a:xfrm>
          <a:off x="1898650" y="17075150"/>
          <a:ext cx="543814" cy="536067"/>
        </a:xfrm>
        <a:prstGeom prst="rect">
          <a:avLst/>
        </a:prstGeom>
      </xdr:spPr>
    </xdr:pic>
    <xdr:clientData/>
  </xdr:twoCellAnchor>
  <xdr:twoCellAnchor>
    <xdr:from>
      <xdr:col>10</xdr:col>
      <xdr:colOff>6350</xdr:colOff>
      <xdr:row>75</xdr:row>
      <xdr:rowOff>138793</xdr:rowOff>
    </xdr:from>
    <xdr:to>
      <xdr:col>17</xdr:col>
      <xdr:colOff>489857</xdr:colOff>
      <xdr:row>89</xdr:row>
      <xdr:rowOff>7729</xdr:rowOff>
    </xdr:to>
    <xdr:pic>
      <xdr:nvPicPr>
        <xdr:cNvPr id="80" name="Emissions_metropole_M-1" descr="Inserted picture RelID:22">
          <a:extLst>
            <a:ext uri="{FF2B5EF4-FFF2-40B4-BE49-F238E27FC236}">
              <a16:creationId xmlns:a16="http://schemas.microsoft.com/office/drawing/2014/main" id="{00000000-0008-0000-1100-000050000000}"/>
            </a:ext>
          </a:extLst>
        </xdr:cNvPr>
        <xdr:cNvPicPr>
          <a:picLocks/>
        </xdr:cNvPicPr>
      </xdr:nvPicPr>
      <xdr:blipFill>
        <a:blip xmlns:r="http://schemas.openxmlformats.org/officeDocument/2006/relationships" r:embed="rId24" cstate="screen">
          <a:extLst>
            <a:ext uri="{28A0092B-C50C-407E-A947-70E740481C1C}">
              <a14:useLocalDpi xmlns:a14="http://schemas.microsoft.com/office/drawing/2010/main"/>
            </a:ext>
          </a:extLst>
        </a:blip>
        <a:stretch>
          <a:fillRect/>
        </a:stretch>
      </xdr:blipFill>
      <xdr:spPr>
        <a:xfrm>
          <a:off x="3308350" y="14535150"/>
          <a:ext cx="2724150" cy="2535936"/>
        </a:xfrm>
        <a:prstGeom prst="rect">
          <a:avLst/>
        </a:prstGeom>
      </xdr:spPr>
    </xdr:pic>
    <xdr:clientData/>
  </xdr:twoCellAnchor>
  <xdr:twoCellAnchor>
    <xdr:from>
      <xdr:col>10</xdr:col>
      <xdr:colOff>6350</xdr:colOff>
      <xdr:row>89</xdr:row>
      <xdr:rowOff>11793</xdr:rowOff>
    </xdr:from>
    <xdr:to>
      <xdr:col>11</xdr:col>
      <xdr:colOff>87521</xdr:colOff>
      <xdr:row>91</xdr:row>
      <xdr:rowOff>166860</xdr:rowOff>
    </xdr:to>
    <xdr:pic>
      <xdr:nvPicPr>
        <xdr:cNvPr id="81" name="Emissions_guyane_M-1" descr="Inserted picture RelID:27">
          <a:extLst>
            <a:ext uri="{FF2B5EF4-FFF2-40B4-BE49-F238E27FC236}">
              <a16:creationId xmlns:a16="http://schemas.microsoft.com/office/drawing/2014/main" id="{00000000-0008-0000-1100-000051000000}"/>
            </a:ext>
          </a:extLst>
        </xdr:cNvPr>
        <xdr:cNvPicPr>
          <a:picLocks/>
        </xdr:cNvPicPr>
      </xdr:nvPicPr>
      <xdr:blipFill>
        <a:blip xmlns:r="http://schemas.openxmlformats.org/officeDocument/2006/relationships" r:embed="rId20" cstate="screen">
          <a:extLst>
            <a:ext uri="{28A0092B-C50C-407E-A947-70E740481C1C}">
              <a14:useLocalDpi xmlns:a14="http://schemas.microsoft.com/office/drawing/2010/main"/>
            </a:ext>
          </a:extLst>
        </a:blip>
        <a:stretch>
          <a:fillRect/>
        </a:stretch>
      </xdr:blipFill>
      <xdr:spPr>
        <a:xfrm>
          <a:off x="3308350" y="17075150"/>
          <a:ext cx="543814" cy="536067"/>
        </a:xfrm>
        <a:prstGeom prst="rect">
          <a:avLst/>
        </a:prstGeom>
      </xdr:spPr>
    </xdr:pic>
    <xdr:clientData/>
  </xdr:twoCellAnchor>
  <xdr:twoCellAnchor>
    <xdr:from>
      <xdr:col>11</xdr:col>
      <xdr:colOff>83457</xdr:colOff>
      <xdr:row>89</xdr:row>
      <xdr:rowOff>11793</xdr:rowOff>
    </xdr:from>
    <xdr:to>
      <xdr:col>13</xdr:col>
      <xdr:colOff>332704</xdr:colOff>
      <xdr:row>91</xdr:row>
      <xdr:rowOff>166860</xdr:rowOff>
    </xdr:to>
    <xdr:pic>
      <xdr:nvPicPr>
        <xdr:cNvPr id="82" name="Emissions_guadeloupe_M-1" descr="Inserted picture RelID:28">
          <a:extLst>
            <a:ext uri="{FF2B5EF4-FFF2-40B4-BE49-F238E27FC236}">
              <a16:creationId xmlns:a16="http://schemas.microsoft.com/office/drawing/2014/main" id="{00000000-0008-0000-1100-000052000000}"/>
            </a:ext>
          </a:extLst>
        </xdr:cNvPr>
        <xdr:cNvPicPr>
          <a:picLocks/>
        </xdr:cNvPicPr>
      </xdr:nvPicPr>
      <xdr:blipFill>
        <a:blip xmlns:r="http://schemas.openxmlformats.org/officeDocument/2006/relationships" r:embed="rId21" cstate="screen">
          <a:extLst>
            <a:ext uri="{28A0092B-C50C-407E-A947-70E740481C1C}">
              <a14:useLocalDpi xmlns:a14="http://schemas.microsoft.com/office/drawing/2010/main"/>
            </a:ext>
          </a:extLst>
        </a:blip>
        <a:stretch>
          <a:fillRect/>
        </a:stretch>
      </xdr:blipFill>
      <xdr:spPr>
        <a:xfrm>
          <a:off x="3848100" y="17075150"/>
          <a:ext cx="544068" cy="536067"/>
        </a:xfrm>
        <a:prstGeom prst="rect">
          <a:avLst/>
        </a:prstGeom>
      </xdr:spPr>
    </xdr:pic>
    <xdr:clientData/>
  </xdr:twoCellAnchor>
  <xdr:twoCellAnchor>
    <xdr:from>
      <xdr:col>13</xdr:col>
      <xdr:colOff>341086</xdr:colOff>
      <xdr:row>89</xdr:row>
      <xdr:rowOff>11793</xdr:rowOff>
    </xdr:from>
    <xdr:to>
      <xdr:col>14</xdr:col>
      <xdr:colOff>122900</xdr:colOff>
      <xdr:row>91</xdr:row>
      <xdr:rowOff>166860</xdr:rowOff>
    </xdr:to>
    <xdr:pic>
      <xdr:nvPicPr>
        <xdr:cNvPr id="83" name="Emissions_martinique_M-1" descr="Inserted picture RelID:29">
          <a:extLst>
            <a:ext uri="{FF2B5EF4-FFF2-40B4-BE49-F238E27FC236}">
              <a16:creationId xmlns:a16="http://schemas.microsoft.com/office/drawing/2014/main" id="{00000000-0008-0000-1100-000053000000}"/>
            </a:ext>
          </a:extLst>
        </xdr:cNvPr>
        <xdr:cNvPicPr>
          <a:picLocks/>
        </xdr:cNvPicPr>
      </xdr:nvPicPr>
      <xdr:blipFill>
        <a:blip xmlns:r="http://schemas.openxmlformats.org/officeDocument/2006/relationships" r:embed="rId22" cstate="screen">
          <a:extLst>
            <a:ext uri="{28A0092B-C50C-407E-A947-70E740481C1C}">
              <a14:useLocalDpi xmlns:a14="http://schemas.microsoft.com/office/drawing/2010/main"/>
            </a:ext>
          </a:extLst>
        </a:blip>
        <a:stretch>
          <a:fillRect/>
        </a:stretch>
      </xdr:blipFill>
      <xdr:spPr>
        <a:xfrm>
          <a:off x="4400550" y="17075150"/>
          <a:ext cx="543814" cy="536067"/>
        </a:xfrm>
        <a:prstGeom prst="rect">
          <a:avLst/>
        </a:prstGeom>
      </xdr:spPr>
    </xdr:pic>
    <xdr:clientData/>
  </xdr:twoCellAnchor>
  <xdr:twoCellAnchor>
    <xdr:from>
      <xdr:col>14</xdr:col>
      <xdr:colOff>264886</xdr:colOff>
      <xdr:row>89</xdr:row>
      <xdr:rowOff>11793</xdr:rowOff>
    </xdr:from>
    <xdr:to>
      <xdr:col>17</xdr:col>
      <xdr:colOff>87521</xdr:colOff>
      <xdr:row>91</xdr:row>
      <xdr:rowOff>166860</xdr:rowOff>
    </xdr:to>
    <xdr:pic>
      <xdr:nvPicPr>
        <xdr:cNvPr id="84" name="Emissions_reunion_M-1" descr="Inserted picture RelID:30">
          <a:extLst>
            <a:ext uri="{FF2B5EF4-FFF2-40B4-BE49-F238E27FC236}">
              <a16:creationId xmlns:a16="http://schemas.microsoft.com/office/drawing/2014/main" id="{00000000-0008-0000-1100-000054000000}"/>
            </a:ext>
          </a:extLst>
        </xdr:cNvPr>
        <xdr:cNvPicPr>
          <a:picLocks/>
        </xdr:cNvPicPr>
      </xdr:nvPicPr>
      <xdr:blipFill>
        <a:blip xmlns:r="http://schemas.openxmlformats.org/officeDocument/2006/relationships" r:embed="rId23" cstate="screen">
          <a:extLst>
            <a:ext uri="{28A0092B-C50C-407E-A947-70E740481C1C}">
              <a14:useLocalDpi xmlns:a14="http://schemas.microsoft.com/office/drawing/2010/main"/>
            </a:ext>
          </a:extLst>
        </a:blip>
        <a:stretch>
          <a:fillRect/>
        </a:stretch>
      </xdr:blipFill>
      <xdr:spPr>
        <a:xfrm>
          <a:off x="5086350" y="17075150"/>
          <a:ext cx="543814" cy="536067"/>
        </a:xfrm>
        <a:prstGeom prst="rect">
          <a:avLst/>
        </a:prstGeom>
      </xdr:spPr>
    </xdr:pic>
    <xdr:clientData/>
  </xdr:twoCellAnchor>
  <xdr:twoCellAnchor>
    <xdr:from>
      <xdr:col>0</xdr:col>
      <xdr:colOff>234950</xdr:colOff>
      <xdr:row>93</xdr:row>
      <xdr:rowOff>138793</xdr:rowOff>
    </xdr:from>
    <xdr:to>
      <xdr:col>9</xdr:col>
      <xdr:colOff>255814</xdr:colOff>
      <xdr:row>107</xdr:row>
      <xdr:rowOff>7729</xdr:rowOff>
    </xdr:to>
    <xdr:pic>
      <xdr:nvPicPr>
        <xdr:cNvPr id="85" name="Receptions_metropole_M" descr="Inserted picture RelID:31">
          <a:extLst>
            <a:ext uri="{FF2B5EF4-FFF2-40B4-BE49-F238E27FC236}">
              <a16:creationId xmlns:a16="http://schemas.microsoft.com/office/drawing/2014/main" id="{00000000-0008-0000-1100-000055000000}"/>
            </a:ext>
          </a:extLst>
        </xdr:cNvPr>
        <xdr:cNvPicPr>
          <a:picLocks/>
        </xdr:cNvPicPr>
      </xdr:nvPicPr>
      <xdr:blipFill>
        <a:blip xmlns:r="http://schemas.openxmlformats.org/officeDocument/2006/relationships" r:embed="rId25" cstate="screen">
          <a:extLst>
            <a:ext uri="{28A0092B-C50C-407E-A947-70E740481C1C}">
              <a14:useLocalDpi xmlns:a14="http://schemas.microsoft.com/office/drawing/2010/main"/>
            </a:ext>
          </a:extLst>
        </a:blip>
        <a:stretch>
          <a:fillRect/>
        </a:stretch>
      </xdr:blipFill>
      <xdr:spPr>
        <a:xfrm>
          <a:off x="234950" y="17964150"/>
          <a:ext cx="2724150" cy="2535936"/>
        </a:xfrm>
        <a:prstGeom prst="rect">
          <a:avLst/>
        </a:prstGeom>
      </xdr:spPr>
    </xdr:pic>
    <xdr:clientData/>
  </xdr:twoCellAnchor>
  <xdr:twoCellAnchor>
    <xdr:from>
      <xdr:col>0</xdr:col>
      <xdr:colOff>234950</xdr:colOff>
      <xdr:row>107</xdr:row>
      <xdr:rowOff>11793</xdr:rowOff>
    </xdr:from>
    <xdr:to>
      <xdr:col>2</xdr:col>
      <xdr:colOff>48514</xdr:colOff>
      <xdr:row>109</xdr:row>
      <xdr:rowOff>166860</xdr:rowOff>
    </xdr:to>
    <xdr:pic>
      <xdr:nvPicPr>
        <xdr:cNvPr id="86" name="Receptions_guyane_M" descr="Inserted picture RelID:33">
          <a:extLst>
            <a:ext uri="{FF2B5EF4-FFF2-40B4-BE49-F238E27FC236}">
              <a16:creationId xmlns:a16="http://schemas.microsoft.com/office/drawing/2014/main" id="{00000000-0008-0000-1100-000056000000}"/>
            </a:ext>
          </a:extLst>
        </xdr:cNvPr>
        <xdr:cNvPicPr>
          <a:picLocks/>
        </xdr:cNvPicPr>
      </xdr:nvPicPr>
      <xdr:blipFill>
        <a:blip xmlns:r="http://schemas.openxmlformats.org/officeDocument/2006/relationships" r:embed="rId26" cstate="screen">
          <a:extLst>
            <a:ext uri="{28A0092B-C50C-407E-A947-70E740481C1C}">
              <a14:useLocalDpi xmlns:a14="http://schemas.microsoft.com/office/drawing/2010/main"/>
            </a:ext>
          </a:extLst>
        </a:blip>
        <a:stretch>
          <a:fillRect/>
        </a:stretch>
      </xdr:blipFill>
      <xdr:spPr>
        <a:xfrm>
          <a:off x="234950" y="20504150"/>
          <a:ext cx="543814" cy="536067"/>
        </a:xfrm>
        <a:prstGeom prst="rect">
          <a:avLst/>
        </a:prstGeom>
      </xdr:spPr>
    </xdr:pic>
    <xdr:clientData/>
  </xdr:twoCellAnchor>
  <xdr:twoCellAnchor>
    <xdr:from>
      <xdr:col>2</xdr:col>
      <xdr:colOff>63500</xdr:colOff>
      <xdr:row>107</xdr:row>
      <xdr:rowOff>11793</xdr:rowOff>
    </xdr:from>
    <xdr:to>
      <xdr:col>4</xdr:col>
      <xdr:colOff>81425</xdr:colOff>
      <xdr:row>109</xdr:row>
      <xdr:rowOff>166860</xdr:rowOff>
    </xdr:to>
    <xdr:pic>
      <xdr:nvPicPr>
        <xdr:cNvPr id="87" name="Receptions_guadeloupe_M" descr="Inserted picture RelID:34">
          <a:extLst>
            <a:ext uri="{FF2B5EF4-FFF2-40B4-BE49-F238E27FC236}">
              <a16:creationId xmlns:a16="http://schemas.microsoft.com/office/drawing/2014/main" id="{00000000-0008-0000-1100-000057000000}"/>
            </a:ext>
          </a:extLst>
        </xdr:cNvPr>
        <xdr:cNvPicPr>
          <a:picLocks/>
        </xdr:cNvPicPr>
      </xdr:nvPicPr>
      <xdr:blipFill>
        <a:blip xmlns:r="http://schemas.openxmlformats.org/officeDocument/2006/relationships" r:embed="rId27" cstate="screen">
          <a:extLst>
            <a:ext uri="{28A0092B-C50C-407E-A947-70E740481C1C}">
              <a14:useLocalDpi xmlns:a14="http://schemas.microsoft.com/office/drawing/2010/main"/>
            </a:ext>
          </a:extLst>
        </a:blip>
        <a:stretch>
          <a:fillRect/>
        </a:stretch>
      </xdr:blipFill>
      <xdr:spPr>
        <a:xfrm>
          <a:off x="793750" y="20504150"/>
          <a:ext cx="544068" cy="536067"/>
        </a:xfrm>
        <a:prstGeom prst="rect">
          <a:avLst/>
        </a:prstGeom>
      </xdr:spPr>
    </xdr:pic>
    <xdr:clientData/>
  </xdr:twoCellAnchor>
  <xdr:twoCellAnchor>
    <xdr:from>
      <xdr:col>4</xdr:col>
      <xdr:colOff>89807</xdr:colOff>
      <xdr:row>107</xdr:row>
      <xdr:rowOff>11793</xdr:rowOff>
    </xdr:from>
    <xdr:to>
      <xdr:col>5</xdr:col>
      <xdr:colOff>438585</xdr:colOff>
      <xdr:row>109</xdr:row>
      <xdr:rowOff>166860</xdr:rowOff>
    </xdr:to>
    <xdr:pic>
      <xdr:nvPicPr>
        <xdr:cNvPr id="88" name="Receptions_martinique_M" descr="Inserted picture RelID:35">
          <a:extLst>
            <a:ext uri="{FF2B5EF4-FFF2-40B4-BE49-F238E27FC236}">
              <a16:creationId xmlns:a16="http://schemas.microsoft.com/office/drawing/2014/main" id="{00000000-0008-0000-1100-000058000000}"/>
            </a:ext>
          </a:extLst>
        </xdr:cNvPr>
        <xdr:cNvPicPr>
          <a:picLocks/>
        </xdr:cNvPicPr>
      </xdr:nvPicPr>
      <xdr:blipFill>
        <a:blip xmlns:r="http://schemas.openxmlformats.org/officeDocument/2006/relationships" r:embed="rId28" cstate="screen">
          <a:extLst>
            <a:ext uri="{28A0092B-C50C-407E-A947-70E740481C1C}">
              <a14:useLocalDpi xmlns:a14="http://schemas.microsoft.com/office/drawing/2010/main"/>
            </a:ext>
          </a:extLst>
        </a:blip>
        <a:stretch>
          <a:fillRect/>
        </a:stretch>
      </xdr:blipFill>
      <xdr:spPr>
        <a:xfrm>
          <a:off x="1346200" y="20504150"/>
          <a:ext cx="543814" cy="536067"/>
        </a:xfrm>
        <a:prstGeom prst="rect">
          <a:avLst/>
        </a:prstGeom>
      </xdr:spPr>
    </xdr:pic>
    <xdr:clientData/>
  </xdr:twoCellAnchor>
  <xdr:twoCellAnchor>
    <xdr:from>
      <xdr:col>5</xdr:col>
      <xdr:colOff>447221</xdr:colOff>
      <xdr:row>107</xdr:row>
      <xdr:rowOff>11793</xdr:rowOff>
    </xdr:from>
    <xdr:to>
      <xdr:col>7</xdr:col>
      <xdr:colOff>34000</xdr:colOff>
      <xdr:row>109</xdr:row>
      <xdr:rowOff>166860</xdr:rowOff>
    </xdr:to>
    <xdr:pic>
      <xdr:nvPicPr>
        <xdr:cNvPr id="111" name="Receptions_reunion_M" descr="Inserted picture RelID:36">
          <a:extLst>
            <a:ext uri="{FF2B5EF4-FFF2-40B4-BE49-F238E27FC236}">
              <a16:creationId xmlns:a16="http://schemas.microsoft.com/office/drawing/2014/main" id="{00000000-0008-0000-1100-00006F000000}"/>
            </a:ext>
          </a:extLst>
        </xdr:cNvPr>
        <xdr:cNvPicPr>
          <a:picLocks/>
        </xdr:cNvPicPr>
      </xdr:nvPicPr>
      <xdr:blipFill>
        <a:blip xmlns:r="http://schemas.openxmlformats.org/officeDocument/2006/relationships" r:embed="rId29" cstate="screen">
          <a:extLst>
            <a:ext uri="{28A0092B-C50C-407E-A947-70E740481C1C}">
              <a14:useLocalDpi xmlns:a14="http://schemas.microsoft.com/office/drawing/2010/main"/>
            </a:ext>
          </a:extLst>
        </a:blip>
        <a:stretch>
          <a:fillRect/>
        </a:stretch>
      </xdr:blipFill>
      <xdr:spPr>
        <a:xfrm>
          <a:off x="1898650" y="20504150"/>
          <a:ext cx="543814" cy="536067"/>
        </a:xfrm>
        <a:prstGeom prst="rect">
          <a:avLst/>
        </a:prstGeom>
      </xdr:spPr>
    </xdr:pic>
    <xdr:clientData/>
  </xdr:twoCellAnchor>
  <xdr:twoCellAnchor>
    <xdr:from>
      <xdr:col>10</xdr:col>
      <xdr:colOff>6350</xdr:colOff>
      <xdr:row>93</xdr:row>
      <xdr:rowOff>138793</xdr:rowOff>
    </xdr:from>
    <xdr:to>
      <xdr:col>17</xdr:col>
      <xdr:colOff>489857</xdr:colOff>
      <xdr:row>107</xdr:row>
      <xdr:rowOff>7729</xdr:rowOff>
    </xdr:to>
    <xdr:pic>
      <xdr:nvPicPr>
        <xdr:cNvPr id="112" name="Receptions_metropole_M-1" descr="Inserted picture RelID:32">
          <a:extLst>
            <a:ext uri="{FF2B5EF4-FFF2-40B4-BE49-F238E27FC236}">
              <a16:creationId xmlns:a16="http://schemas.microsoft.com/office/drawing/2014/main" id="{00000000-0008-0000-1100-000070000000}"/>
            </a:ext>
          </a:extLst>
        </xdr:cNvPr>
        <xdr:cNvPicPr>
          <a:picLocks/>
        </xdr:cNvPicPr>
      </xdr:nvPicPr>
      <xdr:blipFill>
        <a:blip xmlns:r="http://schemas.openxmlformats.org/officeDocument/2006/relationships" r:embed="rId30" cstate="screen">
          <a:extLst>
            <a:ext uri="{28A0092B-C50C-407E-A947-70E740481C1C}">
              <a14:useLocalDpi xmlns:a14="http://schemas.microsoft.com/office/drawing/2010/main"/>
            </a:ext>
          </a:extLst>
        </a:blip>
        <a:stretch>
          <a:fillRect/>
        </a:stretch>
      </xdr:blipFill>
      <xdr:spPr>
        <a:xfrm>
          <a:off x="3308350" y="17964150"/>
          <a:ext cx="2724150" cy="2535936"/>
        </a:xfrm>
        <a:prstGeom prst="rect">
          <a:avLst/>
        </a:prstGeom>
      </xdr:spPr>
    </xdr:pic>
    <xdr:clientData/>
  </xdr:twoCellAnchor>
  <xdr:twoCellAnchor>
    <xdr:from>
      <xdr:col>10</xdr:col>
      <xdr:colOff>6350</xdr:colOff>
      <xdr:row>107</xdr:row>
      <xdr:rowOff>11793</xdr:rowOff>
    </xdr:from>
    <xdr:to>
      <xdr:col>11</xdr:col>
      <xdr:colOff>87521</xdr:colOff>
      <xdr:row>109</xdr:row>
      <xdr:rowOff>166860</xdr:rowOff>
    </xdr:to>
    <xdr:pic>
      <xdr:nvPicPr>
        <xdr:cNvPr id="113" name="Receptions_guyane_M-1" descr="Inserted picture RelID:37">
          <a:extLst>
            <a:ext uri="{FF2B5EF4-FFF2-40B4-BE49-F238E27FC236}">
              <a16:creationId xmlns:a16="http://schemas.microsoft.com/office/drawing/2014/main" id="{00000000-0008-0000-1100-000071000000}"/>
            </a:ext>
          </a:extLst>
        </xdr:cNvPr>
        <xdr:cNvPicPr>
          <a:picLocks/>
        </xdr:cNvPicPr>
      </xdr:nvPicPr>
      <xdr:blipFill>
        <a:blip xmlns:r="http://schemas.openxmlformats.org/officeDocument/2006/relationships" r:embed="rId26" cstate="screen">
          <a:extLst>
            <a:ext uri="{28A0092B-C50C-407E-A947-70E740481C1C}">
              <a14:useLocalDpi xmlns:a14="http://schemas.microsoft.com/office/drawing/2010/main"/>
            </a:ext>
          </a:extLst>
        </a:blip>
        <a:stretch>
          <a:fillRect/>
        </a:stretch>
      </xdr:blipFill>
      <xdr:spPr>
        <a:xfrm>
          <a:off x="3308350" y="20504150"/>
          <a:ext cx="543814" cy="536067"/>
        </a:xfrm>
        <a:prstGeom prst="rect">
          <a:avLst/>
        </a:prstGeom>
      </xdr:spPr>
    </xdr:pic>
    <xdr:clientData/>
  </xdr:twoCellAnchor>
  <xdr:twoCellAnchor>
    <xdr:from>
      <xdr:col>11</xdr:col>
      <xdr:colOff>83457</xdr:colOff>
      <xdr:row>107</xdr:row>
      <xdr:rowOff>11793</xdr:rowOff>
    </xdr:from>
    <xdr:to>
      <xdr:col>13</xdr:col>
      <xdr:colOff>332704</xdr:colOff>
      <xdr:row>109</xdr:row>
      <xdr:rowOff>166860</xdr:rowOff>
    </xdr:to>
    <xdr:pic>
      <xdr:nvPicPr>
        <xdr:cNvPr id="114" name="Receptions_guadeloupe_M-1" descr="Inserted picture RelID:38">
          <a:extLst>
            <a:ext uri="{FF2B5EF4-FFF2-40B4-BE49-F238E27FC236}">
              <a16:creationId xmlns:a16="http://schemas.microsoft.com/office/drawing/2014/main" id="{00000000-0008-0000-1100-000072000000}"/>
            </a:ext>
          </a:extLst>
        </xdr:cNvPr>
        <xdr:cNvPicPr>
          <a:picLocks/>
        </xdr:cNvPicPr>
      </xdr:nvPicPr>
      <xdr:blipFill>
        <a:blip xmlns:r="http://schemas.openxmlformats.org/officeDocument/2006/relationships" r:embed="rId27" cstate="screen">
          <a:extLst>
            <a:ext uri="{28A0092B-C50C-407E-A947-70E740481C1C}">
              <a14:useLocalDpi xmlns:a14="http://schemas.microsoft.com/office/drawing/2010/main"/>
            </a:ext>
          </a:extLst>
        </a:blip>
        <a:stretch>
          <a:fillRect/>
        </a:stretch>
      </xdr:blipFill>
      <xdr:spPr>
        <a:xfrm>
          <a:off x="3848100" y="20504150"/>
          <a:ext cx="544068" cy="536067"/>
        </a:xfrm>
        <a:prstGeom prst="rect">
          <a:avLst/>
        </a:prstGeom>
      </xdr:spPr>
    </xdr:pic>
    <xdr:clientData/>
  </xdr:twoCellAnchor>
  <xdr:twoCellAnchor>
    <xdr:from>
      <xdr:col>13</xdr:col>
      <xdr:colOff>341086</xdr:colOff>
      <xdr:row>107</xdr:row>
      <xdr:rowOff>11793</xdr:rowOff>
    </xdr:from>
    <xdr:to>
      <xdr:col>14</xdr:col>
      <xdr:colOff>122900</xdr:colOff>
      <xdr:row>109</xdr:row>
      <xdr:rowOff>166860</xdr:rowOff>
    </xdr:to>
    <xdr:pic>
      <xdr:nvPicPr>
        <xdr:cNvPr id="115" name="Receptions_martinique_M-1" descr="Inserted picture RelID:39">
          <a:extLst>
            <a:ext uri="{FF2B5EF4-FFF2-40B4-BE49-F238E27FC236}">
              <a16:creationId xmlns:a16="http://schemas.microsoft.com/office/drawing/2014/main" id="{00000000-0008-0000-1100-000073000000}"/>
            </a:ext>
          </a:extLst>
        </xdr:cNvPr>
        <xdr:cNvPicPr>
          <a:picLocks/>
        </xdr:cNvPicPr>
      </xdr:nvPicPr>
      <xdr:blipFill>
        <a:blip xmlns:r="http://schemas.openxmlformats.org/officeDocument/2006/relationships" r:embed="rId31" cstate="screen">
          <a:extLst>
            <a:ext uri="{28A0092B-C50C-407E-A947-70E740481C1C}">
              <a14:useLocalDpi xmlns:a14="http://schemas.microsoft.com/office/drawing/2010/main"/>
            </a:ext>
          </a:extLst>
        </a:blip>
        <a:stretch>
          <a:fillRect/>
        </a:stretch>
      </xdr:blipFill>
      <xdr:spPr>
        <a:xfrm>
          <a:off x="4400550" y="20504150"/>
          <a:ext cx="543814" cy="536067"/>
        </a:xfrm>
        <a:prstGeom prst="rect">
          <a:avLst/>
        </a:prstGeom>
      </xdr:spPr>
    </xdr:pic>
    <xdr:clientData/>
  </xdr:twoCellAnchor>
  <xdr:twoCellAnchor>
    <xdr:from>
      <xdr:col>14</xdr:col>
      <xdr:colOff>264886</xdr:colOff>
      <xdr:row>107</xdr:row>
      <xdr:rowOff>11793</xdr:rowOff>
    </xdr:from>
    <xdr:to>
      <xdr:col>17</xdr:col>
      <xdr:colOff>87521</xdr:colOff>
      <xdr:row>109</xdr:row>
      <xdr:rowOff>166860</xdr:rowOff>
    </xdr:to>
    <xdr:pic>
      <xdr:nvPicPr>
        <xdr:cNvPr id="116" name="Receptions_reunion_M-1" descr="Inserted picture RelID:40">
          <a:extLst>
            <a:ext uri="{FF2B5EF4-FFF2-40B4-BE49-F238E27FC236}">
              <a16:creationId xmlns:a16="http://schemas.microsoft.com/office/drawing/2014/main" id="{00000000-0008-0000-1100-000074000000}"/>
            </a:ext>
          </a:extLst>
        </xdr:cNvPr>
        <xdr:cNvPicPr>
          <a:picLocks/>
        </xdr:cNvPicPr>
      </xdr:nvPicPr>
      <xdr:blipFill>
        <a:blip xmlns:r="http://schemas.openxmlformats.org/officeDocument/2006/relationships" r:embed="rId29" cstate="screen">
          <a:extLst>
            <a:ext uri="{28A0092B-C50C-407E-A947-70E740481C1C}">
              <a14:useLocalDpi xmlns:a14="http://schemas.microsoft.com/office/drawing/2010/main"/>
            </a:ext>
          </a:extLst>
        </a:blip>
        <a:stretch>
          <a:fillRect/>
        </a:stretch>
      </xdr:blipFill>
      <xdr:spPr>
        <a:xfrm>
          <a:off x="5086350" y="20504150"/>
          <a:ext cx="543814" cy="5360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189042</xdr:colOff>
      <xdr:row>0</xdr:row>
      <xdr:rowOff>81910</xdr:rowOff>
    </xdr:from>
    <xdr:ext cx="347507" cy="530569"/>
    <xdr:pic>
      <xdr:nvPicPr>
        <xdr:cNvPr id="2" name="Picture 3" descr="\\luffy.gipdmp.fr\Pole_Territoires$\PROGRAMME_MSS\_Communication_MSSanté\Logos\LOGO_CONFIANCE\label_CONFIANCE-01.png">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89042" y="81910"/>
          <a:ext cx="347507" cy="5305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15350</xdr:colOff>
      <xdr:row>0</xdr:row>
      <xdr:rowOff>87002</xdr:rowOff>
    </xdr:from>
    <xdr:to>
      <xdr:col>1</xdr:col>
      <xdr:colOff>362857</xdr:colOff>
      <xdr:row>3</xdr:row>
      <xdr:rowOff>46071</xdr:rowOff>
    </xdr:to>
    <xdr:pic>
      <xdr:nvPicPr>
        <xdr:cNvPr id="2" name="Picture 3" descr="\\luffy.gipdmp.fr\Pole_Territoires$\PROGRAMME_MSS\_Communication_MSSanté\Logos\LOGO_CONFIANCE\label_CONFIANCE-01.pn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263000" y="87002"/>
          <a:ext cx="347507" cy="530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50424</xdr:rowOff>
    </xdr:from>
    <xdr:to>
      <xdr:col>9</xdr:col>
      <xdr:colOff>246944</xdr:colOff>
      <xdr:row>25</xdr:row>
      <xdr:rowOff>201704</xdr:rowOff>
    </xdr:to>
    <xdr:graphicFrame macro="">
      <xdr:nvGraphicFramePr>
        <xdr:cNvPr id="30" name="Graphique 29">
          <a:extLst>
            <a:ext uri="{FF2B5EF4-FFF2-40B4-BE49-F238E27FC236}">
              <a16:creationId xmlns:a16="http://schemas.microsoft.com/office/drawing/2014/main" id="{00000000-0008-0000-13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162485</xdr:colOff>
      <xdr:row>27</xdr:row>
      <xdr:rowOff>106456</xdr:rowOff>
    </xdr:from>
    <xdr:to>
      <xdr:col>8</xdr:col>
      <xdr:colOff>177766</xdr:colOff>
      <xdr:row>37</xdr:row>
      <xdr:rowOff>156882</xdr:rowOff>
    </xdr:to>
    <xdr:graphicFrame macro="">
      <xdr:nvGraphicFramePr>
        <xdr:cNvPr id="31" name="Graphique 30">
          <a:extLst>
            <a:ext uri="{FF2B5EF4-FFF2-40B4-BE49-F238E27FC236}">
              <a16:creationId xmlns:a16="http://schemas.microsoft.com/office/drawing/2014/main" id="{00000000-0008-0000-13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24695</xdr:colOff>
      <xdr:row>67</xdr:row>
      <xdr:rowOff>121046</xdr:rowOff>
    </xdr:from>
    <xdr:to>
      <xdr:col>1</xdr:col>
      <xdr:colOff>512151</xdr:colOff>
      <xdr:row>68</xdr:row>
      <xdr:rowOff>44957</xdr:rowOff>
    </xdr:to>
    <xdr:sp macro="" textlink="">
      <xdr:nvSpPr>
        <xdr:cNvPr id="37" name="ZoneTexte 36">
          <a:extLst>
            <a:ext uri="{FF2B5EF4-FFF2-40B4-BE49-F238E27FC236}">
              <a16:creationId xmlns:a16="http://schemas.microsoft.com/office/drawing/2014/main" id="{00000000-0008-0000-1300-000025000000}"/>
            </a:ext>
          </a:extLst>
        </xdr:cNvPr>
        <xdr:cNvSpPr txBox="1"/>
      </xdr:nvSpPr>
      <xdr:spPr>
        <a:xfrm>
          <a:off x="273810" y="13236238"/>
          <a:ext cx="487456" cy="1144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1</xdr:col>
      <xdr:colOff>554684</xdr:colOff>
      <xdr:row>67</xdr:row>
      <xdr:rowOff>125032</xdr:rowOff>
    </xdr:from>
    <xdr:to>
      <xdr:col>2</xdr:col>
      <xdr:colOff>300863</xdr:colOff>
      <xdr:row>68</xdr:row>
      <xdr:rowOff>61082</xdr:rowOff>
    </xdr:to>
    <xdr:sp macro="" textlink="">
      <xdr:nvSpPr>
        <xdr:cNvPr id="38" name="ZoneTexte 37">
          <a:extLst>
            <a:ext uri="{FF2B5EF4-FFF2-40B4-BE49-F238E27FC236}">
              <a16:creationId xmlns:a16="http://schemas.microsoft.com/office/drawing/2014/main" id="{00000000-0008-0000-1300-000026000000}"/>
            </a:ext>
          </a:extLst>
        </xdr:cNvPr>
        <xdr:cNvSpPr txBox="1"/>
      </xdr:nvSpPr>
      <xdr:spPr>
        <a:xfrm>
          <a:off x="803799" y="13240224"/>
          <a:ext cx="530160" cy="126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2</xdr:col>
      <xdr:colOff>307131</xdr:colOff>
      <xdr:row>67</xdr:row>
      <xdr:rowOff>126374</xdr:rowOff>
    </xdr:from>
    <xdr:to>
      <xdr:col>4</xdr:col>
      <xdr:colOff>307245</xdr:colOff>
      <xdr:row>68</xdr:row>
      <xdr:rowOff>62424</xdr:rowOff>
    </xdr:to>
    <xdr:sp macro="" textlink="">
      <xdr:nvSpPr>
        <xdr:cNvPr id="39" name="ZoneTexte 38">
          <a:extLst>
            <a:ext uri="{FF2B5EF4-FFF2-40B4-BE49-F238E27FC236}">
              <a16:creationId xmlns:a16="http://schemas.microsoft.com/office/drawing/2014/main" id="{00000000-0008-0000-1300-000027000000}"/>
            </a:ext>
          </a:extLst>
        </xdr:cNvPr>
        <xdr:cNvSpPr txBox="1"/>
      </xdr:nvSpPr>
      <xdr:spPr>
        <a:xfrm>
          <a:off x="1340227" y="13241566"/>
          <a:ext cx="534980"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4</xdr:col>
      <xdr:colOff>336836</xdr:colOff>
      <xdr:row>67</xdr:row>
      <xdr:rowOff>126374</xdr:rowOff>
    </xdr:from>
    <xdr:to>
      <xdr:col>5</xdr:col>
      <xdr:colOff>513881</xdr:colOff>
      <xdr:row>68</xdr:row>
      <xdr:rowOff>62424</xdr:rowOff>
    </xdr:to>
    <xdr:sp macro="" textlink="">
      <xdr:nvSpPr>
        <xdr:cNvPr id="40" name="ZoneTexte 39">
          <a:extLst>
            <a:ext uri="{FF2B5EF4-FFF2-40B4-BE49-F238E27FC236}">
              <a16:creationId xmlns:a16="http://schemas.microsoft.com/office/drawing/2014/main" id="{00000000-0008-0000-1300-000028000000}"/>
            </a:ext>
          </a:extLst>
        </xdr:cNvPr>
        <xdr:cNvSpPr txBox="1"/>
      </xdr:nvSpPr>
      <xdr:spPr>
        <a:xfrm>
          <a:off x="1904798" y="13241566"/>
          <a:ext cx="528737"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9</xdr:col>
      <xdr:colOff>19734</xdr:colOff>
      <xdr:row>67</xdr:row>
      <xdr:rowOff>164959</xdr:rowOff>
    </xdr:from>
    <xdr:to>
      <xdr:col>9</xdr:col>
      <xdr:colOff>503662</xdr:colOff>
      <xdr:row>68</xdr:row>
      <xdr:rowOff>88870</xdr:rowOff>
    </xdr:to>
    <xdr:sp macro="" textlink="">
      <xdr:nvSpPr>
        <xdr:cNvPr id="41" name="ZoneTexte 40">
          <a:extLst>
            <a:ext uri="{FF2B5EF4-FFF2-40B4-BE49-F238E27FC236}">
              <a16:creationId xmlns:a16="http://schemas.microsoft.com/office/drawing/2014/main" id="{00000000-0008-0000-1300-000029000000}"/>
            </a:ext>
          </a:extLst>
        </xdr:cNvPr>
        <xdr:cNvSpPr txBox="1"/>
      </xdr:nvSpPr>
      <xdr:spPr>
        <a:xfrm>
          <a:off x="3595272" y="13280151"/>
          <a:ext cx="483928" cy="1144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9</xdr:col>
      <xdr:colOff>533721</xdr:colOff>
      <xdr:row>67</xdr:row>
      <xdr:rowOff>168945</xdr:rowOff>
    </xdr:from>
    <xdr:to>
      <xdr:col>10</xdr:col>
      <xdr:colOff>279900</xdr:colOff>
      <xdr:row>68</xdr:row>
      <xdr:rowOff>104995</xdr:rowOff>
    </xdr:to>
    <xdr:sp macro="" textlink="">
      <xdr:nvSpPr>
        <xdr:cNvPr id="42" name="ZoneTexte 41">
          <a:extLst>
            <a:ext uri="{FF2B5EF4-FFF2-40B4-BE49-F238E27FC236}">
              <a16:creationId xmlns:a16="http://schemas.microsoft.com/office/drawing/2014/main" id="{00000000-0008-0000-1300-00002A000000}"/>
            </a:ext>
          </a:extLst>
        </xdr:cNvPr>
        <xdr:cNvSpPr txBox="1"/>
      </xdr:nvSpPr>
      <xdr:spPr>
        <a:xfrm>
          <a:off x="4109259" y="13284137"/>
          <a:ext cx="530160" cy="126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10</xdr:col>
      <xdr:colOff>300742</xdr:colOff>
      <xdr:row>67</xdr:row>
      <xdr:rowOff>165751</xdr:rowOff>
    </xdr:from>
    <xdr:to>
      <xdr:col>12</xdr:col>
      <xdr:colOff>7169</xdr:colOff>
      <xdr:row>68</xdr:row>
      <xdr:rowOff>101801</xdr:rowOff>
    </xdr:to>
    <xdr:sp macro="" textlink="">
      <xdr:nvSpPr>
        <xdr:cNvPr id="43" name="ZoneTexte 42">
          <a:extLst>
            <a:ext uri="{FF2B5EF4-FFF2-40B4-BE49-F238E27FC236}">
              <a16:creationId xmlns:a16="http://schemas.microsoft.com/office/drawing/2014/main" id="{00000000-0008-0000-1300-00002B000000}"/>
            </a:ext>
          </a:extLst>
        </xdr:cNvPr>
        <xdr:cNvSpPr txBox="1"/>
      </xdr:nvSpPr>
      <xdr:spPr>
        <a:xfrm>
          <a:off x="4660261" y="13280943"/>
          <a:ext cx="534370"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11</xdr:col>
      <xdr:colOff>347806</xdr:colOff>
      <xdr:row>67</xdr:row>
      <xdr:rowOff>168542</xdr:rowOff>
    </xdr:from>
    <xdr:to>
      <xdr:col>12</xdr:col>
      <xdr:colOff>522408</xdr:colOff>
      <xdr:row>68</xdr:row>
      <xdr:rowOff>104592</xdr:rowOff>
    </xdr:to>
    <xdr:sp macro="" textlink="">
      <xdr:nvSpPr>
        <xdr:cNvPr id="44" name="ZoneTexte 43">
          <a:extLst>
            <a:ext uri="{FF2B5EF4-FFF2-40B4-BE49-F238E27FC236}">
              <a16:creationId xmlns:a16="http://schemas.microsoft.com/office/drawing/2014/main" id="{00000000-0008-0000-1300-00002C000000}"/>
            </a:ext>
          </a:extLst>
        </xdr:cNvPr>
        <xdr:cNvSpPr txBox="1"/>
      </xdr:nvSpPr>
      <xdr:spPr>
        <a:xfrm>
          <a:off x="5183575" y="13283734"/>
          <a:ext cx="526295"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0</xdr:col>
      <xdr:colOff>242486</xdr:colOff>
      <xdr:row>85</xdr:row>
      <xdr:rowOff>122071</xdr:rowOff>
    </xdr:from>
    <xdr:to>
      <xdr:col>1</xdr:col>
      <xdr:colOff>480827</xdr:colOff>
      <xdr:row>86</xdr:row>
      <xdr:rowOff>45982</xdr:rowOff>
    </xdr:to>
    <xdr:sp macro="" textlink="">
      <xdr:nvSpPr>
        <xdr:cNvPr id="277" name="ZoneTexte 276">
          <a:extLst>
            <a:ext uri="{FF2B5EF4-FFF2-40B4-BE49-F238E27FC236}">
              <a16:creationId xmlns:a16="http://schemas.microsoft.com/office/drawing/2014/main" id="{00000000-0008-0000-1300-000015010000}"/>
            </a:ext>
          </a:extLst>
        </xdr:cNvPr>
        <xdr:cNvSpPr txBox="1"/>
      </xdr:nvSpPr>
      <xdr:spPr>
        <a:xfrm>
          <a:off x="242486" y="16666263"/>
          <a:ext cx="487456" cy="1144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1</xdr:col>
      <xdr:colOff>541502</xdr:colOff>
      <xdr:row>85</xdr:row>
      <xdr:rowOff>126057</xdr:rowOff>
    </xdr:from>
    <xdr:to>
      <xdr:col>2</xdr:col>
      <xdr:colOff>287681</xdr:colOff>
      <xdr:row>86</xdr:row>
      <xdr:rowOff>62107</xdr:rowOff>
    </xdr:to>
    <xdr:sp macro="" textlink="">
      <xdr:nvSpPr>
        <xdr:cNvPr id="278" name="ZoneTexte 277">
          <a:extLst>
            <a:ext uri="{FF2B5EF4-FFF2-40B4-BE49-F238E27FC236}">
              <a16:creationId xmlns:a16="http://schemas.microsoft.com/office/drawing/2014/main" id="{00000000-0008-0000-1300-000016010000}"/>
            </a:ext>
          </a:extLst>
        </xdr:cNvPr>
        <xdr:cNvSpPr txBox="1"/>
      </xdr:nvSpPr>
      <xdr:spPr>
        <a:xfrm>
          <a:off x="790617" y="16670249"/>
          <a:ext cx="530160" cy="126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2</xdr:col>
      <xdr:colOff>293949</xdr:colOff>
      <xdr:row>85</xdr:row>
      <xdr:rowOff>127399</xdr:rowOff>
    </xdr:from>
    <xdr:to>
      <xdr:col>4</xdr:col>
      <xdr:colOff>294063</xdr:colOff>
      <xdr:row>86</xdr:row>
      <xdr:rowOff>63449</xdr:rowOff>
    </xdr:to>
    <xdr:sp macro="" textlink="">
      <xdr:nvSpPr>
        <xdr:cNvPr id="279" name="ZoneTexte 278">
          <a:extLst>
            <a:ext uri="{FF2B5EF4-FFF2-40B4-BE49-F238E27FC236}">
              <a16:creationId xmlns:a16="http://schemas.microsoft.com/office/drawing/2014/main" id="{00000000-0008-0000-1300-000017010000}"/>
            </a:ext>
          </a:extLst>
        </xdr:cNvPr>
        <xdr:cNvSpPr txBox="1"/>
      </xdr:nvSpPr>
      <xdr:spPr>
        <a:xfrm>
          <a:off x="1327045" y="16671591"/>
          <a:ext cx="534980"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4</xdr:col>
      <xdr:colOff>323654</xdr:colOff>
      <xdr:row>85</xdr:row>
      <xdr:rowOff>127399</xdr:rowOff>
    </xdr:from>
    <xdr:to>
      <xdr:col>5</xdr:col>
      <xdr:colOff>500699</xdr:colOff>
      <xdr:row>86</xdr:row>
      <xdr:rowOff>63449</xdr:rowOff>
    </xdr:to>
    <xdr:sp macro="" textlink="">
      <xdr:nvSpPr>
        <xdr:cNvPr id="280" name="ZoneTexte 279">
          <a:extLst>
            <a:ext uri="{FF2B5EF4-FFF2-40B4-BE49-F238E27FC236}">
              <a16:creationId xmlns:a16="http://schemas.microsoft.com/office/drawing/2014/main" id="{00000000-0008-0000-1300-000018010000}"/>
            </a:ext>
          </a:extLst>
        </xdr:cNvPr>
        <xdr:cNvSpPr txBox="1"/>
      </xdr:nvSpPr>
      <xdr:spPr>
        <a:xfrm>
          <a:off x="1891616" y="16671591"/>
          <a:ext cx="528737"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8</xdr:col>
      <xdr:colOff>297186</xdr:colOff>
      <xdr:row>85</xdr:row>
      <xdr:rowOff>123767</xdr:rowOff>
    </xdr:from>
    <xdr:to>
      <xdr:col>9</xdr:col>
      <xdr:colOff>429422</xdr:colOff>
      <xdr:row>86</xdr:row>
      <xdr:rowOff>47678</xdr:rowOff>
    </xdr:to>
    <xdr:sp macro="" textlink="">
      <xdr:nvSpPr>
        <xdr:cNvPr id="281" name="ZoneTexte 280">
          <a:extLst>
            <a:ext uri="{FF2B5EF4-FFF2-40B4-BE49-F238E27FC236}">
              <a16:creationId xmlns:a16="http://schemas.microsoft.com/office/drawing/2014/main" id="{00000000-0008-0000-1300-000019010000}"/>
            </a:ext>
          </a:extLst>
        </xdr:cNvPr>
        <xdr:cNvSpPr txBox="1"/>
      </xdr:nvSpPr>
      <xdr:spPr>
        <a:xfrm>
          <a:off x="3521032" y="16667959"/>
          <a:ext cx="483928" cy="1144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9</xdr:col>
      <xdr:colOff>491231</xdr:colOff>
      <xdr:row>85</xdr:row>
      <xdr:rowOff>118681</xdr:rowOff>
    </xdr:from>
    <xdr:to>
      <xdr:col>10</xdr:col>
      <xdr:colOff>237410</xdr:colOff>
      <xdr:row>86</xdr:row>
      <xdr:rowOff>54731</xdr:rowOff>
    </xdr:to>
    <xdr:sp macro="" textlink="">
      <xdr:nvSpPr>
        <xdr:cNvPr id="282" name="ZoneTexte 281">
          <a:extLst>
            <a:ext uri="{FF2B5EF4-FFF2-40B4-BE49-F238E27FC236}">
              <a16:creationId xmlns:a16="http://schemas.microsoft.com/office/drawing/2014/main" id="{00000000-0008-0000-1300-00001A010000}"/>
            </a:ext>
          </a:extLst>
        </xdr:cNvPr>
        <xdr:cNvSpPr txBox="1"/>
      </xdr:nvSpPr>
      <xdr:spPr>
        <a:xfrm>
          <a:off x="4066769" y="16662873"/>
          <a:ext cx="530160" cy="126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10</xdr:col>
      <xdr:colOff>258252</xdr:colOff>
      <xdr:row>85</xdr:row>
      <xdr:rowOff>115487</xdr:rowOff>
    </xdr:from>
    <xdr:to>
      <xdr:col>11</xdr:col>
      <xdr:colOff>316372</xdr:colOff>
      <xdr:row>86</xdr:row>
      <xdr:rowOff>51537</xdr:rowOff>
    </xdr:to>
    <xdr:sp macro="" textlink="">
      <xdr:nvSpPr>
        <xdr:cNvPr id="283" name="ZoneTexte 282">
          <a:extLst>
            <a:ext uri="{FF2B5EF4-FFF2-40B4-BE49-F238E27FC236}">
              <a16:creationId xmlns:a16="http://schemas.microsoft.com/office/drawing/2014/main" id="{00000000-0008-0000-1300-00001B010000}"/>
            </a:ext>
          </a:extLst>
        </xdr:cNvPr>
        <xdr:cNvSpPr txBox="1"/>
      </xdr:nvSpPr>
      <xdr:spPr>
        <a:xfrm>
          <a:off x="4617771" y="16659679"/>
          <a:ext cx="534370"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11</xdr:col>
      <xdr:colOff>334623</xdr:colOff>
      <xdr:row>85</xdr:row>
      <xdr:rowOff>110951</xdr:rowOff>
    </xdr:from>
    <xdr:to>
      <xdr:col>12</xdr:col>
      <xdr:colOff>509225</xdr:colOff>
      <xdr:row>86</xdr:row>
      <xdr:rowOff>47001</xdr:rowOff>
    </xdr:to>
    <xdr:sp macro="" textlink="">
      <xdr:nvSpPr>
        <xdr:cNvPr id="284" name="ZoneTexte 283">
          <a:extLst>
            <a:ext uri="{FF2B5EF4-FFF2-40B4-BE49-F238E27FC236}">
              <a16:creationId xmlns:a16="http://schemas.microsoft.com/office/drawing/2014/main" id="{00000000-0008-0000-1300-00001C010000}"/>
            </a:ext>
          </a:extLst>
        </xdr:cNvPr>
        <xdr:cNvSpPr txBox="1"/>
      </xdr:nvSpPr>
      <xdr:spPr>
        <a:xfrm>
          <a:off x="5170392" y="16655143"/>
          <a:ext cx="526295"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0</xdr:col>
      <xdr:colOff>245479</xdr:colOff>
      <xdr:row>104</xdr:row>
      <xdr:rowOff>10373</xdr:rowOff>
    </xdr:from>
    <xdr:to>
      <xdr:col>1</xdr:col>
      <xdr:colOff>483820</xdr:colOff>
      <xdr:row>104</xdr:row>
      <xdr:rowOff>124784</xdr:rowOff>
    </xdr:to>
    <xdr:sp macro="" textlink="">
      <xdr:nvSpPr>
        <xdr:cNvPr id="285" name="ZoneTexte 284">
          <a:extLst>
            <a:ext uri="{FF2B5EF4-FFF2-40B4-BE49-F238E27FC236}">
              <a16:creationId xmlns:a16="http://schemas.microsoft.com/office/drawing/2014/main" id="{00000000-0008-0000-1300-00001D010000}"/>
            </a:ext>
          </a:extLst>
        </xdr:cNvPr>
        <xdr:cNvSpPr txBox="1"/>
      </xdr:nvSpPr>
      <xdr:spPr>
        <a:xfrm>
          <a:off x="245479" y="20115450"/>
          <a:ext cx="487456" cy="1144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1</xdr:col>
      <xdr:colOff>526353</xdr:colOff>
      <xdr:row>104</xdr:row>
      <xdr:rowOff>14359</xdr:rowOff>
    </xdr:from>
    <xdr:to>
      <xdr:col>2</xdr:col>
      <xdr:colOff>272532</xdr:colOff>
      <xdr:row>104</xdr:row>
      <xdr:rowOff>140909</xdr:rowOff>
    </xdr:to>
    <xdr:sp macro="" textlink="">
      <xdr:nvSpPr>
        <xdr:cNvPr id="286" name="ZoneTexte 285">
          <a:extLst>
            <a:ext uri="{FF2B5EF4-FFF2-40B4-BE49-F238E27FC236}">
              <a16:creationId xmlns:a16="http://schemas.microsoft.com/office/drawing/2014/main" id="{00000000-0008-0000-1300-00001E010000}"/>
            </a:ext>
          </a:extLst>
        </xdr:cNvPr>
        <xdr:cNvSpPr txBox="1"/>
      </xdr:nvSpPr>
      <xdr:spPr>
        <a:xfrm>
          <a:off x="775468" y="20119436"/>
          <a:ext cx="530160" cy="126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2</xdr:col>
      <xdr:colOff>278800</xdr:colOff>
      <xdr:row>104</xdr:row>
      <xdr:rowOff>15701</xdr:rowOff>
    </xdr:from>
    <xdr:to>
      <xdr:col>4</xdr:col>
      <xdr:colOff>278914</xdr:colOff>
      <xdr:row>104</xdr:row>
      <xdr:rowOff>142251</xdr:rowOff>
    </xdr:to>
    <xdr:sp macro="" textlink="">
      <xdr:nvSpPr>
        <xdr:cNvPr id="287" name="ZoneTexte 286">
          <a:extLst>
            <a:ext uri="{FF2B5EF4-FFF2-40B4-BE49-F238E27FC236}">
              <a16:creationId xmlns:a16="http://schemas.microsoft.com/office/drawing/2014/main" id="{00000000-0008-0000-1300-00001F010000}"/>
            </a:ext>
          </a:extLst>
        </xdr:cNvPr>
        <xdr:cNvSpPr txBox="1"/>
      </xdr:nvSpPr>
      <xdr:spPr>
        <a:xfrm>
          <a:off x="1311896" y="20120778"/>
          <a:ext cx="534980"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4</xdr:col>
      <xdr:colOff>308505</xdr:colOff>
      <xdr:row>104</xdr:row>
      <xdr:rowOff>15701</xdr:rowOff>
    </xdr:from>
    <xdr:to>
      <xdr:col>5</xdr:col>
      <xdr:colOff>485550</xdr:colOff>
      <xdr:row>104</xdr:row>
      <xdr:rowOff>142251</xdr:rowOff>
    </xdr:to>
    <xdr:sp macro="" textlink="">
      <xdr:nvSpPr>
        <xdr:cNvPr id="288" name="ZoneTexte 287">
          <a:extLst>
            <a:ext uri="{FF2B5EF4-FFF2-40B4-BE49-F238E27FC236}">
              <a16:creationId xmlns:a16="http://schemas.microsoft.com/office/drawing/2014/main" id="{00000000-0008-0000-1300-000020010000}"/>
            </a:ext>
          </a:extLst>
        </xdr:cNvPr>
        <xdr:cNvSpPr txBox="1"/>
      </xdr:nvSpPr>
      <xdr:spPr>
        <a:xfrm>
          <a:off x="1876467" y="20120778"/>
          <a:ext cx="528737"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8</xdr:col>
      <xdr:colOff>317773</xdr:colOff>
      <xdr:row>104</xdr:row>
      <xdr:rowOff>7583</xdr:rowOff>
    </xdr:from>
    <xdr:to>
      <xdr:col>9</xdr:col>
      <xdr:colOff>450009</xdr:colOff>
      <xdr:row>104</xdr:row>
      <xdr:rowOff>121994</xdr:rowOff>
    </xdr:to>
    <xdr:sp macro="" textlink="">
      <xdr:nvSpPr>
        <xdr:cNvPr id="353" name="ZoneTexte 352">
          <a:extLst>
            <a:ext uri="{FF2B5EF4-FFF2-40B4-BE49-F238E27FC236}">
              <a16:creationId xmlns:a16="http://schemas.microsoft.com/office/drawing/2014/main" id="{00000000-0008-0000-1300-000061010000}"/>
            </a:ext>
          </a:extLst>
        </xdr:cNvPr>
        <xdr:cNvSpPr txBox="1"/>
      </xdr:nvSpPr>
      <xdr:spPr>
        <a:xfrm>
          <a:off x="3541619" y="20112660"/>
          <a:ext cx="483928" cy="1144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9</xdr:col>
      <xdr:colOff>511818</xdr:colOff>
      <xdr:row>104</xdr:row>
      <xdr:rowOff>2497</xdr:rowOff>
    </xdr:from>
    <xdr:to>
      <xdr:col>10</xdr:col>
      <xdr:colOff>257997</xdr:colOff>
      <xdr:row>104</xdr:row>
      <xdr:rowOff>129047</xdr:rowOff>
    </xdr:to>
    <xdr:sp macro="" textlink="">
      <xdr:nvSpPr>
        <xdr:cNvPr id="354" name="ZoneTexte 353">
          <a:extLst>
            <a:ext uri="{FF2B5EF4-FFF2-40B4-BE49-F238E27FC236}">
              <a16:creationId xmlns:a16="http://schemas.microsoft.com/office/drawing/2014/main" id="{00000000-0008-0000-1300-000062010000}"/>
            </a:ext>
          </a:extLst>
        </xdr:cNvPr>
        <xdr:cNvSpPr txBox="1"/>
      </xdr:nvSpPr>
      <xdr:spPr>
        <a:xfrm>
          <a:off x="4087356" y="20107574"/>
          <a:ext cx="530160" cy="126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10</xdr:col>
      <xdr:colOff>278839</xdr:colOff>
      <xdr:row>103</xdr:row>
      <xdr:rowOff>189803</xdr:rowOff>
    </xdr:from>
    <xdr:to>
      <xdr:col>11</xdr:col>
      <xdr:colOff>336959</xdr:colOff>
      <xdr:row>104</xdr:row>
      <xdr:rowOff>125853</xdr:rowOff>
    </xdr:to>
    <xdr:sp macro="" textlink="">
      <xdr:nvSpPr>
        <xdr:cNvPr id="355" name="ZoneTexte 354">
          <a:extLst>
            <a:ext uri="{FF2B5EF4-FFF2-40B4-BE49-F238E27FC236}">
              <a16:creationId xmlns:a16="http://schemas.microsoft.com/office/drawing/2014/main" id="{00000000-0008-0000-1300-000063010000}"/>
            </a:ext>
          </a:extLst>
        </xdr:cNvPr>
        <xdr:cNvSpPr txBox="1"/>
      </xdr:nvSpPr>
      <xdr:spPr>
        <a:xfrm>
          <a:off x="4638358" y="20104380"/>
          <a:ext cx="534370"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12</xdr:col>
      <xdr:colOff>3517</xdr:colOff>
      <xdr:row>103</xdr:row>
      <xdr:rowOff>185267</xdr:rowOff>
    </xdr:from>
    <xdr:to>
      <xdr:col>12</xdr:col>
      <xdr:colOff>529812</xdr:colOff>
      <xdr:row>104</xdr:row>
      <xdr:rowOff>121317</xdr:rowOff>
    </xdr:to>
    <xdr:sp macro="" textlink="">
      <xdr:nvSpPr>
        <xdr:cNvPr id="356" name="ZoneTexte 355">
          <a:extLst>
            <a:ext uri="{FF2B5EF4-FFF2-40B4-BE49-F238E27FC236}">
              <a16:creationId xmlns:a16="http://schemas.microsoft.com/office/drawing/2014/main" id="{00000000-0008-0000-1300-000064010000}"/>
            </a:ext>
          </a:extLst>
        </xdr:cNvPr>
        <xdr:cNvSpPr txBox="1"/>
      </xdr:nvSpPr>
      <xdr:spPr>
        <a:xfrm>
          <a:off x="5190979" y="20099844"/>
          <a:ext cx="526295"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11</xdr:col>
      <xdr:colOff>234461</xdr:colOff>
      <xdr:row>51</xdr:row>
      <xdr:rowOff>63500</xdr:rowOff>
    </xdr:from>
    <xdr:to>
      <xdr:col>12</xdr:col>
      <xdr:colOff>341922</xdr:colOff>
      <xdr:row>52</xdr:row>
      <xdr:rowOff>117230</xdr:rowOff>
    </xdr:to>
    <xdr:sp macro="" textlink="">
      <xdr:nvSpPr>
        <xdr:cNvPr id="122" name="ZoneTexte 121">
          <a:extLst>
            <a:ext uri="{FF2B5EF4-FFF2-40B4-BE49-F238E27FC236}">
              <a16:creationId xmlns:a16="http://schemas.microsoft.com/office/drawing/2014/main" id="{00000000-0008-0000-1300-00007A000000}"/>
            </a:ext>
          </a:extLst>
        </xdr:cNvPr>
        <xdr:cNvSpPr txBox="1"/>
      </xdr:nvSpPr>
      <xdr:spPr>
        <a:xfrm>
          <a:off x="4987192" y="10067192"/>
          <a:ext cx="459153" cy="244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a:t>-1</a:t>
          </a:r>
        </a:p>
      </xdr:txBody>
    </xdr:sp>
    <xdr:clientData/>
  </xdr:twoCellAnchor>
  <xdr:twoCellAnchor>
    <xdr:from>
      <xdr:col>1</xdr:col>
      <xdr:colOff>488</xdr:colOff>
      <xdr:row>51</xdr:row>
      <xdr:rowOff>111858</xdr:rowOff>
    </xdr:from>
    <xdr:to>
      <xdr:col>6</xdr:col>
      <xdr:colOff>407396</xdr:colOff>
      <xdr:row>64</xdr:row>
      <xdr:rowOff>156054</xdr:rowOff>
    </xdr:to>
    <xdr:pic>
      <xdr:nvPicPr>
        <xdr:cNvPr id="61" name="Tx_equipement_metropole_M" descr="Inserted picture RelID:1">
          <a:extLst>
            <a:ext uri="{FF2B5EF4-FFF2-40B4-BE49-F238E27FC236}">
              <a16:creationId xmlns:a16="http://schemas.microsoft.com/office/drawing/2014/main" id="{00000000-0008-0000-1300-00003D000000}"/>
            </a:ext>
          </a:extLst>
        </xdr:cNvPr>
        <xdr:cNvPicPr>
          <a:picLocks/>
        </xdr:cNvPicPr>
      </xdr:nvPicPr>
      <xdr:blipFill>
        <a:blip xmlns:r="http://schemas.openxmlformats.org/officeDocument/2006/relationships" r:embed="rId4"/>
        <a:stretch>
          <a:fillRect/>
        </a:stretch>
      </xdr:blipFill>
      <xdr:spPr>
        <a:xfrm>
          <a:off x="234950" y="10115550"/>
          <a:ext cx="2819908" cy="2520696"/>
        </a:xfrm>
        <a:prstGeom prst="rect">
          <a:avLst/>
        </a:prstGeom>
      </xdr:spPr>
    </xdr:pic>
    <xdr:clientData/>
  </xdr:twoCellAnchor>
  <xdr:twoCellAnchor>
    <xdr:from>
      <xdr:col>1</xdr:col>
      <xdr:colOff>488</xdr:colOff>
      <xdr:row>51</xdr:row>
      <xdr:rowOff>111858</xdr:rowOff>
    </xdr:from>
    <xdr:to>
      <xdr:col>6</xdr:col>
      <xdr:colOff>407396</xdr:colOff>
      <xdr:row>64</xdr:row>
      <xdr:rowOff>156054</xdr:rowOff>
    </xdr:to>
    <xdr:pic>
      <xdr:nvPicPr>
        <xdr:cNvPr id="63" name="Tx_equipement_metropole_M" descr="Inserted picture RelID:1">
          <a:extLst>
            <a:ext uri="{FF2B5EF4-FFF2-40B4-BE49-F238E27FC236}">
              <a16:creationId xmlns:a16="http://schemas.microsoft.com/office/drawing/2014/main" id="{00000000-0008-0000-1300-00003F000000}"/>
            </a:ext>
          </a:extLst>
        </xdr:cNvPr>
        <xdr:cNvPicPr>
          <a:picLocks/>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234950" y="10115550"/>
          <a:ext cx="2819908" cy="2520696"/>
        </a:xfrm>
        <a:prstGeom prst="rect">
          <a:avLst/>
        </a:prstGeom>
      </xdr:spPr>
    </xdr:pic>
    <xdr:clientData/>
  </xdr:twoCellAnchor>
  <xdr:twoCellAnchor>
    <xdr:from>
      <xdr:col>1</xdr:col>
      <xdr:colOff>488</xdr:colOff>
      <xdr:row>65</xdr:row>
      <xdr:rowOff>22958</xdr:rowOff>
    </xdr:from>
    <xdr:to>
      <xdr:col>1</xdr:col>
      <xdr:colOff>540492</xdr:colOff>
      <xdr:row>67</xdr:row>
      <xdr:rowOff>175104</xdr:rowOff>
    </xdr:to>
    <xdr:pic>
      <xdr:nvPicPr>
        <xdr:cNvPr id="64" name="Tx_equipement_guyane_M" descr="Inserted picture RelID:3">
          <a:extLst>
            <a:ext uri="{FF2B5EF4-FFF2-40B4-BE49-F238E27FC236}">
              <a16:creationId xmlns:a16="http://schemas.microsoft.com/office/drawing/2014/main" id="{00000000-0008-0000-1300-000040000000}"/>
            </a:ext>
          </a:extLst>
        </xdr:cNvPr>
        <xdr:cNvPicPr>
          <a:picLocks/>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234950" y="12693650"/>
          <a:ext cx="540004" cy="533146"/>
        </a:xfrm>
        <a:prstGeom prst="rect">
          <a:avLst/>
        </a:prstGeom>
      </xdr:spPr>
    </xdr:pic>
    <xdr:clientData/>
  </xdr:twoCellAnchor>
  <xdr:twoCellAnchor>
    <xdr:from>
      <xdr:col>1</xdr:col>
      <xdr:colOff>540238</xdr:colOff>
      <xdr:row>65</xdr:row>
      <xdr:rowOff>22958</xdr:rowOff>
    </xdr:from>
    <xdr:to>
      <xdr:col>2</xdr:col>
      <xdr:colOff>313358</xdr:colOff>
      <xdr:row>67</xdr:row>
      <xdr:rowOff>175104</xdr:rowOff>
    </xdr:to>
    <xdr:pic>
      <xdr:nvPicPr>
        <xdr:cNvPr id="69" name="Tx_equipement_guadeloupe_M" descr="Inserted picture RelID:4">
          <a:extLst>
            <a:ext uri="{FF2B5EF4-FFF2-40B4-BE49-F238E27FC236}">
              <a16:creationId xmlns:a16="http://schemas.microsoft.com/office/drawing/2014/main" id="{00000000-0008-0000-1300-000045000000}"/>
            </a:ext>
          </a:extLst>
        </xdr:cNvPr>
        <xdr:cNvPicPr>
          <a:picLocks/>
        </xdr:cNvPicPr>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xfrm>
          <a:off x="774700" y="12693650"/>
          <a:ext cx="540004" cy="533146"/>
        </a:xfrm>
        <a:prstGeom prst="rect">
          <a:avLst/>
        </a:prstGeom>
      </xdr:spPr>
    </xdr:pic>
    <xdr:clientData/>
  </xdr:twoCellAnchor>
  <xdr:twoCellAnchor>
    <xdr:from>
      <xdr:col>2</xdr:col>
      <xdr:colOff>325804</xdr:colOff>
      <xdr:row>65</xdr:row>
      <xdr:rowOff>22958</xdr:rowOff>
    </xdr:from>
    <xdr:to>
      <xdr:col>4</xdr:col>
      <xdr:colOff>338269</xdr:colOff>
      <xdr:row>67</xdr:row>
      <xdr:rowOff>175104</xdr:rowOff>
    </xdr:to>
    <xdr:pic>
      <xdr:nvPicPr>
        <xdr:cNvPr id="72" name="Tx_equipement_martinique_M" descr="Inserted picture RelID:5">
          <a:extLst>
            <a:ext uri="{FF2B5EF4-FFF2-40B4-BE49-F238E27FC236}">
              <a16:creationId xmlns:a16="http://schemas.microsoft.com/office/drawing/2014/main" id="{00000000-0008-0000-1300-000048000000}"/>
            </a:ext>
          </a:extLst>
        </xdr:cNvPr>
        <xdr:cNvPicPr>
          <a:picLocks/>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1327150" y="12693650"/>
          <a:ext cx="540004" cy="533146"/>
        </a:xfrm>
        <a:prstGeom prst="rect">
          <a:avLst/>
        </a:prstGeom>
      </xdr:spPr>
    </xdr:pic>
    <xdr:clientData/>
  </xdr:twoCellAnchor>
  <xdr:twoCellAnchor>
    <xdr:from>
      <xdr:col>4</xdr:col>
      <xdr:colOff>338015</xdr:colOff>
      <xdr:row>65</xdr:row>
      <xdr:rowOff>22958</xdr:rowOff>
    </xdr:from>
    <xdr:to>
      <xdr:col>5</xdr:col>
      <xdr:colOff>523787</xdr:colOff>
      <xdr:row>67</xdr:row>
      <xdr:rowOff>175104</xdr:rowOff>
    </xdr:to>
    <xdr:pic>
      <xdr:nvPicPr>
        <xdr:cNvPr id="74" name="Tx_equipement_reunion_M" descr="Inserted picture RelID:6">
          <a:extLst>
            <a:ext uri="{FF2B5EF4-FFF2-40B4-BE49-F238E27FC236}">
              <a16:creationId xmlns:a16="http://schemas.microsoft.com/office/drawing/2014/main" id="{00000000-0008-0000-1300-00004A000000}"/>
            </a:ext>
          </a:extLst>
        </xdr:cNvPr>
        <xdr:cNvPicPr>
          <a:picLocks/>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1866900" y="12693650"/>
          <a:ext cx="537464" cy="533146"/>
        </a:xfrm>
        <a:prstGeom prst="rect">
          <a:avLst/>
        </a:prstGeom>
      </xdr:spPr>
    </xdr:pic>
    <xdr:clientData/>
  </xdr:twoCellAnchor>
  <xdr:twoCellAnchor>
    <xdr:from>
      <xdr:col>8</xdr:col>
      <xdr:colOff>347785</xdr:colOff>
      <xdr:row>51</xdr:row>
      <xdr:rowOff>111858</xdr:rowOff>
    </xdr:from>
    <xdr:to>
      <xdr:col>13</xdr:col>
      <xdr:colOff>358531</xdr:colOff>
      <xdr:row>64</xdr:row>
      <xdr:rowOff>156054</xdr:rowOff>
    </xdr:to>
    <xdr:pic>
      <xdr:nvPicPr>
        <xdr:cNvPr id="75" name="Tx_equipement_metropole_M-1" descr="Inserted picture RelID:2">
          <a:extLst>
            <a:ext uri="{FF2B5EF4-FFF2-40B4-BE49-F238E27FC236}">
              <a16:creationId xmlns:a16="http://schemas.microsoft.com/office/drawing/2014/main" id="{00000000-0008-0000-1300-00004B000000}"/>
            </a:ext>
          </a:extLst>
        </xdr:cNvPr>
        <xdr:cNvPicPr>
          <a:picLocks/>
        </xdr:cNvPicPr>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3517900" y="10115550"/>
          <a:ext cx="2819400" cy="2520696"/>
        </a:xfrm>
        <a:prstGeom prst="rect">
          <a:avLst/>
        </a:prstGeom>
      </xdr:spPr>
    </xdr:pic>
    <xdr:clientData/>
  </xdr:twoCellAnchor>
  <xdr:twoCellAnchor>
    <xdr:from>
      <xdr:col>8</xdr:col>
      <xdr:colOff>347785</xdr:colOff>
      <xdr:row>65</xdr:row>
      <xdr:rowOff>22958</xdr:rowOff>
    </xdr:from>
    <xdr:to>
      <xdr:col>9</xdr:col>
      <xdr:colOff>536096</xdr:colOff>
      <xdr:row>67</xdr:row>
      <xdr:rowOff>175104</xdr:rowOff>
    </xdr:to>
    <xdr:pic>
      <xdr:nvPicPr>
        <xdr:cNvPr id="76" name="Tx_equipement_guyane_M-1" descr="Inserted picture RelID:7">
          <a:extLst>
            <a:ext uri="{FF2B5EF4-FFF2-40B4-BE49-F238E27FC236}">
              <a16:creationId xmlns:a16="http://schemas.microsoft.com/office/drawing/2014/main" id="{00000000-0008-0000-1300-00004C000000}"/>
            </a:ext>
          </a:extLst>
        </xdr:cNvPr>
        <xdr:cNvPicPr>
          <a:picLocks/>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3517900" y="12693650"/>
          <a:ext cx="540004" cy="533146"/>
        </a:xfrm>
        <a:prstGeom prst="rect">
          <a:avLst/>
        </a:prstGeom>
      </xdr:spPr>
    </xdr:pic>
    <xdr:clientData/>
  </xdr:twoCellAnchor>
  <xdr:twoCellAnchor>
    <xdr:from>
      <xdr:col>9</xdr:col>
      <xdr:colOff>535842</xdr:colOff>
      <xdr:row>65</xdr:row>
      <xdr:rowOff>22958</xdr:rowOff>
    </xdr:from>
    <xdr:to>
      <xdr:col>10</xdr:col>
      <xdr:colOff>308962</xdr:colOff>
      <xdr:row>67</xdr:row>
      <xdr:rowOff>175104</xdr:rowOff>
    </xdr:to>
    <xdr:pic>
      <xdr:nvPicPr>
        <xdr:cNvPr id="77" name="Tx_equipement_guadeloupe_M-1" descr="Inserted picture RelID:8">
          <a:extLst>
            <a:ext uri="{FF2B5EF4-FFF2-40B4-BE49-F238E27FC236}">
              <a16:creationId xmlns:a16="http://schemas.microsoft.com/office/drawing/2014/main" id="{00000000-0008-0000-1300-00004D000000}"/>
            </a:ext>
          </a:extLst>
        </xdr:cNvPr>
        <xdr:cNvPicPr>
          <a:picLocks/>
        </xdr:cNvPicPr>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xfrm>
          <a:off x="4057650" y="12693650"/>
          <a:ext cx="540004" cy="533146"/>
        </a:xfrm>
        <a:prstGeom prst="rect">
          <a:avLst/>
        </a:prstGeom>
      </xdr:spPr>
    </xdr:pic>
    <xdr:clientData/>
  </xdr:twoCellAnchor>
  <xdr:twoCellAnchor>
    <xdr:from>
      <xdr:col>10</xdr:col>
      <xdr:colOff>308708</xdr:colOff>
      <xdr:row>65</xdr:row>
      <xdr:rowOff>22958</xdr:rowOff>
    </xdr:from>
    <xdr:to>
      <xdr:col>12</xdr:col>
      <xdr:colOff>32981</xdr:colOff>
      <xdr:row>67</xdr:row>
      <xdr:rowOff>175104</xdr:rowOff>
    </xdr:to>
    <xdr:pic>
      <xdr:nvPicPr>
        <xdr:cNvPr id="78" name="Tx_equipement_martinique_M-1" descr="Inserted picture RelID:9">
          <a:extLst>
            <a:ext uri="{FF2B5EF4-FFF2-40B4-BE49-F238E27FC236}">
              <a16:creationId xmlns:a16="http://schemas.microsoft.com/office/drawing/2014/main" id="{00000000-0008-0000-1300-00004E000000}"/>
            </a:ext>
          </a:extLst>
        </xdr:cNvPr>
        <xdr:cNvPicPr>
          <a:picLocks/>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4597400" y="12693650"/>
          <a:ext cx="540004" cy="533146"/>
        </a:xfrm>
        <a:prstGeom prst="rect">
          <a:avLst/>
        </a:prstGeom>
      </xdr:spPr>
    </xdr:pic>
    <xdr:clientData/>
  </xdr:twoCellAnchor>
  <xdr:twoCellAnchor>
    <xdr:from>
      <xdr:col>12</xdr:col>
      <xdr:colOff>32727</xdr:colOff>
      <xdr:row>65</xdr:row>
      <xdr:rowOff>22958</xdr:rowOff>
    </xdr:from>
    <xdr:to>
      <xdr:col>12</xdr:col>
      <xdr:colOff>570191</xdr:colOff>
      <xdr:row>67</xdr:row>
      <xdr:rowOff>175104</xdr:rowOff>
    </xdr:to>
    <xdr:pic>
      <xdr:nvPicPr>
        <xdr:cNvPr id="79" name="Tx_equipement_reunion_M-1" descr="Inserted picture RelID:10">
          <a:extLst>
            <a:ext uri="{FF2B5EF4-FFF2-40B4-BE49-F238E27FC236}">
              <a16:creationId xmlns:a16="http://schemas.microsoft.com/office/drawing/2014/main" id="{00000000-0008-0000-1300-00004F000000}"/>
            </a:ext>
          </a:extLst>
        </xdr:cNvPr>
        <xdr:cNvPicPr>
          <a:picLocks/>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5137150" y="12693650"/>
          <a:ext cx="537464" cy="533146"/>
        </a:xfrm>
        <a:prstGeom prst="rect">
          <a:avLst/>
        </a:prstGeom>
      </xdr:spPr>
    </xdr:pic>
    <xdr:clientData/>
  </xdr:twoCellAnchor>
  <xdr:twoCellAnchor>
    <xdr:from>
      <xdr:col>1</xdr:col>
      <xdr:colOff>488</xdr:colOff>
      <xdr:row>69</xdr:row>
      <xdr:rowOff>111858</xdr:rowOff>
    </xdr:from>
    <xdr:to>
      <xdr:col>6</xdr:col>
      <xdr:colOff>407396</xdr:colOff>
      <xdr:row>82</xdr:row>
      <xdr:rowOff>123288</xdr:rowOff>
    </xdr:to>
    <xdr:pic>
      <xdr:nvPicPr>
        <xdr:cNvPr id="80" name="Emissions_metropole_M" descr="Inserted picture RelID:11">
          <a:extLst>
            <a:ext uri="{FF2B5EF4-FFF2-40B4-BE49-F238E27FC236}">
              <a16:creationId xmlns:a16="http://schemas.microsoft.com/office/drawing/2014/main" id="{00000000-0008-0000-1300-000050000000}"/>
            </a:ext>
          </a:extLst>
        </xdr:cNvPr>
        <xdr:cNvPicPr>
          <a:picLocks/>
        </xdr:cNvPicPr>
      </xdr:nvPicPr>
      <xdr:blipFill>
        <a:blip xmlns:r="http://schemas.openxmlformats.org/officeDocument/2006/relationships" r:embed="rId11" cstate="screen">
          <a:extLst>
            <a:ext uri="{28A0092B-C50C-407E-A947-70E740481C1C}">
              <a14:useLocalDpi xmlns:a14="http://schemas.microsoft.com/office/drawing/2010/main"/>
            </a:ext>
          </a:extLst>
        </a:blip>
        <a:stretch>
          <a:fillRect/>
        </a:stretch>
      </xdr:blipFill>
      <xdr:spPr>
        <a:xfrm>
          <a:off x="234950" y="13544550"/>
          <a:ext cx="2819908" cy="2487930"/>
        </a:xfrm>
        <a:prstGeom prst="rect">
          <a:avLst/>
        </a:prstGeom>
      </xdr:spPr>
    </xdr:pic>
    <xdr:clientData/>
  </xdr:twoCellAnchor>
  <xdr:twoCellAnchor>
    <xdr:from>
      <xdr:col>1</xdr:col>
      <xdr:colOff>488</xdr:colOff>
      <xdr:row>82</xdr:row>
      <xdr:rowOff>175358</xdr:rowOff>
    </xdr:from>
    <xdr:to>
      <xdr:col>1</xdr:col>
      <xdr:colOff>540492</xdr:colOff>
      <xdr:row>85</xdr:row>
      <xdr:rowOff>137004</xdr:rowOff>
    </xdr:to>
    <xdr:pic>
      <xdr:nvPicPr>
        <xdr:cNvPr id="81" name="Emissions_guyane_M" descr="Inserted picture RelID:13">
          <a:extLst>
            <a:ext uri="{FF2B5EF4-FFF2-40B4-BE49-F238E27FC236}">
              <a16:creationId xmlns:a16="http://schemas.microsoft.com/office/drawing/2014/main" id="{00000000-0008-0000-1300-000051000000}"/>
            </a:ext>
          </a:extLst>
        </xdr:cNvPr>
        <xdr:cNvPicPr>
          <a:picLocks/>
        </xdr:cNvPicPr>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234950" y="16084550"/>
          <a:ext cx="540004" cy="533146"/>
        </a:xfrm>
        <a:prstGeom prst="rect">
          <a:avLst/>
        </a:prstGeom>
      </xdr:spPr>
    </xdr:pic>
    <xdr:clientData/>
  </xdr:twoCellAnchor>
  <xdr:twoCellAnchor>
    <xdr:from>
      <xdr:col>1</xdr:col>
      <xdr:colOff>540238</xdr:colOff>
      <xdr:row>82</xdr:row>
      <xdr:rowOff>175358</xdr:rowOff>
    </xdr:from>
    <xdr:to>
      <xdr:col>2</xdr:col>
      <xdr:colOff>313358</xdr:colOff>
      <xdr:row>85</xdr:row>
      <xdr:rowOff>137004</xdr:rowOff>
    </xdr:to>
    <xdr:pic>
      <xdr:nvPicPr>
        <xdr:cNvPr id="82" name="Emissions_guadeloupe_M" descr="Inserted picture RelID:14">
          <a:extLst>
            <a:ext uri="{FF2B5EF4-FFF2-40B4-BE49-F238E27FC236}">
              <a16:creationId xmlns:a16="http://schemas.microsoft.com/office/drawing/2014/main" id="{00000000-0008-0000-1300-000052000000}"/>
            </a:ext>
          </a:extLst>
        </xdr:cNvPr>
        <xdr:cNvPicPr>
          <a:picLocks/>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774700" y="16084550"/>
          <a:ext cx="540004" cy="533146"/>
        </a:xfrm>
        <a:prstGeom prst="rect">
          <a:avLst/>
        </a:prstGeom>
      </xdr:spPr>
    </xdr:pic>
    <xdr:clientData/>
  </xdr:twoCellAnchor>
  <xdr:twoCellAnchor>
    <xdr:from>
      <xdr:col>2</xdr:col>
      <xdr:colOff>325804</xdr:colOff>
      <xdr:row>82</xdr:row>
      <xdr:rowOff>175358</xdr:rowOff>
    </xdr:from>
    <xdr:to>
      <xdr:col>4</xdr:col>
      <xdr:colOff>338269</xdr:colOff>
      <xdr:row>85</xdr:row>
      <xdr:rowOff>137004</xdr:rowOff>
    </xdr:to>
    <xdr:pic>
      <xdr:nvPicPr>
        <xdr:cNvPr id="83" name="Emissions_martinique_M" descr="Inserted picture RelID:15">
          <a:extLst>
            <a:ext uri="{FF2B5EF4-FFF2-40B4-BE49-F238E27FC236}">
              <a16:creationId xmlns:a16="http://schemas.microsoft.com/office/drawing/2014/main" id="{00000000-0008-0000-1300-000053000000}"/>
            </a:ext>
          </a:extLst>
        </xdr:cNvPr>
        <xdr:cNvPicPr>
          <a:picLocks/>
        </xdr:cNvPicPr>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xfrm>
          <a:off x="1327150" y="16084550"/>
          <a:ext cx="540004" cy="533146"/>
        </a:xfrm>
        <a:prstGeom prst="rect">
          <a:avLst/>
        </a:prstGeom>
      </xdr:spPr>
    </xdr:pic>
    <xdr:clientData/>
  </xdr:twoCellAnchor>
  <xdr:twoCellAnchor>
    <xdr:from>
      <xdr:col>4</xdr:col>
      <xdr:colOff>338015</xdr:colOff>
      <xdr:row>82</xdr:row>
      <xdr:rowOff>175358</xdr:rowOff>
    </xdr:from>
    <xdr:to>
      <xdr:col>5</xdr:col>
      <xdr:colOff>523787</xdr:colOff>
      <xdr:row>85</xdr:row>
      <xdr:rowOff>137004</xdr:rowOff>
    </xdr:to>
    <xdr:pic>
      <xdr:nvPicPr>
        <xdr:cNvPr id="84" name="Emissions_reunion_M" descr="Inserted picture RelID:16">
          <a:extLst>
            <a:ext uri="{FF2B5EF4-FFF2-40B4-BE49-F238E27FC236}">
              <a16:creationId xmlns:a16="http://schemas.microsoft.com/office/drawing/2014/main" id="{00000000-0008-0000-1300-000054000000}"/>
            </a:ext>
          </a:extLst>
        </xdr:cNvPr>
        <xdr:cNvPicPr>
          <a:picLocks/>
        </xdr:cNvPicPr>
      </xdr:nvPicPr>
      <xdr:blipFill>
        <a:blip xmlns:r="http://schemas.openxmlformats.org/officeDocument/2006/relationships" r:embed="rId15" cstate="screen">
          <a:extLst>
            <a:ext uri="{28A0092B-C50C-407E-A947-70E740481C1C}">
              <a14:useLocalDpi xmlns:a14="http://schemas.microsoft.com/office/drawing/2010/main"/>
            </a:ext>
          </a:extLst>
        </a:blip>
        <a:stretch>
          <a:fillRect/>
        </a:stretch>
      </xdr:blipFill>
      <xdr:spPr>
        <a:xfrm>
          <a:off x="1866900" y="16084550"/>
          <a:ext cx="537464" cy="533146"/>
        </a:xfrm>
        <a:prstGeom prst="rect">
          <a:avLst/>
        </a:prstGeom>
      </xdr:spPr>
    </xdr:pic>
    <xdr:clientData/>
  </xdr:twoCellAnchor>
  <xdr:twoCellAnchor>
    <xdr:from>
      <xdr:col>8</xdr:col>
      <xdr:colOff>347785</xdr:colOff>
      <xdr:row>69</xdr:row>
      <xdr:rowOff>111858</xdr:rowOff>
    </xdr:from>
    <xdr:to>
      <xdr:col>13</xdr:col>
      <xdr:colOff>358531</xdr:colOff>
      <xdr:row>82</xdr:row>
      <xdr:rowOff>123288</xdr:rowOff>
    </xdr:to>
    <xdr:pic>
      <xdr:nvPicPr>
        <xdr:cNvPr id="85" name="Emissions_metropole_M-1" descr="Inserted picture RelID:12">
          <a:extLst>
            <a:ext uri="{FF2B5EF4-FFF2-40B4-BE49-F238E27FC236}">
              <a16:creationId xmlns:a16="http://schemas.microsoft.com/office/drawing/2014/main" id="{00000000-0008-0000-1300-000055000000}"/>
            </a:ext>
          </a:extLst>
        </xdr:cNvPr>
        <xdr:cNvPicPr>
          <a:picLocks/>
        </xdr:cNvPicPr>
      </xdr:nvPicPr>
      <xdr:blipFill>
        <a:blip xmlns:r="http://schemas.openxmlformats.org/officeDocument/2006/relationships" r:embed="rId16" cstate="screen">
          <a:extLst>
            <a:ext uri="{28A0092B-C50C-407E-A947-70E740481C1C}">
              <a14:useLocalDpi xmlns:a14="http://schemas.microsoft.com/office/drawing/2010/main"/>
            </a:ext>
          </a:extLst>
        </a:blip>
        <a:stretch>
          <a:fillRect/>
        </a:stretch>
      </xdr:blipFill>
      <xdr:spPr>
        <a:xfrm>
          <a:off x="3517900" y="13544550"/>
          <a:ext cx="2819400" cy="2487930"/>
        </a:xfrm>
        <a:prstGeom prst="rect">
          <a:avLst/>
        </a:prstGeom>
      </xdr:spPr>
    </xdr:pic>
    <xdr:clientData/>
  </xdr:twoCellAnchor>
  <xdr:twoCellAnchor>
    <xdr:from>
      <xdr:col>8</xdr:col>
      <xdr:colOff>347785</xdr:colOff>
      <xdr:row>82</xdr:row>
      <xdr:rowOff>175358</xdr:rowOff>
    </xdr:from>
    <xdr:to>
      <xdr:col>9</xdr:col>
      <xdr:colOff>536096</xdr:colOff>
      <xdr:row>85</xdr:row>
      <xdr:rowOff>137004</xdr:rowOff>
    </xdr:to>
    <xdr:pic>
      <xdr:nvPicPr>
        <xdr:cNvPr id="86" name="Emissions_guyane_M-1" descr="Inserted picture RelID:17">
          <a:extLst>
            <a:ext uri="{FF2B5EF4-FFF2-40B4-BE49-F238E27FC236}">
              <a16:creationId xmlns:a16="http://schemas.microsoft.com/office/drawing/2014/main" id="{00000000-0008-0000-1300-000056000000}"/>
            </a:ext>
          </a:extLst>
        </xdr:cNvPr>
        <xdr:cNvPicPr>
          <a:picLocks/>
        </xdr:cNvPicPr>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3517900" y="16084550"/>
          <a:ext cx="540004" cy="533146"/>
        </a:xfrm>
        <a:prstGeom prst="rect">
          <a:avLst/>
        </a:prstGeom>
      </xdr:spPr>
    </xdr:pic>
    <xdr:clientData/>
  </xdr:twoCellAnchor>
  <xdr:twoCellAnchor>
    <xdr:from>
      <xdr:col>9</xdr:col>
      <xdr:colOff>535842</xdr:colOff>
      <xdr:row>82</xdr:row>
      <xdr:rowOff>175358</xdr:rowOff>
    </xdr:from>
    <xdr:to>
      <xdr:col>10</xdr:col>
      <xdr:colOff>308962</xdr:colOff>
      <xdr:row>85</xdr:row>
      <xdr:rowOff>137004</xdr:rowOff>
    </xdr:to>
    <xdr:pic>
      <xdr:nvPicPr>
        <xdr:cNvPr id="87" name="Emissions_guadeloupe_M-1" descr="Inserted picture RelID:18">
          <a:extLst>
            <a:ext uri="{FF2B5EF4-FFF2-40B4-BE49-F238E27FC236}">
              <a16:creationId xmlns:a16="http://schemas.microsoft.com/office/drawing/2014/main" id="{00000000-0008-0000-1300-000057000000}"/>
            </a:ext>
          </a:extLst>
        </xdr:cNvPr>
        <xdr:cNvPicPr>
          <a:picLocks/>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4057650" y="16084550"/>
          <a:ext cx="540004" cy="533146"/>
        </a:xfrm>
        <a:prstGeom prst="rect">
          <a:avLst/>
        </a:prstGeom>
      </xdr:spPr>
    </xdr:pic>
    <xdr:clientData/>
  </xdr:twoCellAnchor>
  <xdr:twoCellAnchor>
    <xdr:from>
      <xdr:col>10</xdr:col>
      <xdr:colOff>308708</xdr:colOff>
      <xdr:row>82</xdr:row>
      <xdr:rowOff>175358</xdr:rowOff>
    </xdr:from>
    <xdr:to>
      <xdr:col>12</xdr:col>
      <xdr:colOff>32981</xdr:colOff>
      <xdr:row>85</xdr:row>
      <xdr:rowOff>137004</xdr:rowOff>
    </xdr:to>
    <xdr:pic>
      <xdr:nvPicPr>
        <xdr:cNvPr id="88" name="Emissions_martinique_M-1" descr="Inserted picture RelID:19">
          <a:extLst>
            <a:ext uri="{FF2B5EF4-FFF2-40B4-BE49-F238E27FC236}">
              <a16:creationId xmlns:a16="http://schemas.microsoft.com/office/drawing/2014/main" id="{00000000-0008-0000-1300-000058000000}"/>
            </a:ext>
          </a:extLst>
        </xdr:cNvPr>
        <xdr:cNvPicPr>
          <a:picLocks/>
        </xdr:cNvPicPr>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xfrm>
          <a:off x="4597400" y="16084550"/>
          <a:ext cx="540004" cy="533146"/>
        </a:xfrm>
        <a:prstGeom prst="rect">
          <a:avLst/>
        </a:prstGeom>
      </xdr:spPr>
    </xdr:pic>
    <xdr:clientData/>
  </xdr:twoCellAnchor>
  <xdr:twoCellAnchor>
    <xdr:from>
      <xdr:col>12</xdr:col>
      <xdr:colOff>32727</xdr:colOff>
      <xdr:row>82</xdr:row>
      <xdr:rowOff>175358</xdr:rowOff>
    </xdr:from>
    <xdr:to>
      <xdr:col>12</xdr:col>
      <xdr:colOff>570191</xdr:colOff>
      <xdr:row>85</xdr:row>
      <xdr:rowOff>137004</xdr:rowOff>
    </xdr:to>
    <xdr:pic>
      <xdr:nvPicPr>
        <xdr:cNvPr id="105" name="Emissions_reunion_M-1" descr="Inserted picture RelID:20">
          <a:extLst>
            <a:ext uri="{FF2B5EF4-FFF2-40B4-BE49-F238E27FC236}">
              <a16:creationId xmlns:a16="http://schemas.microsoft.com/office/drawing/2014/main" id="{00000000-0008-0000-1300-000069000000}"/>
            </a:ext>
          </a:extLst>
        </xdr:cNvPr>
        <xdr:cNvPicPr>
          <a:picLocks/>
        </xdr:cNvPicPr>
      </xdr:nvPicPr>
      <xdr:blipFill>
        <a:blip xmlns:r="http://schemas.openxmlformats.org/officeDocument/2006/relationships" r:embed="rId15" cstate="screen">
          <a:extLst>
            <a:ext uri="{28A0092B-C50C-407E-A947-70E740481C1C}">
              <a14:useLocalDpi xmlns:a14="http://schemas.microsoft.com/office/drawing/2010/main"/>
            </a:ext>
          </a:extLst>
        </a:blip>
        <a:stretch>
          <a:fillRect/>
        </a:stretch>
      </xdr:blipFill>
      <xdr:spPr>
        <a:xfrm>
          <a:off x="5137150" y="16084550"/>
          <a:ext cx="537464" cy="533146"/>
        </a:xfrm>
        <a:prstGeom prst="rect">
          <a:avLst/>
        </a:prstGeom>
      </xdr:spPr>
    </xdr:pic>
    <xdr:clientData/>
  </xdr:twoCellAnchor>
  <xdr:twoCellAnchor>
    <xdr:from>
      <xdr:col>1</xdr:col>
      <xdr:colOff>488</xdr:colOff>
      <xdr:row>87</xdr:row>
      <xdr:rowOff>111858</xdr:rowOff>
    </xdr:from>
    <xdr:to>
      <xdr:col>6</xdr:col>
      <xdr:colOff>407396</xdr:colOff>
      <xdr:row>100</xdr:row>
      <xdr:rowOff>181903</xdr:rowOff>
    </xdr:to>
    <xdr:pic>
      <xdr:nvPicPr>
        <xdr:cNvPr id="106" name="Receptions_metropole_M" descr="Inserted picture RelID:21">
          <a:extLst>
            <a:ext uri="{FF2B5EF4-FFF2-40B4-BE49-F238E27FC236}">
              <a16:creationId xmlns:a16="http://schemas.microsoft.com/office/drawing/2014/main" id="{00000000-0008-0000-1300-00006A000000}"/>
            </a:ext>
          </a:extLst>
        </xdr:cNvPr>
        <xdr:cNvPicPr>
          <a:picLocks/>
        </xdr:cNvPicPr>
      </xdr:nvPicPr>
      <xdr:blipFill>
        <a:blip xmlns:r="http://schemas.openxmlformats.org/officeDocument/2006/relationships" r:embed="rId17" cstate="screen">
          <a:extLst>
            <a:ext uri="{28A0092B-C50C-407E-A947-70E740481C1C}">
              <a14:useLocalDpi xmlns:a14="http://schemas.microsoft.com/office/drawing/2010/main"/>
            </a:ext>
          </a:extLst>
        </a:blip>
        <a:stretch>
          <a:fillRect/>
        </a:stretch>
      </xdr:blipFill>
      <xdr:spPr>
        <a:xfrm>
          <a:off x="234950" y="16973550"/>
          <a:ext cx="2819908" cy="2487930"/>
        </a:xfrm>
        <a:prstGeom prst="rect">
          <a:avLst/>
        </a:prstGeom>
      </xdr:spPr>
    </xdr:pic>
    <xdr:clientData/>
  </xdr:twoCellAnchor>
  <xdr:twoCellAnchor>
    <xdr:from>
      <xdr:col>1</xdr:col>
      <xdr:colOff>488</xdr:colOff>
      <xdr:row>101</xdr:row>
      <xdr:rowOff>43473</xdr:rowOff>
    </xdr:from>
    <xdr:to>
      <xdr:col>1</xdr:col>
      <xdr:colOff>540492</xdr:colOff>
      <xdr:row>104</xdr:row>
      <xdr:rowOff>5119</xdr:rowOff>
    </xdr:to>
    <xdr:pic>
      <xdr:nvPicPr>
        <xdr:cNvPr id="107" name="Receptions_guyane_M" descr="Inserted picture RelID:23">
          <a:extLst>
            <a:ext uri="{FF2B5EF4-FFF2-40B4-BE49-F238E27FC236}">
              <a16:creationId xmlns:a16="http://schemas.microsoft.com/office/drawing/2014/main" id="{00000000-0008-0000-1300-00006B000000}"/>
            </a:ext>
          </a:extLst>
        </xdr:cNvPr>
        <xdr:cNvPicPr>
          <a:picLocks/>
        </xdr:cNvPicPr>
      </xdr:nvPicPr>
      <xdr:blipFill>
        <a:blip xmlns:r="http://schemas.openxmlformats.org/officeDocument/2006/relationships" r:embed="rId18" cstate="screen">
          <a:extLst>
            <a:ext uri="{28A0092B-C50C-407E-A947-70E740481C1C}">
              <a14:useLocalDpi xmlns:a14="http://schemas.microsoft.com/office/drawing/2010/main"/>
            </a:ext>
          </a:extLst>
        </a:blip>
        <a:stretch>
          <a:fillRect/>
        </a:stretch>
      </xdr:blipFill>
      <xdr:spPr>
        <a:xfrm>
          <a:off x="234950" y="19513550"/>
          <a:ext cx="540004" cy="533146"/>
        </a:xfrm>
        <a:prstGeom prst="rect">
          <a:avLst/>
        </a:prstGeom>
      </xdr:spPr>
    </xdr:pic>
    <xdr:clientData/>
  </xdr:twoCellAnchor>
  <xdr:twoCellAnchor>
    <xdr:from>
      <xdr:col>1</xdr:col>
      <xdr:colOff>540238</xdr:colOff>
      <xdr:row>101</xdr:row>
      <xdr:rowOff>43473</xdr:rowOff>
    </xdr:from>
    <xdr:to>
      <xdr:col>2</xdr:col>
      <xdr:colOff>313358</xdr:colOff>
      <xdr:row>104</xdr:row>
      <xdr:rowOff>5119</xdr:rowOff>
    </xdr:to>
    <xdr:pic>
      <xdr:nvPicPr>
        <xdr:cNvPr id="108" name="Receptions_guadeloupe_M" descr="Inserted picture RelID:24">
          <a:extLst>
            <a:ext uri="{FF2B5EF4-FFF2-40B4-BE49-F238E27FC236}">
              <a16:creationId xmlns:a16="http://schemas.microsoft.com/office/drawing/2014/main" id="{00000000-0008-0000-1300-00006C000000}"/>
            </a:ext>
          </a:extLst>
        </xdr:cNvPr>
        <xdr:cNvPicPr>
          <a:picLocks/>
        </xdr:cNvPicPr>
      </xdr:nvPicPr>
      <xdr:blipFill>
        <a:blip xmlns:r="http://schemas.openxmlformats.org/officeDocument/2006/relationships" r:embed="rId19" cstate="screen">
          <a:extLst>
            <a:ext uri="{28A0092B-C50C-407E-A947-70E740481C1C}">
              <a14:useLocalDpi xmlns:a14="http://schemas.microsoft.com/office/drawing/2010/main"/>
            </a:ext>
          </a:extLst>
        </a:blip>
        <a:stretch>
          <a:fillRect/>
        </a:stretch>
      </xdr:blipFill>
      <xdr:spPr>
        <a:xfrm>
          <a:off x="774700" y="19513550"/>
          <a:ext cx="540004" cy="533146"/>
        </a:xfrm>
        <a:prstGeom prst="rect">
          <a:avLst/>
        </a:prstGeom>
      </xdr:spPr>
    </xdr:pic>
    <xdr:clientData/>
  </xdr:twoCellAnchor>
  <xdr:twoCellAnchor>
    <xdr:from>
      <xdr:col>2</xdr:col>
      <xdr:colOff>325804</xdr:colOff>
      <xdr:row>101</xdr:row>
      <xdr:rowOff>43473</xdr:rowOff>
    </xdr:from>
    <xdr:to>
      <xdr:col>4</xdr:col>
      <xdr:colOff>338269</xdr:colOff>
      <xdr:row>104</xdr:row>
      <xdr:rowOff>5119</xdr:rowOff>
    </xdr:to>
    <xdr:pic>
      <xdr:nvPicPr>
        <xdr:cNvPr id="109" name="Receptions_martinique_M" descr="Inserted picture RelID:25">
          <a:extLst>
            <a:ext uri="{FF2B5EF4-FFF2-40B4-BE49-F238E27FC236}">
              <a16:creationId xmlns:a16="http://schemas.microsoft.com/office/drawing/2014/main" id="{00000000-0008-0000-1300-00006D000000}"/>
            </a:ext>
          </a:extLst>
        </xdr:cNvPr>
        <xdr:cNvPicPr>
          <a:picLocks/>
        </xdr:cNvPicPr>
      </xdr:nvPicPr>
      <xdr:blipFill>
        <a:blip xmlns:r="http://schemas.openxmlformats.org/officeDocument/2006/relationships" r:embed="rId20" cstate="screen">
          <a:extLst>
            <a:ext uri="{28A0092B-C50C-407E-A947-70E740481C1C}">
              <a14:useLocalDpi xmlns:a14="http://schemas.microsoft.com/office/drawing/2010/main"/>
            </a:ext>
          </a:extLst>
        </a:blip>
        <a:stretch>
          <a:fillRect/>
        </a:stretch>
      </xdr:blipFill>
      <xdr:spPr>
        <a:xfrm>
          <a:off x="1327150" y="19513550"/>
          <a:ext cx="540004" cy="533146"/>
        </a:xfrm>
        <a:prstGeom prst="rect">
          <a:avLst/>
        </a:prstGeom>
      </xdr:spPr>
    </xdr:pic>
    <xdr:clientData/>
  </xdr:twoCellAnchor>
  <xdr:twoCellAnchor>
    <xdr:from>
      <xdr:col>4</xdr:col>
      <xdr:colOff>338015</xdr:colOff>
      <xdr:row>101</xdr:row>
      <xdr:rowOff>43473</xdr:rowOff>
    </xdr:from>
    <xdr:to>
      <xdr:col>5</xdr:col>
      <xdr:colOff>523787</xdr:colOff>
      <xdr:row>104</xdr:row>
      <xdr:rowOff>5119</xdr:rowOff>
    </xdr:to>
    <xdr:pic>
      <xdr:nvPicPr>
        <xdr:cNvPr id="110" name="Receptions_reunion_M" descr="Inserted picture RelID:26">
          <a:extLst>
            <a:ext uri="{FF2B5EF4-FFF2-40B4-BE49-F238E27FC236}">
              <a16:creationId xmlns:a16="http://schemas.microsoft.com/office/drawing/2014/main" id="{00000000-0008-0000-1300-00006E000000}"/>
            </a:ext>
          </a:extLst>
        </xdr:cNvPr>
        <xdr:cNvPicPr>
          <a:picLocks/>
        </xdr:cNvPicPr>
      </xdr:nvPicPr>
      <xdr:blipFill>
        <a:blip xmlns:r="http://schemas.openxmlformats.org/officeDocument/2006/relationships" r:embed="rId21" cstate="screen">
          <a:extLst>
            <a:ext uri="{28A0092B-C50C-407E-A947-70E740481C1C}">
              <a14:useLocalDpi xmlns:a14="http://schemas.microsoft.com/office/drawing/2010/main"/>
            </a:ext>
          </a:extLst>
        </a:blip>
        <a:stretch>
          <a:fillRect/>
        </a:stretch>
      </xdr:blipFill>
      <xdr:spPr>
        <a:xfrm>
          <a:off x="1866900" y="19513550"/>
          <a:ext cx="537464" cy="533146"/>
        </a:xfrm>
        <a:prstGeom prst="rect">
          <a:avLst/>
        </a:prstGeom>
      </xdr:spPr>
    </xdr:pic>
    <xdr:clientData/>
  </xdr:twoCellAnchor>
  <xdr:twoCellAnchor>
    <xdr:from>
      <xdr:col>8</xdr:col>
      <xdr:colOff>347785</xdr:colOff>
      <xdr:row>87</xdr:row>
      <xdr:rowOff>111858</xdr:rowOff>
    </xdr:from>
    <xdr:to>
      <xdr:col>13</xdr:col>
      <xdr:colOff>358531</xdr:colOff>
      <xdr:row>100</xdr:row>
      <xdr:rowOff>181903</xdr:rowOff>
    </xdr:to>
    <xdr:pic>
      <xdr:nvPicPr>
        <xdr:cNvPr id="111" name="Receptions_metropole_M-1" descr="Inserted picture RelID:22">
          <a:extLst>
            <a:ext uri="{FF2B5EF4-FFF2-40B4-BE49-F238E27FC236}">
              <a16:creationId xmlns:a16="http://schemas.microsoft.com/office/drawing/2014/main" id="{00000000-0008-0000-1300-00006F000000}"/>
            </a:ext>
          </a:extLst>
        </xdr:cNvPr>
        <xdr:cNvPicPr>
          <a:picLocks/>
        </xdr:cNvPicPr>
      </xdr:nvPicPr>
      <xdr:blipFill>
        <a:blip xmlns:r="http://schemas.openxmlformats.org/officeDocument/2006/relationships" r:embed="rId22" cstate="screen">
          <a:extLst>
            <a:ext uri="{28A0092B-C50C-407E-A947-70E740481C1C}">
              <a14:useLocalDpi xmlns:a14="http://schemas.microsoft.com/office/drawing/2010/main"/>
            </a:ext>
          </a:extLst>
        </a:blip>
        <a:stretch>
          <a:fillRect/>
        </a:stretch>
      </xdr:blipFill>
      <xdr:spPr>
        <a:xfrm>
          <a:off x="3517900" y="16973550"/>
          <a:ext cx="2819400" cy="2487930"/>
        </a:xfrm>
        <a:prstGeom prst="rect">
          <a:avLst/>
        </a:prstGeom>
      </xdr:spPr>
    </xdr:pic>
    <xdr:clientData/>
  </xdr:twoCellAnchor>
  <xdr:twoCellAnchor>
    <xdr:from>
      <xdr:col>8</xdr:col>
      <xdr:colOff>347785</xdr:colOff>
      <xdr:row>101</xdr:row>
      <xdr:rowOff>43473</xdr:rowOff>
    </xdr:from>
    <xdr:to>
      <xdr:col>9</xdr:col>
      <xdr:colOff>536096</xdr:colOff>
      <xdr:row>104</xdr:row>
      <xdr:rowOff>5119</xdr:rowOff>
    </xdr:to>
    <xdr:pic>
      <xdr:nvPicPr>
        <xdr:cNvPr id="114" name="Receptions_guyane_M-1" descr="Inserted picture RelID:27">
          <a:extLst>
            <a:ext uri="{FF2B5EF4-FFF2-40B4-BE49-F238E27FC236}">
              <a16:creationId xmlns:a16="http://schemas.microsoft.com/office/drawing/2014/main" id="{00000000-0008-0000-1300-000072000000}"/>
            </a:ext>
          </a:extLst>
        </xdr:cNvPr>
        <xdr:cNvPicPr>
          <a:picLocks/>
        </xdr:cNvPicPr>
      </xdr:nvPicPr>
      <xdr:blipFill>
        <a:blip xmlns:r="http://schemas.openxmlformats.org/officeDocument/2006/relationships" r:embed="rId18" cstate="screen">
          <a:extLst>
            <a:ext uri="{28A0092B-C50C-407E-A947-70E740481C1C}">
              <a14:useLocalDpi xmlns:a14="http://schemas.microsoft.com/office/drawing/2010/main"/>
            </a:ext>
          </a:extLst>
        </a:blip>
        <a:stretch>
          <a:fillRect/>
        </a:stretch>
      </xdr:blipFill>
      <xdr:spPr>
        <a:xfrm>
          <a:off x="3517900" y="19513550"/>
          <a:ext cx="540004" cy="533146"/>
        </a:xfrm>
        <a:prstGeom prst="rect">
          <a:avLst/>
        </a:prstGeom>
      </xdr:spPr>
    </xdr:pic>
    <xdr:clientData/>
  </xdr:twoCellAnchor>
  <xdr:twoCellAnchor>
    <xdr:from>
      <xdr:col>9</xdr:col>
      <xdr:colOff>535842</xdr:colOff>
      <xdr:row>101</xdr:row>
      <xdr:rowOff>43473</xdr:rowOff>
    </xdr:from>
    <xdr:to>
      <xdr:col>10</xdr:col>
      <xdr:colOff>308962</xdr:colOff>
      <xdr:row>104</xdr:row>
      <xdr:rowOff>5119</xdr:rowOff>
    </xdr:to>
    <xdr:pic>
      <xdr:nvPicPr>
        <xdr:cNvPr id="119" name="Receptions_guadeloupe_M-1" descr="Inserted picture RelID:28">
          <a:extLst>
            <a:ext uri="{FF2B5EF4-FFF2-40B4-BE49-F238E27FC236}">
              <a16:creationId xmlns:a16="http://schemas.microsoft.com/office/drawing/2014/main" id="{00000000-0008-0000-1300-000077000000}"/>
            </a:ext>
          </a:extLst>
        </xdr:cNvPr>
        <xdr:cNvPicPr>
          <a:picLocks/>
        </xdr:cNvPicPr>
      </xdr:nvPicPr>
      <xdr:blipFill>
        <a:blip xmlns:r="http://schemas.openxmlformats.org/officeDocument/2006/relationships" r:embed="rId19" cstate="screen">
          <a:extLst>
            <a:ext uri="{28A0092B-C50C-407E-A947-70E740481C1C}">
              <a14:useLocalDpi xmlns:a14="http://schemas.microsoft.com/office/drawing/2010/main"/>
            </a:ext>
          </a:extLst>
        </a:blip>
        <a:stretch>
          <a:fillRect/>
        </a:stretch>
      </xdr:blipFill>
      <xdr:spPr>
        <a:xfrm>
          <a:off x="4057650" y="19513550"/>
          <a:ext cx="540004" cy="533146"/>
        </a:xfrm>
        <a:prstGeom prst="rect">
          <a:avLst/>
        </a:prstGeom>
      </xdr:spPr>
    </xdr:pic>
    <xdr:clientData/>
  </xdr:twoCellAnchor>
  <xdr:twoCellAnchor>
    <xdr:from>
      <xdr:col>10</xdr:col>
      <xdr:colOff>308708</xdr:colOff>
      <xdr:row>101</xdr:row>
      <xdr:rowOff>43473</xdr:rowOff>
    </xdr:from>
    <xdr:to>
      <xdr:col>12</xdr:col>
      <xdr:colOff>32981</xdr:colOff>
      <xdr:row>104</xdr:row>
      <xdr:rowOff>5119</xdr:rowOff>
    </xdr:to>
    <xdr:pic>
      <xdr:nvPicPr>
        <xdr:cNvPr id="120" name="Receptions_martinique_M-1" descr="Inserted picture RelID:29">
          <a:extLst>
            <a:ext uri="{FF2B5EF4-FFF2-40B4-BE49-F238E27FC236}">
              <a16:creationId xmlns:a16="http://schemas.microsoft.com/office/drawing/2014/main" id="{00000000-0008-0000-1300-000078000000}"/>
            </a:ext>
          </a:extLst>
        </xdr:cNvPr>
        <xdr:cNvPicPr>
          <a:picLocks/>
        </xdr:cNvPicPr>
      </xdr:nvPicPr>
      <xdr:blipFill>
        <a:blip xmlns:r="http://schemas.openxmlformats.org/officeDocument/2006/relationships" r:embed="rId20" cstate="screen">
          <a:extLst>
            <a:ext uri="{28A0092B-C50C-407E-A947-70E740481C1C}">
              <a14:useLocalDpi xmlns:a14="http://schemas.microsoft.com/office/drawing/2010/main"/>
            </a:ext>
          </a:extLst>
        </a:blip>
        <a:stretch>
          <a:fillRect/>
        </a:stretch>
      </xdr:blipFill>
      <xdr:spPr>
        <a:xfrm>
          <a:off x="4597400" y="19513550"/>
          <a:ext cx="540004" cy="533146"/>
        </a:xfrm>
        <a:prstGeom prst="rect">
          <a:avLst/>
        </a:prstGeom>
      </xdr:spPr>
    </xdr:pic>
    <xdr:clientData/>
  </xdr:twoCellAnchor>
  <xdr:twoCellAnchor>
    <xdr:from>
      <xdr:col>12</xdr:col>
      <xdr:colOff>32727</xdr:colOff>
      <xdr:row>101</xdr:row>
      <xdr:rowOff>43473</xdr:rowOff>
    </xdr:from>
    <xdr:to>
      <xdr:col>12</xdr:col>
      <xdr:colOff>570191</xdr:colOff>
      <xdr:row>104</xdr:row>
      <xdr:rowOff>5119</xdr:rowOff>
    </xdr:to>
    <xdr:pic>
      <xdr:nvPicPr>
        <xdr:cNvPr id="121" name="Receptions_reunion_M-1" descr="Inserted picture RelID:30">
          <a:extLst>
            <a:ext uri="{FF2B5EF4-FFF2-40B4-BE49-F238E27FC236}">
              <a16:creationId xmlns:a16="http://schemas.microsoft.com/office/drawing/2014/main" id="{00000000-0008-0000-1300-000079000000}"/>
            </a:ext>
          </a:extLst>
        </xdr:cNvPr>
        <xdr:cNvPicPr>
          <a:picLocks/>
        </xdr:cNvPicPr>
      </xdr:nvPicPr>
      <xdr:blipFill>
        <a:blip xmlns:r="http://schemas.openxmlformats.org/officeDocument/2006/relationships" r:embed="rId23" cstate="screen">
          <a:extLst>
            <a:ext uri="{28A0092B-C50C-407E-A947-70E740481C1C}">
              <a14:useLocalDpi xmlns:a14="http://schemas.microsoft.com/office/drawing/2010/main"/>
            </a:ext>
          </a:extLst>
        </a:blip>
        <a:stretch>
          <a:fillRect/>
        </a:stretch>
      </xdr:blipFill>
      <xdr:spPr>
        <a:xfrm>
          <a:off x="5137150" y="19513550"/>
          <a:ext cx="537464" cy="53314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15350</xdr:colOff>
      <xdr:row>0</xdr:row>
      <xdr:rowOff>87002</xdr:rowOff>
    </xdr:from>
    <xdr:to>
      <xdr:col>1</xdr:col>
      <xdr:colOff>362857</xdr:colOff>
      <xdr:row>3</xdr:row>
      <xdr:rowOff>46071</xdr:rowOff>
    </xdr:to>
    <xdr:pic>
      <xdr:nvPicPr>
        <xdr:cNvPr id="2" name="Picture 3" descr="\\luffy.gipdmp.fr\Pole_Territoires$\PROGRAMME_MSS\_Communication_MSSanté\Logos\LOGO_CONFIANCE\label_CONFIANCE-01.png">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263000" y="87002"/>
          <a:ext cx="347507" cy="530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238125</xdr:colOff>
      <xdr:row>41</xdr:row>
      <xdr:rowOff>58224</xdr:rowOff>
    </xdr:from>
    <xdr:to>
      <xdr:col>13</xdr:col>
      <xdr:colOff>587375</xdr:colOff>
      <xdr:row>50</xdr:row>
      <xdr:rowOff>23811</xdr:rowOff>
    </xdr:to>
    <xdr:graphicFrame macro="">
      <xdr:nvGraphicFramePr>
        <xdr:cNvPr id="4" name="Graphique 3">
          <a:extLst>
            <a:ext uri="{FF2B5EF4-FFF2-40B4-BE49-F238E27FC236}">
              <a16:creationId xmlns:a16="http://schemas.microsoft.com/office/drawing/2014/main" id="{00000000-0008-0000-1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54397</xdr:colOff>
      <xdr:row>15</xdr:row>
      <xdr:rowOff>124499</xdr:rowOff>
    </xdr:from>
    <xdr:to>
      <xdr:col>4</xdr:col>
      <xdr:colOff>276395</xdr:colOff>
      <xdr:row>23</xdr:row>
      <xdr:rowOff>84044</xdr:rowOff>
    </xdr:to>
    <xdr:graphicFrame macro="">
      <xdr:nvGraphicFramePr>
        <xdr:cNvPr id="5" name="Graphique 4">
          <a:extLst>
            <a:ext uri="{FF2B5EF4-FFF2-40B4-BE49-F238E27FC236}">
              <a16:creationId xmlns:a16="http://schemas.microsoft.com/office/drawing/2014/main" id="{00000000-0008-0000-1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297929</xdr:colOff>
      <xdr:row>16</xdr:row>
      <xdr:rowOff>154739</xdr:rowOff>
    </xdr:from>
    <xdr:to>
      <xdr:col>8</xdr:col>
      <xdr:colOff>140073</xdr:colOff>
      <xdr:row>22</xdr:row>
      <xdr:rowOff>128703</xdr:rowOff>
    </xdr:to>
    <xdr:graphicFrame macro="">
      <xdr:nvGraphicFramePr>
        <xdr:cNvPr id="6" name="Graphique 5">
          <a:extLst>
            <a:ext uri="{FF2B5EF4-FFF2-40B4-BE49-F238E27FC236}">
              <a16:creationId xmlns:a16="http://schemas.microsoft.com/office/drawing/2014/main" id="{00000000-0008-0000-1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78440</xdr:colOff>
      <xdr:row>16</xdr:row>
      <xdr:rowOff>168501</xdr:rowOff>
    </xdr:from>
    <xdr:to>
      <xdr:col>11</xdr:col>
      <xdr:colOff>11205</xdr:colOff>
      <xdr:row>22</xdr:row>
      <xdr:rowOff>141708</xdr:rowOff>
    </xdr:to>
    <xdr:graphicFrame macro="">
      <xdr:nvGraphicFramePr>
        <xdr:cNvPr id="7" name="Graphique 6">
          <a:extLst>
            <a:ext uri="{FF2B5EF4-FFF2-40B4-BE49-F238E27FC236}">
              <a16:creationId xmlns:a16="http://schemas.microsoft.com/office/drawing/2014/main" id="{00000000-0008-0000-1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128867</xdr:colOff>
      <xdr:row>16</xdr:row>
      <xdr:rowOff>102443</xdr:rowOff>
    </xdr:from>
    <xdr:to>
      <xdr:col>13</xdr:col>
      <xdr:colOff>465045</xdr:colOff>
      <xdr:row>22</xdr:row>
      <xdr:rowOff>184898</xdr:rowOff>
    </xdr:to>
    <xdr:graphicFrame macro="">
      <xdr:nvGraphicFramePr>
        <xdr:cNvPr id="8" name="Graphique 7">
          <a:extLst>
            <a:ext uri="{FF2B5EF4-FFF2-40B4-BE49-F238E27FC236}">
              <a16:creationId xmlns:a16="http://schemas.microsoft.com/office/drawing/2014/main" id="{00000000-0008-0000-1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106456</xdr:colOff>
      <xdr:row>27</xdr:row>
      <xdr:rowOff>117662</xdr:rowOff>
    </xdr:from>
    <xdr:to>
      <xdr:col>8</xdr:col>
      <xdr:colOff>271342</xdr:colOff>
      <xdr:row>37</xdr:row>
      <xdr:rowOff>160483</xdr:rowOff>
    </xdr:to>
    <xdr:graphicFrame macro="">
      <xdr:nvGraphicFramePr>
        <xdr:cNvPr id="9" name="Graphique 8">
          <a:extLst>
            <a:ext uri="{FF2B5EF4-FFF2-40B4-BE49-F238E27FC236}">
              <a16:creationId xmlns:a16="http://schemas.microsoft.com/office/drawing/2014/main" id="{00000000-0008-0000-1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44244</xdr:colOff>
      <xdr:row>68</xdr:row>
      <xdr:rowOff>62219</xdr:rowOff>
    </xdr:from>
    <xdr:to>
      <xdr:col>1</xdr:col>
      <xdr:colOff>532421</xdr:colOff>
      <xdr:row>68</xdr:row>
      <xdr:rowOff>174278</xdr:rowOff>
    </xdr:to>
    <xdr:sp macro="" textlink="">
      <xdr:nvSpPr>
        <xdr:cNvPr id="3" name="ZoneTexte 2">
          <a:extLst>
            <a:ext uri="{FF2B5EF4-FFF2-40B4-BE49-F238E27FC236}">
              <a16:creationId xmlns:a16="http://schemas.microsoft.com/office/drawing/2014/main" id="{00000000-0008-0000-1500-000003000000}"/>
            </a:ext>
          </a:extLst>
        </xdr:cNvPr>
        <xdr:cNvSpPr txBox="1"/>
      </xdr:nvSpPr>
      <xdr:spPr>
        <a:xfrm>
          <a:off x="293708" y="13288362"/>
          <a:ext cx="488177" cy="112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1</xdr:col>
      <xdr:colOff>557891</xdr:colOff>
      <xdr:row>68</xdr:row>
      <xdr:rowOff>63013</xdr:rowOff>
    </xdr:from>
    <xdr:to>
      <xdr:col>2</xdr:col>
      <xdr:colOff>307252</xdr:colOff>
      <xdr:row>68</xdr:row>
      <xdr:rowOff>187211</xdr:rowOff>
    </xdr:to>
    <xdr:sp macro="" textlink="">
      <xdr:nvSpPr>
        <xdr:cNvPr id="470" name="ZoneTexte 469">
          <a:extLst>
            <a:ext uri="{FF2B5EF4-FFF2-40B4-BE49-F238E27FC236}">
              <a16:creationId xmlns:a16="http://schemas.microsoft.com/office/drawing/2014/main" id="{00000000-0008-0000-1500-0000D6010000}"/>
            </a:ext>
          </a:extLst>
        </xdr:cNvPr>
        <xdr:cNvSpPr txBox="1"/>
      </xdr:nvSpPr>
      <xdr:spPr>
        <a:xfrm>
          <a:off x="807355" y="13289156"/>
          <a:ext cx="529504" cy="1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2</xdr:col>
      <xdr:colOff>339032</xdr:colOff>
      <xdr:row>68</xdr:row>
      <xdr:rowOff>67342</xdr:rowOff>
    </xdr:from>
    <xdr:to>
      <xdr:col>4</xdr:col>
      <xdr:colOff>332868</xdr:colOff>
      <xdr:row>69</xdr:row>
      <xdr:rowOff>1040</xdr:rowOff>
    </xdr:to>
    <xdr:sp macro="" textlink="">
      <xdr:nvSpPr>
        <xdr:cNvPr id="471" name="ZoneTexte 470">
          <a:extLst>
            <a:ext uri="{FF2B5EF4-FFF2-40B4-BE49-F238E27FC236}">
              <a16:creationId xmlns:a16="http://schemas.microsoft.com/office/drawing/2014/main" id="{00000000-0008-0000-1500-0000D7010000}"/>
            </a:ext>
          </a:extLst>
        </xdr:cNvPr>
        <xdr:cNvSpPr txBox="1"/>
      </xdr:nvSpPr>
      <xdr:spPr>
        <a:xfrm>
          <a:off x="1368639" y="13293485"/>
          <a:ext cx="529050"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4</xdr:col>
      <xdr:colOff>310315</xdr:colOff>
      <xdr:row>68</xdr:row>
      <xdr:rowOff>71671</xdr:rowOff>
    </xdr:from>
    <xdr:to>
      <xdr:col>5</xdr:col>
      <xdr:colOff>491476</xdr:colOff>
      <xdr:row>69</xdr:row>
      <xdr:rowOff>5369</xdr:rowOff>
    </xdr:to>
    <xdr:sp macro="" textlink="">
      <xdr:nvSpPr>
        <xdr:cNvPr id="472" name="ZoneTexte 471">
          <a:extLst>
            <a:ext uri="{FF2B5EF4-FFF2-40B4-BE49-F238E27FC236}">
              <a16:creationId xmlns:a16="http://schemas.microsoft.com/office/drawing/2014/main" id="{00000000-0008-0000-1500-0000D8010000}"/>
            </a:ext>
          </a:extLst>
        </xdr:cNvPr>
        <xdr:cNvSpPr txBox="1"/>
      </xdr:nvSpPr>
      <xdr:spPr>
        <a:xfrm>
          <a:off x="1875136" y="13297814"/>
          <a:ext cx="534947"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9</xdr:col>
      <xdr:colOff>39306</xdr:colOff>
      <xdr:row>68</xdr:row>
      <xdr:rowOff>61553</xdr:rowOff>
    </xdr:from>
    <xdr:to>
      <xdr:col>9</xdr:col>
      <xdr:colOff>526762</xdr:colOff>
      <xdr:row>68</xdr:row>
      <xdr:rowOff>173612</xdr:rowOff>
    </xdr:to>
    <xdr:sp macro="" textlink="">
      <xdr:nvSpPr>
        <xdr:cNvPr id="473" name="ZoneTexte 472">
          <a:extLst>
            <a:ext uri="{FF2B5EF4-FFF2-40B4-BE49-F238E27FC236}">
              <a16:creationId xmlns:a16="http://schemas.microsoft.com/office/drawing/2014/main" id="{00000000-0008-0000-1500-0000D9010000}"/>
            </a:ext>
          </a:extLst>
        </xdr:cNvPr>
        <xdr:cNvSpPr txBox="1"/>
      </xdr:nvSpPr>
      <xdr:spPr>
        <a:xfrm>
          <a:off x="3654270" y="13287696"/>
          <a:ext cx="487456" cy="112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9</xdr:col>
      <xdr:colOff>595940</xdr:colOff>
      <xdr:row>68</xdr:row>
      <xdr:rowOff>62347</xdr:rowOff>
    </xdr:from>
    <xdr:to>
      <xdr:col>10</xdr:col>
      <xdr:colOff>345302</xdr:colOff>
      <xdr:row>68</xdr:row>
      <xdr:rowOff>186545</xdr:rowOff>
    </xdr:to>
    <xdr:sp macro="" textlink="">
      <xdr:nvSpPr>
        <xdr:cNvPr id="474" name="ZoneTexte 473">
          <a:extLst>
            <a:ext uri="{FF2B5EF4-FFF2-40B4-BE49-F238E27FC236}">
              <a16:creationId xmlns:a16="http://schemas.microsoft.com/office/drawing/2014/main" id="{00000000-0008-0000-1500-0000DA010000}"/>
            </a:ext>
          </a:extLst>
        </xdr:cNvPr>
        <xdr:cNvSpPr txBox="1"/>
      </xdr:nvSpPr>
      <xdr:spPr>
        <a:xfrm>
          <a:off x="4210904" y="13288490"/>
          <a:ext cx="529505" cy="1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10</xdr:col>
      <xdr:colOff>355945</xdr:colOff>
      <xdr:row>68</xdr:row>
      <xdr:rowOff>62346</xdr:rowOff>
    </xdr:from>
    <xdr:to>
      <xdr:col>12</xdr:col>
      <xdr:colOff>56559</xdr:colOff>
      <xdr:row>68</xdr:row>
      <xdr:rowOff>186544</xdr:rowOff>
    </xdr:to>
    <xdr:sp macro="" textlink="">
      <xdr:nvSpPr>
        <xdr:cNvPr id="475" name="ZoneTexte 474">
          <a:extLst>
            <a:ext uri="{FF2B5EF4-FFF2-40B4-BE49-F238E27FC236}">
              <a16:creationId xmlns:a16="http://schemas.microsoft.com/office/drawing/2014/main" id="{00000000-0008-0000-1500-0000DB010000}"/>
            </a:ext>
          </a:extLst>
        </xdr:cNvPr>
        <xdr:cNvSpPr txBox="1"/>
      </xdr:nvSpPr>
      <xdr:spPr>
        <a:xfrm>
          <a:off x="4751052" y="13288489"/>
          <a:ext cx="530650"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12</xdr:col>
      <xdr:colOff>79591</xdr:colOff>
      <xdr:row>68</xdr:row>
      <xdr:rowOff>62346</xdr:rowOff>
    </xdr:from>
    <xdr:to>
      <xdr:col>12</xdr:col>
      <xdr:colOff>610002</xdr:colOff>
      <xdr:row>68</xdr:row>
      <xdr:rowOff>186544</xdr:rowOff>
    </xdr:to>
    <xdr:sp macro="" textlink="">
      <xdr:nvSpPr>
        <xdr:cNvPr id="476" name="ZoneTexte 475">
          <a:extLst>
            <a:ext uri="{FF2B5EF4-FFF2-40B4-BE49-F238E27FC236}">
              <a16:creationId xmlns:a16="http://schemas.microsoft.com/office/drawing/2014/main" id="{00000000-0008-0000-1500-0000DC010000}"/>
            </a:ext>
          </a:extLst>
        </xdr:cNvPr>
        <xdr:cNvSpPr txBox="1"/>
      </xdr:nvSpPr>
      <xdr:spPr>
        <a:xfrm>
          <a:off x="5304734" y="13288489"/>
          <a:ext cx="530411"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1</xdr:col>
      <xdr:colOff>19812</xdr:colOff>
      <xdr:row>88</xdr:row>
      <xdr:rowOff>7606</xdr:rowOff>
    </xdr:from>
    <xdr:to>
      <xdr:col>1</xdr:col>
      <xdr:colOff>510669</xdr:colOff>
      <xdr:row>88</xdr:row>
      <xdr:rowOff>119665</xdr:rowOff>
    </xdr:to>
    <xdr:sp macro="" textlink="">
      <xdr:nvSpPr>
        <xdr:cNvPr id="477" name="ZoneTexte 476">
          <a:extLst>
            <a:ext uri="{FF2B5EF4-FFF2-40B4-BE49-F238E27FC236}">
              <a16:creationId xmlns:a16="http://schemas.microsoft.com/office/drawing/2014/main" id="{00000000-0008-0000-1500-0000DD010000}"/>
            </a:ext>
          </a:extLst>
        </xdr:cNvPr>
        <xdr:cNvSpPr txBox="1"/>
      </xdr:nvSpPr>
      <xdr:spPr>
        <a:xfrm>
          <a:off x="265875" y="16922419"/>
          <a:ext cx="490857" cy="112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1</xdr:col>
      <xdr:colOff>563868</xdr:colOff>
      <xdr:row>88</xdr:row>
      <xdr:rowOff>8400</xdr:rowOff>
    </xdr:from>
    <xdr:to>
      <xdr:col>2</xdr:col>
      <xdr:colOff>313229</xdr:colOff>
      <xdr:row>88</xdr:row>
      <xdr:rowOff>132598</xdr:rowOff>
    </xdr:to>
    <xdr:sp macro="" textlink="">
      <xdr:nvSpPr>
        <xdr:cNvPr id="478" name="ZoneTexte 477">
          <a:extLst>
            <a:ext uri="{FF2B5EF4-FFF2-40B4-BE49-F238E27FC236}">
              <a16:creationId xmlns:a16="http://schemas.microsoft.com/office/drawing/2014/main" id="{00000000-0008-0000-1500-0000DE010000}"/>
            </a:ext>
          </a:extLst>
        </xdr:cNvPr>
        <xdr:cNvSpPr txBox="1"/>
      </xdr:nvSpPr>
      <xdr:spPr>
        <a:xfrm>
          <a:off x="809931" y="16923213"/>
          <a:ext cx="527236" cy="1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2</xdr:col>
      <xdr:colOff>331300</xdr:colOff>
      <xdr:row>88</xdr:row>
      <xdr:rowOff>8399</xdr:rowOff>
    </xdr:from>
    <xdr:to>
      <xdr:col>4</xdr:col>
      <xdr:colOff>325136</xdr:colOff>
      <xdr:row>88</xdr:row>
      <xdr:rowOff>132597</xdr:rowOff>
    </xdr:to>
    <xdr:sp macro="" textlink="">
      <xdr:nvSpPr>
        <xdr:cNvPr id="479" name="ZoneTexte 478">
          <a:extLst>
            <a:ext uri="{FF2B5EF4-FFF2-40B4-BE49-F238E27FC236}">
              <a16:creationId xmlns:a16="http://schemas.microsoft.com/office/drawing/2014/main" id="{00000000-0008-0000-1500-0000DF010000}"/>
            </a:ext>
          </a:extLst>
        </xdr:cNvPr>
        <xdr:cNvSpPr txBox="1"/>
      </xdr:nvSpPr>
      <xdr:spPr>
        <a:xfrm>
          <a:off x="1355238" y="16923212"/>
          <a:ext cx="525648"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5</xdr:col>
      <xdr:colOff>7451</xdr:colOff>
      <xdr:row>88</xdr:row>
      <xdr:rowOff>8399</xdr:rowOff>
    </xdr:from>
    <xdr:to>
      <xdr:col>5</xdr:col>
      <xdr:colOff>537862</xdr:colOff>
      <xdr:row>88</xdr:row>
      <xdr:rowOff>132597</xdr:rowOff>
    </xdr:to>
    <xdr:sp macro="" textlink="">
      <xdr:nvSpPr>
        <xdr:cNvPr id="480" name="ZoneTexte 479">
          <a:extLst>
            <a:ext uri="{FF2B5EF4-FFF2-40B4-BE49-F238E27FC236}">
              <a16:creationId xmlns:a16="http://schemas.microsoft.com/office/drawing/2014/main" id="{00000000-0008-0000-1500-0000E0010000}"/>
            </a:ext>
          </a:extLst>
        </xdr:cNvPr>
        <xdr:cNvSpPr txBox="1"/>
      </xdr:nvSpPr>
      <xdr:spPr>
        <a:xfrm>
          <a:off x="1912451" y="16923212"/>
          <a:ext cx="530411"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9</xdr:col>
      <xdr:colOff>2456</xdr:colOff>
      <xdr:row>88</xdr:row>
      <xdr:rowOff>33190</xdr:rowOff>
    </xdr:from>
    <xdr:to>
      <xdr:col>9</xdr:col>
      <xdr:colOff>489912</xdr:colOff>
      <xdr:row>88</xdr:row>
      <xdr:rowOff>145249</xdr:rowOff>
    </xdr:to>
    <xdr:sp macro="" textlink="">
      <xdr:nvSpPr>
        <xdr:cNvPr id="481" name="ZoneTexte 480">
          <a:extLst>
            <a:ext uri="{FF2B5EF4-FFF2-40B4-BE49-F238E27FC236}">
              <a16:creationId xmlns:a16="http://schemas.microsoft.com/office/drawing/2014/main" id="{00000000-0008-0000-1500-0000E1010000}"/>
            </a:ext>
          </a:extLst>
        </xdr:cNvPr>
        <xdr:cNvSpPr txBox="1"/>
      </xdr:nvSpPr>
      <xdr:spPr>
        <a:xfrm>
          <a:off x="3598144" y="16948003"/>
          <a:ext cx="487456" cy="112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9</xdr:col>
      <xdr:colOff>537442</xdr:colOff>
      <xdr:row>88</xdr:row>
      <xdr:rowOff>33984</xdr:rowOff>
    </xdr:from>
    <xdr:to>
      <xdr:col>10</xdr:col>
      <xdr:colOff>286804</xdr:colOff>
      <xdr:row>88</xdr:row>
      <xdr:rowOff>158182</xdr:rowOff>
    </xdr:to>
    <xdr:sp macro="" textlink="">
      <xdr:nvSpPr>
        <xdr:cNvPr id="482" name="ZoneTexte 481">
          <a:extLst>
            <a:ext uri="{FF2B5EF4-FFF2-40B4-BE49-F238E27FC236}">
              <a16:creationId xmlns:a16="http://schemas.microsoft.com/office/drawing/2014/main" id="{00000000-0008-0000-1500-0000E2010000}"/>
            </a:ext>
          </a:extLst>
        </xdr:cNvPr>
        <xdr:cNvSpPr txBox="1"/>
      </xdr:nvSpPr>
      <xdr:spPr>
        <a:xfrm>
          <a:off x="4133130" y="16948797"/>
          <a:ext cx="527237" cy="1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10</xdr:col>
      <xdr:colOff>327753</xdr:colOff>
      <xdr:row>88</xdr:row>
      <xdr:rowOff>33983</xdr:rowOff>
    </xdr:from>
    <xdr:to>
      <xdr:col>12</xdr:col>
      <xdr:colOff>28367</xdr:colOff>
      <xdr:row>88</xdr:row>
      <xdr:rowOff>158181</xdr:rowOff>
    </xdr:to>
    <xdr:sp macro="" textlink="">
      <xdr:nvSpPr>
        <xdr:cNvPr id="483" name="ZoneTexte 482">
          <a:extLst>
            <a:ext uri="{FF2B5EF4-FFF2-40B4-BE49-F238E27FC236}">
              <a16:creationId xmlns:a16="http://schemas.microsoft.com/office/drawing/2014/main" id="{00000000-0008-0000-1500-0000E3010000}"/>
            </a:ext>
          </a:extLst>
        </xdr:cNvPr>
        <xdr:cNvSpPr txBox="1"/>
      </xdr:nvSpPr>
      <xdr:spPr>
        <a:xfrm>
          <a:off x="4701316" y="16948796"/>
          <a:ext cx="526114"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12</xdr:col>
      <xdr:colOff>37587</xdr:colOff>
      <xdr:row>88</xdr:row>
      <xdr:rowOff>33983</xdr:rowOff>
    </xdr:from>
    <xdr:to>
      <xdr:col>12</xdr:col>
      <xdr:colOff>567998</xdr:colOff>
      <xdr:row>88</xdr:row>
      <xdr:rowOff>158181</xdr:rowOff>
    </xdr:to>
    <xdr:sp macro="" textlink="">
      <xdr:nvSpPr>
        <xdr:cNvPr id="484" name="ZoneTexte 483">
          <a:extLst>
            <a:ext uri="{FF2B5EF4-FFF2-40B4-BE49-F238E27FC236}">
              <a16:creationId xmlns:a16="http://schemas.microsoft.com/office/drawing/2014/main" id="{00000000-0008-0000-1500-0000E4010000}"/>
            </a:ext>
          </a:extLst>
        </xdr:cNvPr>
        <xdr:cNvSpPr txBox="1"/>
      </xdr:nvSpPr>
      <xdr:spPr>
        <a:xfrm>
          <a:off x="5236650" y="16948796"/>
          <a:ext cx="530411"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0</xdr:col>
      <xdr:colOff>71439</xdr:colOff>
      <xdr:row>41</xdr:row>
      <xdr:rowOff>63499</xdr:rowOff>
    </xdr:from>
    <xdr:to>
      <xdr:col>7</xdr:col>
      <xdr:colOff>1</xdr:colOff>
      <xdr:row>50</xdr:row>
      <xdr:rowOff>31749</xdr:rowOff>
    </xdr:to>
    <xdr:graphicFrame macro="">
      <xdr:nvGraphicFramePr>
        <xdr:cNvPr id="226" name="Graphique 225">
          <a:extLst>
            <a:ext uri="{FF2B5EF4-FFF2-40B4-BE49-F238E27FC236}">
              <a16:creationId xmlns:a16="http://schemas.microsoft.com/office/drawing/2014/main" id="{00000000-0008-0000-1500-0000E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142875</xdr:colOff>
      <xdr:row>27</xdr:row>
      <xdr:rowOff>232832</xdr:rowOff>
    </xdr:from>
    <xdr:to>
      <xdr:col>13</xdr:col>
      <xdr:colOff>478117</xdr:colOff>
      <xdr:row>36</xdr:row>
      <xdr:rowOff>6169</xdr:rowOff>
    </xdr:to>
    <xdr:graphicFrame macro="">
      <xdr:nvGraphicFramePr>
        <xdr:cNvPr id="60" name="Graphique 59">
          <a:extLst>
            <a:ext uri="{FF2B5EF4-FFF2-40B4-BE49-F238E27FC236}">
              <a16:creationId xmlns:a16="http://schemas.microsoft.com/office/drawing/2014/main" id="{00000000-0008-0000-15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2117</xdr:colOff>
      <xdr:row>51</xdr:row>
      <xdr:rowOff>82550</xdr:rowOff>
    </xdr:from>
    <xdr:to>
      <xdr:col>6</xdr:col>
      <xdr:colOff>314494</xdr:colOff>
      <xdr:row>64</xdr:row>
      <xdr:rowOff>141986</xdr:rowOff>
    </xdr:to>
    <xdr:pic>
      <xdr:nvPicPr>
        <xdr:cNvPr id="47" name="Tx_emetteur_metropole_M" descr="Inserted picture RelID:1">
          <a:extLst>
            <a:ext uri="{FF2B5EF4-FFF2-40B4-BE49-F238E27FC236}">
              <a16:creationId xmlns:a16="http://schemas.microsoft.com/office/drawing/2014/main" id="{00000000-0008-0000-1500-00002F000000}"/>
            </a:ext>
          </a:extLst>
        </xdr:cNvPr>
        <xdr:cNvPicPr>
          <a:picLocks/>
        </xdr:cNvPicPr>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234950" y="10115550"/>
          <a:ext cx="2720086" cy="2535936"/>
        </a:xfrm>
        <a:prstGeom prst="rect">
          <a:avLst/>
        </a:prstGeom>
      </xdr:spPr>
    </xdr:pic>
    <xdr:clientData/>
  </xdr:twoCellAnchor>
  <xdr:twoCellAnchor>
    <xdr:from>
      <xdr:col>1</xdr:col>
      <xdr:colOff>2117</xdr:colOff>
      <xdr:row>64</xdr:row>
      <xdr:rowOff>158750</xdr:rowOff>
    </xdr:from>
    <xdr:to>
      <xdr:col>1</xdr:col>
      <xdr:colOff>542121</xdr:colOff>
      <xdr:row>67</xdr:row>
      <xdr:rowOff>130683</xdr:rowOff>
    </xdr:to>
    <xdr:pic>
      <xdr:nvPicPr>
        <xdr:cNvPr id="48" name="Tx_emetteur_guyane_M" descr="Inserted picture RelID:3">
          <a:extLst>
            <a:ext uri="{FF2B5EF4-FFF2-40B4-BE49-F238E27FC236}">
              <a16:creationId xmlns:a16="http://schemas.microsoft.com/office/drawing/2014/main" id="{00000000-0008-0000-1500-000030000000}"/>
            </a:ext>
          </a:extLst>
        </xdr:cNvPr>
        <xdr:cNvPicPr>
          <a:picLocks/>
        </xdr:cNvPicPr>
      </xdr:nvPicPr>
      <xdr:blipFill>
        <a:blip xmlns:r="http://schemas.openxmlformats.org/officeDocument/2006/relationships" r:embed="rId11" cstate="screen">
          <a:extLst>
            <a:ext uri="{28A0092B-C50C-407E-A947-70E740481C1C}">
              <a14:useLocalDpi xmlns:a14="http://schemas.microsoft.com/office/drawing/2010/main"/>
            </a:ext>
          </a:extLst>
        </a:blip>
        <a:stretch>
          <a:fillRect/>
        </a:stretch>
      </xdr:blipFill>
      <xdr:spPr>
        <a:xfrm>
          <a:off x="234950" y="12668250"/>
          <a:ext cx="540004" cy="543433"/>
        </a:xfrm>
        <a:prstGeom prst="rect">
          <a:avLst/>
        </a:prstGeom>
      </xdr:spPr>
    </xdr:pic>
    <xdr:clientData/>
  </xdr:twoCellAnchor>
  <xdr:twoCellAnchor>
    <xdr:from>
      <xdr:col>1</xdr:col>
      <xdr:colOff>548217</xdr:colOff>
      <xdr:row>64</xdr:row>
      <xdr:rowOff>158750</xdr:rowOff>
    </xdr:from>
    <xdr:to>
      <xdr:col>2</xdr:col>
      <xdr:colOff>320929</xdr:colOff>
      <xdr:row>67</xdr:row>
      <xdr:rowOff>130683</xdr:rowOff>
    </xdr:to>
    <xdr:pic>
      <xdr:nvPicPr>
        <xdr:cNvPr id="49" name="Tx_emetteur_guadeloupe_M" descr="Inserted picture RelID:4">
          <a:extLst>
            <a:ext uri="{FF2B5EF4-FFF2-40B4-BE49-F238E27FC236}">
              <a16:creationId xmlns:a16="http://schemas.microsoft.com/office/drawing/2014/main" id="{00000000-0008-0000-1500-000031000000}"/>
            </a:ext>
          </a:extLst>
        </xdr:cNvPr>
        <xdr:cNvPicPr>
          <a:picLocks/>
        </xdr:cNvPicPr>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781050" y="12668250"/>
          <a:ext cx="540004" cy="543433"/>
        </a:xfrm>
        <a:prstGeom prst="rect">
          <a:avLst/>
        </a:prstGeom>
      </xdr:spPr>
    </xdr:pic>
    <xdr:clientData/>
  </xdr:twoCellAnchor>
  <xdr:twoCellAnchor>
    <xdr:from>
      <xdr:col>2</xdr:col>
      <xdr:colOff>320675</xdr:colOff>
      <xdr:row>64</xdr:row>
      <xdr:rowOff>158750</xdr:rowOff>
    </xdr:from>
    <xdr:to>
      <xdr:col>4</xdr:col>
      <xdr:colOff>340614</xdr:colOff>
      <xdr:row>67</xdr:row>
      <xdr:rowOff>130683</xdr:rowOff>
    </xdr:to>
    <xdr:pic>
      <xdr:nvPicPr>
        <xdr:cNvPr id="50" name="Tx_emetteur_martinique_M" descr="Inserted picture RelID:5">
          <a:extLst>
            <a:ext uri="{FF2B5EF4-FFF2-40B4-BE49-F238E27FC236}">
              <a16:creationId xmlns:a16="http://schemas.microsoft.com/office/drawing/2014/main" id="{00000000-0008-0000-1500-000032000000}"/>
            </a:ext>
          </a:extLst>
        </xdr:cNvPr>
        <xdr:cNvPicPr>
          <a:picLocks/>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1320800" y="12668250"/>
          <a:ext cx="543814" cy="543433"/>
        </a:xfrm>
        <a:prstGeom prst="rect">
          <a:avLst/>
        </a:prstGeom>
      </xdr:spPr>
    </xdr:pic>
    <xdr:clientData/>
  </xdr:twoCellAnchor>
  <xdr:twoCellAnchor>
    <xdr:from>
      <xdr:col>5</xdr:col>
      <xdr:colOff>6350</xdr:colOff>
      <xdr:row>64</xdr:row>
      <xdr:rowOff>158750</xdr:rowOff>
    </xdr:from>
    <xdr:to>
      <xdr:col>5</xdr:col>
      <xdr:colOff>550164</xdr:colOff>
      <xdr:row>67</xdr:row>
      <xdr:rowOff>130683</xdr:rowOff>
    </xdr:to>
    <xdr:pic>
      <xdr:nvPicPr>
        <xdr:cNvPr id="51" name="Tx_emetteur_reunion_M" descr="Inserted picture RelID:6">
          <a:extLst>
            <a:ext uri="{FF2B5EF4-FFF2-40B4-BE49-F238E27FC236}">
              <a16:creationId xmlns:a16="http://schemas.microsoft.com/office/drawing/2014/main" id="{00000000-0008-0000-1500-000033000000}"/>
            </a:ext>
          </a:extLst>
        </xdr:cNvPr>
        <xdr:cNvPicPr>
          <a:picLocks/>
        </xdr:cNvPicPr>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xfrm>
          <a:off x="1879600" y="12668250"/>
          <a:ext cx="543814" cy="543433"/>
        </a:xfrm>
        <a:prstGeom prst="rect">
          <a:avLst/>
        </a:prstGeom>
      </xdr:spPr>
    </xdr:pic>
    <xdr:clientData/>
  </xdr:twoCellAnchor>
  <xdr:twoCellAnchor>
    <xdr:from>
      <xdr:col>9</xdr:col>
      <xdr:colOff>10583</xdr:colOff>
      <xdr:row>51</xdr:row>
      <xdr:rowOff>82550</xdr:rowOff>
    </xdr:from>
    <xdr:to>
      <xdr:col>13</xdr:col>
      <xdr:colOff>381169</xdr:colOff>
      <xdr:row>64</xdr:row>
      <xdr:rowOff>141986</xdr:rowOff>
    </xdr:to>
    <xdr:pic>
      <xdr:nvPicPr>
        <xdr:cNvPr id="52" name="Tx_emetteur_metropole_M-1" descr="Inserted picture RelID:2">
          <a:extLst>
            <a:ext uri="{FF2B5EF4-FFF2-40B4-BE49-F238E27FC236}">
              <a16:creationId xmlns:a16="http://schemas.microsoft.com/office/drawing/2014/main" id="{00000000-0008-0000-1500-000034000000}"/>
            </a:ext>
          </a:extLst>
        </xdr:cNvPr>
        <xdr:cNvPicPr>
          <a:picLocks/>
        </xdr:cNvPicPr>
      </xdr:nvPicPr>
      <xdr:blipFill>
        <a:blip xmlns:r="http://schemas.openxmlformats.org/officeDocument/2006/relationships" r:embed="rId15" cstate="screen">
          <a:extLst>
            <a:ext uri="{28A0092B-C50C-407E-A947-70E740481C1C}">
              <a14:useLocalDpi xmlns:a14="http://schemas.microsoft.com/office/drawing/2010/main"/>
            </a:ext>
          </a:extLst>
        </a:blip>
        <a:stretch>
          <a:fillRect/>
        </a:stretch>
      </xdr:blipFill>
      <xdr:spPr>
        <a:xfrm>
          <a:off x="3556000" y="10115550"/>
          <a:ext cx="2720086" cy="2535936"/>
        </a:xfrm>
        <a:prstGeom prst="rect">
          <a:avLst/>
        </a:prstGeom>
      </xdr:spPr>
    </xdr:pic>
    <xdr:clientData/>
  </xdr:twoCellAnchor>
  <xdr:twoCellAnchor>
    <xdr:from>
      <xdr:col>9</xdr:col>
      <xdr:colOff>10583</xdr:colOff>
      <xdr:row>64</xdr:row>
      <xdr:rowOff>158750</xdr:rowOff>
    </xdr:from>
    <xdr:to>
      <xdr:col>9</xdr:col>
      <xdr:colOff>550587</xdr:colOff>
      <xdr:row>67</xdr:row>
      <xdr:rowOff>130683</xdr:rowOff>
    </xdr:to>
    <xdr:pic>
      <xdr:nvPicPr>
        <xdr:cNvPr id="53" name="Tx_emetteur_guyane_M-1" descr="Inserted picture RelID:7">
          <a:extLst>
            <a:ext uri="{FF2B5EF4-FFF2-40B4-BE49-F238E27FC236}">
              <a16:creationId xmlns:a16="http://schemas.microsoft.com/office/drawing/2014/main" id="{00000000-0008-0000-1500-000035000000}"/>
            </a:ext>
          </a:extLst>
        </xdr:cNvPr>
        <xdr:cNvPicPr>
          <a:picLocks/>
        </xdr:cNvPicPr>
      </xdr:nvPicPr>
      <xdr:blipFill>
        <a:blip xmlns:r="http://schemas.openxmlformats.org/officeDocument/2006/relationships" r:embed="rId11" cstate="screen">
          <a:extLst>
            <a:ext uri="{28A0092B-C50C-407E-A947-70E740481C1C}">
              <a14:useLocalDpi xmlns:a14="http://schemas.microsoft.com/office/drawing/2010/main"/>
            </a:ext>
          </a:extLst>
        </a:blip>
        <a:stretch>
          <a:fillRect/>
        </a:stretch>
      </xdr:blipFill>
      <xdr:spPr>
        <a:xfrm>
          <a:off x="3556000" y="12668250"/>
          <a:ext cx="540004" cy="543433"/>
        </a:xfrm>
        <a:prstGeom prst="rect">
          <a:avLst/>
        </a:prstGeom>
      </xdr:spPr>
    </xdr:pic>
    <xdr:clientData/>
  </xdr:twoCellAnchor>
  <xdr:twoCellAnchor>
    <xdr:from>
      <xdr:col>9</xdr:col>
      <xdr:colOff>575733</xdr:colOff>
      <xdr:row>64</xdr:row>
      <xdr:rowOff>158750</xdr:rowOff>
    </xdr:from>
    <xdr:to>
      <xdr:col>10</xdr:col>
      <xdr:colOff>348446</xdr:colOff>
      <xdr:row>67</xdr:row>
      <xdr:rowOff>130683</xdr:rowOff>
    </xdr:to>
    <xdr:pic>
      <xdr:nvPicPr>
        <xdr:cNvPr id="54" name="Tx_emetteur_guadeloupe_M-1" descr="Inserted picture RelID:8">
          <a:extLst>
            <a:ext uri="{FF2B5EF4-FFF2-40B4-BE49-F238E27FC236}">
              <a16:creationId xmlns:a16="http://schemas.microsoft.com/office/drawing/2014/main" id="{00000000-0008-0000-1500-000036000000}"/>
            </a:ext>
          </a:extLst>
        </xdr:cNvPr>
        <xdr:cNvPicPr>
          <a:picLocks/>
        </xdr:cNvPicPr>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4121150" y="12668250"/>
          <a:ext cx="540004" cy="543433"/>
        </a:xfrm>
        <a:prstGeom prst="rect">
          <a:avLst/>
        </a:prstGeom>
      </xdr:spPr>
    </xdr:pic>
    <xdr:clientData/>
  </xdr:twoCellAnchor>
  <xdr:twoCellAnchor>
    <xdr:from>
      <xdr:col>10</xdr:col>
      <xdr:colOff>335492</xdr:colOff>
      <xdr:row>64</xdr:row>
      <xdr:rowOff>158750</xdr:rowOff>
    </xdr:from>
    <xdr:to>
      <xdr:col>12</xdr:col>
      <xdr:colOff>64389</xdr:colOff>
      <xdr:row>67</xdr:row>
      <xdr:rowOff>130683</xdr:rowOff>
    </xdr:to>
    <xdr:pic>
      <xdr:nvPicPr>
        <xdr:cNvPr id="55" name="Tx_emetteur_martinique_M-1" descr="Inserted picture RelID:9">
          <a:extLst>
            <a:ext uri="{FF2B5EF4-FFF2-40B4-BE49-F238E27FC236}">
              <a16:creationId xmlns:a16="http://schemas.microsoft.com/office/drawing/2014/main" id="{00000000-0008-0000-1500-000037000000}"/>
            </a:ext>
          </a:extLst>
        </xdr:cNvPr>
        <xdr:cNvPicPr>
          <a:picLocks/>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4648200" y="12668250"/>
          <a:ext cx="543814" cy="543433"/>
        </a:xfrm>
        <a:prstGeom prst="rect">
          <a:avLst/>
        </a:prstGeom>
      </xdr:spPr>
    </xdr:pic>
    <xdr:clientData/>
  </xdr:twoCellAnchor>
  <xdr:twoCellAnchor>
    <xdr:from>
      <xdr:col>12</xdr:col>
      <xdr:colOff>73025</xdr:colOff>
      <xdr:row>64</xdr:row>
      <xdr:rowOff>158750</xdr:rowOff>
    </xdr:from>
    <xdr:to>
      <xdr:col>12</xdr:col>
      <xdr:colOff>616839</xdr:colOff>
      <xdr:row>67</xdr:row>
      <xdr:rowOff>130683</xdr:rowOff>
    </xdr:to>
    <xdr:pic>
      <xdr:nvPicPr>
        <xdr:cNvPr id="56" name="Tx_emetteur_reunion_M-1" descr="Inserted picture RelID:10">
          <a:extLst>
            <a:ext uri="{FF2B5EF4-FFF2-40B4-BE49-F238E27FC236}">
              <a16:creationId xmlns:a16="http://schemas.microsoft.com/office/drawing/2014/main" id="{00000000-0008-0000-1500-000038000000}"/>
            </a:ext>
          </a:extLst>
        </xdr:cNvPr>
        <xdr:cNvPicPr>
          <a:picLocks/>
        </xdr:cNvPicPr>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xfrm>
          <a:off x="5200650" y="12668250"/>
          <a:ext cx="543814" cy="543433"/>
        </a:xfrm>
        <a:prstGeom prst="rect">
          <a:avLst/>
        </a:prstGeom>
      </xdr:spPr>
    </xdr:pic>
    <xdr:clientData/>
  </xdr:twoCellAnchor>
  <xdr:twoCellAnchor>
    <xdr:from>
      <xdr:col>1</xdr:col>
      <xdr:colOff>2117</xdr:colOff>
      <xdr:row>69</xdr:row>
      <xdr:rowOff>82550</xdr:rowOff>
    </xdr:from>
    <xdr:to>
      <xdr:col>8</xdr:col>
      <xdr:colOff>45508</xdr:colOff>
      <xdr:row>84</xdr:row>
      <xdr:rowOff>28220</xdr:rowOff>
    </xdr:to>
    <xdr:pic>
      <xdr:nvPicPr>
        <xdr:cNvPr id="57" name="Emissions_metropole_M" descr="Inserted picture RelID:11">
          <a:extLst>
            <a:ext uri="{FF2B5EF4-FFF2-40B4-BE49-F238E27FC236}">
              <a16:creationId xmlns:a16="http://schemas.microsoft.com/office/drawing/2014/main" id="{00000000-0008-0000-1500-000039000000}"/>
            </a:ext>
          </a:extLst>
        </xdr:cNvPr>
        <xdr:cNvPicPr>
          <a:picLocks/>
        </xdr:cNvPicPr>
      </xdr:nvPicPr>
      <xdr:blipFill>
        <a:blip xmlns:r="http://schemas.openxmlformats.org/officeDocument/2006/relationships" r:embed="rId16" cstate="screen">
          <a:extLst>
            <a:ext uri="{28A0092B-C50C-407E-A947-70E740481C1C}">
              <a14:useLocalDpi xmlns:a14="http://schemas.microsoft.com/office/drawing/2010/main"/>
            </a:ext>
          </a:extLst>
        </a:blip>
        <a:stretch>
          <a:fillRect/>
        </a:stretch>
      </xdr:blipFill>
      <xdr:spPr>
        <a:xfrm>
          <a:off x="234950" y="13544550"/>
          <a:ext cx="3006725" cy="2803170"/>
        </a:xfrm>
        <a:prstGeom prst="rect">
          <a:avLst/>
        </a:prstGeom>
      </xdr:spPr>
    </xdr:pic>
    <xdr:clientData/>
  </xdr:twoCellAnchor>
  <xdr:twoCellAnchor>
    <xdr:from>
      <xdr:col>1</xdr:col>
      <xdr:colOff>2117</xdr:colOff>
      <xdr:row>84</xdr:row>
      <xdr:rowOff>44450</xdr:rowOff>
    </xdr:from>
    <xdr:to>
      <xdr:col>1</xdr:col>
      <xdr:colOff>542121</xdr:colOff>
      <xdr:row>87</xdr:row>
      <xdr:rowOff>73279</xdr:rowOff>
    </xdr:to>
    <xdr:pic>
      <xdr:nvPicPr>
        <xdr:cNvPr id="58" name="Emissions_guyane_M" descr="Inserted picture RelID:13">
          <a:extLst>
            <a:ext uri="{FF2B5EF4-FFF2-40B4-BE49-F238E27FC236}">
              <a16:creationId xmlns:a16="http://schemas.microsoft.com/office/drawing/2014/main" id="{00000000-0008-0000-1500-00003A000000}"/>
            </a:ext>
          </a:extLst>
        </xdr:cNvPr>
        <xdr:cNvPicPr>
          <a:picLocks/>
        </xdr:cNvPicPr>
      </xdr:nvPicPr>
      <xdr:blipFill>
        <a:blip xmlns:r="http://schemas.openxmlformats.org/officeDocument/2006/relationships" r:embed="rId17" cstate="screen">
          <a:extLst>
            <a:ext uri="{28A0092B-C50C-407E-A947-70E740481C1C}">
              <a14:useLocalDpi xmlns:a14="http://schemas.microsoft.com/office/drawing/2010/main"/>
            </a:ext>
          </a:extLst>
        </a:blip>
        <a:stretch>
          <a:fillRect/>
        </a:stretch>
      </xdr:blipFill>
      <xdr:spPr>
        <a:xfrm>
          <a:off x="234950" y="16363950"/>
          <a:ext cx="540004" cy="536829"/>
        </a:xfrm>
        <a:prstGeom prst="rect">
          <a:avLst/>
        </a:prstGeom>
      </xdr:spPr>
    </xdr:pic>
    <xdr:clientData/>
  </xdr:twoCellAnchor>
  <xdr:twoCellAnchor>
    <xdr:from>
      <xdr:col>1</xdr:col>
      <xdr:colOff>554567</xdr:colOff>
      <xdr:row>84</xdr:row>
      <xdr:rowOff>44450</xdr:rowOff>
    </xdr:from>
    <xdr:to>
      <xdr:col>2</xdr:col>
      <xdr:colOff>327279</xdr:colOff>
      <xdr:row>87</xdr:row>
      <xdr:rowOff>73279</xdr:rowOff>
    </xdr:to>
    <xdr:pic>
      <xdr:nvPicPr>
        <xdr:cNvPr id="59" name="Emissions_guadeloupe_M" descr="Inserted picture RelID:14">
          <a:extLst>
            <a:ext uri="{FF2B5EF4-FFF2-40B4-BE49-F238E27FC236}">
              <a16:creationId xmlns:a16="http://schemas.microsoft.com/office/drawing/2014/main" id="{00000000-0008-0000-1500-00003B000000}"/>
            </a:ext>
          </a:extLst>
        </xdr:cNvPr>
        <xdr:cNvPicPr>
          <a:picLocks/>
        </xdr:cNvPicPr>
      </xdr:nvPicPr>
      <xdr:blipFill>
        <a:blip xmlns:r="http://schemas.openxmlformats.org/officeDocument/2006/relationships" r:embed="rId18" cstate="screen">
          <a:extLst>
            <a:ext uri="{28A0092B-C50C-407E-A947-70E740481C1C}">
              <a14:useLocalDpi xmlns:a14="http://schemas.microsoft.com/office/drawing/2010/main"/>
            </a:ext>
          </a:extLst>
        </a:blip>
        <a:stretch>
          <a:fillRect/>
        </a:stretch>
      </xdr:blipFill>
      <xdr:spPr>
        <a:xfrm>
          <a:off x="787400" y="16363950"/>
          <a:ext cx="540004" cy="536829"/>
        </a:xfrm>
        <a:prstGeom prst="rect">
          <a:avLst/>
        </a:prstGeom>
      </xdr:spPr>
    </xdr:pic>
    <xdr:clientData/>
  </xdr:twoCellAnchor>
  <xdr:twoCellAnchor>
    <xdr:from>
      <xdr:col>2</xdr:col>
      <xdr:colOff>320675</xdr:colOff>
      <xdr:row>84</xdr:row>
      <xdr:rowOff>44450</xdr:rowOff>
    </xdr:from>
    <xdr:to>
      <xdr:col>4</xdr:col>
      <xdr:colOff>340614</xdr:colOff>
      <xdr:row>87</xdr:row>
      <xdr:rowOff>73279</xdr:rowOff>
    </xdr:to>
    <xdr:pic>
      <xdr:nvPicPr>
        <xdr:cNvPr id="61" name="Emissions_martinique_M" descr="Inserted picture RelID:15">
          <a:extLst>
            <a:ext uri="{FF2B5EF4-FFF2-40B4-BE49-F238E27FC236}">
              <a16:creationId xmlns:a16="http://schemas.microsoft.com/office/drawing/2014/main" id="{00000000-0008-0000-1500-00003D000000}"/>
            </a:ext>
          </a:extLst>
        </xdr:cNvPr>
        <xdr:cNvPicPr>
          <a:picLocks/>
        </xdr:cNvPicPr>
      </xdr:nvPicPr>
      <xdr:blipFill>
        <a:blip xmlns:r="http://schemas.openxmlformats.org/officeDocument/2006/relationships" r:embed="rId19" cstate="screen">
          <a:extLst>
            <a:ext uri="{28A0092B-C50C-407E-A947-70E740481C1C}">
              <a14:useLocalDpi xmlns:a14="http://schemas.microsoft.com/office/drawing/2010/main"/>
            </a:ext>
          </a:extLst>
        </a:blip>
        <a:stretch>
          <a:fillRect/>
        </a:stretch>
      </xdr:blipFill>
      <xdr:spPr>
        <a:xfrm>
          <a:off x="1320800" y="16363950"/>
          <a:ext cx="543814" cy="536829"/>
        </a:xfrm>
        <a:prstGeom prst="rect">
          <a:avLst/>
        </a:prstGeom>
      </xdr:spPr>
    </xdr:pic>
    <xdr:clientData/>
  </xdr:twoCellAnchor>
  <xdr:twoCellAnchor>
    <xdr:from>
      <xdr:col>5</xdr:col>
      <xdr:colOff>0</xdr:colOff>
      <xdr:row>84</xdr:row>
      <xdr:rowOff>44450</xdr:rowOff>
    </xdr:from>
    <xdr:to>
      <xdr:col>5</xdr:col>
      <xdr:colOff>543814</xdr:colOff>
      <xdr:row>87</xdr:row>
      <xdr:rowOff>73279</xdr:rowOff>
    </xdr:to>
    <xdr:pic>
      <xdr:nvPicPr>
        <xdr:cNvPr id="62" name="Emissions_reunion_M" descr="Inserted picture RelID:16">
          <a:extLst>
            <a:ext uri="{FF2B5EF4-FFF2-40B4-BE49-F238E27FC236}">
              <a16:creationId xmlns:a16="http://schemas.microsoft.com/office/drawing/2014/main" id="{00000000-0008-0000-1500-00003E000000}"/>
            </a:ext>
          </a:extLst>
        </xdr:cNvPr>
        <xdr:cNvPicPr>
          <a:picLocks/>
        </xdr:cNvPicPr>
      </xdr:nvPicPr>
      <xdr:blipFill>
        <a:blip xmlns:r="http://schemas.openxmlformats.org/officeDocument/2006/relationships" r:embed="rId20" cstate="screen">
          <a:extLst>
            <a:ext uri="{28A0092B-C50C-407E-A947-70E740481C1C}">
              <a14:useLocalDpi xmlns:a14="http://schemas.microsoft.com/office/drawing/2010/main"/>
            </a:ext>
          </a:extLst>
        </a:blip>
        <a:stretch>
          <a:fillRect/>
        </a:stretch>
      </xdr:blipFill>
      <xdr:spPr>
        <a:xfrm>
          <a:off x="1873250" y="16363950"/>
          <a:ext cx="543814" cy="536829"/>
        </a:xfrm>
        <a:prstGeom prst="rect">
          <a:avLst/>
        </a:prstGeom>
      </xdr:spPr>
    </xdr:pic>
    <xdr:clientData/>
  </xdr:twoCellAnchor>
  <xdr:twoCellAnchor>
    <xdr:from>
      <xdr:col>8</xdr:col>
      <xdr:colOff>328083</xdr:colOff>
      <xdr:row>69</xdr:row>
      <xdr:rowOff>82550</xdr:rowOff>
    </xdr:from>
    <xdr:to>
      <xdr:col>14</xdr:col>
      <xdr:colOff>22755</xdr:colOff>
      <xdr:row>84</xdr:row>
      <xdr:rowOff>23780</xdr:rowOff>
    </xdr:to>
    <xdr:pic>
      <xdr:nvPicPr>
        <xdr:cNvPr id="63" name="Emissions_metropole_M-1" descr="Inserted picture RelID:12">
          <a:extLst>
            <a:ext uri="{FF2B5EF4-FFF2-40B4-BE49-F238E27FC236}">
              <a16:creationId xmlns:a16="http://schemas.microsoft.com/office/drawing/2014/main" id="{00000000-0008-0000-1500-00003F000000}"/>
            </a:ext>
          </a:extLst>
        </xdr:cNvPr>
        <xdr:cNvPicPr>
          <a:picLocks/>
        </xdr:cNvPicPr>
      </xdr:nvPicPr>
      <xdr:blipFill>
        <a:blip xmlns:r="http://schemas.openxmlformats.org/officeDocument/2006/relationships" r:embed="rId21" cstate="screen">
          <a:extLst>
            <a:ext uri="{28A0092B-C50C-407E-A947-70E740481C1C}">
              <a14:useLocalDpi xmlns:a14="http://schemas.microsoft.com/office/drawing/2010/main"/>
            </a:ext>
          </a:extLst>
        </a:blip>
        <a:stretch>
          <a:fillRect/>
        </a:stretch>
      </xdr:blipFill>
      <xdr:spPr>
        <a:xfrm>
          <a:off x="3524250" y="13544550"/>
          <a:ext cx="3001963" cy="2798730"/>
        </a:xfrm>
        <a:prstGeom prst="rect">
          <a:avLst/>
        </a:prstGeom>
      </xdr:spPr>
    </xdr:pic>
    <xdr:clientData/>
  </xdr:twoCellAnchor>
  <xdr:twoCellAnchor>
    <xdr:from>
      <xdr:col>8</xdr:col>
      <xdr:colOff>328083</xdr:colOff>
      <xdr:row>84</xdr:row>
      <xdr:rowOff>44450</xdr:rowOff>
    </xdr:from>
    <xdr:to>
      <xdr:col>9</xdr:col>
      <xdr:colOff>518837</xdr:colOff>
      <xdr:row>87</xdr:row>
      <xdr:rowOff>73279</xdr:rowOff>
    </xdr:to>
    <xdr:pic>
      <xdr:nvPicPr>
        <xdr:cNvPr id="64" name="Emissions_guyane_M-1" descr="Inserted picture RelID:17">
          <a:extLst>
            <a:ext uri="{FF2B5EF4-FFF2-40B4-BE49-F238E27FC236}">
              <a16:creationId xmlns:a16="http://schemas.microsoft.com/office/drawing/2014/main" id="{00000000-0008-0000-1500-000040000000}"/>
            </a:ext>
          </a:extLst>
        </xdr:cNvPr>
        <xdr:cNvPicPr>
          <a:picLocks/>
        </xdr:cNvPicPr>
      </xdr:nvPicPr>
      <xdr:blipFill>
        <a:blip xmlns:r="http://schemas.openxmlformats.org/officeDocument/2006/relationships" r:embed="rId17" cstate="screen">
          <a:extLst>
            <a:ext uri="{28A0092B-C50C-407E-A947-70E740481C1C}">
              <a14:useLocalDpi xmlns:a14="http://schemas.microsoft.com/office/drawing/2010/main"/>
            </a:ext>
          </a:extLst>
        </a:blip>
        <a:stretch>
          <a:fillRect/>
        </a:stretch>
      </xdr:blipFill>
      <xdr:spPr>
        <a:xfrm>
          <a:off x="3524250" y="16363950"/>
          <a:ext cx="540004" cy="536829"/>
        </a:xfrm>
        <a:prstGeom prst="rect">
          <a:avLst/>
        </a:prstGeom>
      </xdr:spPr>
    </xdr:pic>
    <xdr:clientData/>
  </xdr:twoCellAnchor>
  <xdr:twoCellAnchor>
    <xdr:from>
      <xdr:col>9</xdr:col>
      <xdr:colOff>543983</xdr:colOff>
      <xdr:row>84</xdr:row>
      <xdr:rowOff>44450</xdr:rowOff>
    </xdr:from>
    <xdr:to>
      <xdr:col>10</xdr:col>
      <xdr:colOff>316696</xdr:colOff>
      <xdr:row>87</xdr:row>
      <xdr:rowOff>73279</xdr:rowOff>
    </xdr:to>
    <xdr:pic>
      <xdr:nvPicPr>
        <xdr:cNvPr id="65" name="Emissions_guadeloupe_M-1" descr="Inserted picture RelID:18">
          <a:extLst>
            <a:ext uri="{FF2B5EF4-FFF2-40B4-BE49-F238E27FC236}">
              <a16:creationId xmlns:a16="http://schemas.microsoft.com/office/drawing/2014/main" id="{00000000-0008-0000-1500-000041000000}"/>
            </a:ext>
          </a:extLst>
        </xdr:cNvPr>
        <xdr:cNvPicPr>
          <a:picLocks/>
        </xdr:cNvPicPr>
      </xdr:nvPicPr>
      <xdr:blipFill>
        <a:blip xmlns:r="http://schemas.openxmlformats.org/officeDocument/2006/relationships" r:embed="rId18" cstate="screen">
          <a:extLst>
            <a:ext uri="{28A0092B-C50C-407E-A947-70E740481C1C}">
              <a14:useLocalDpi xmlns:a14="http://schemas.microsoft.com/office/drawing/2010/main"/>
            </a:ext>
          </a:extLst>
        </a:blip>
        <a:stretch>
          <a:fillRect/>
        </a:stretch>
      </xdr:blipFill>
      <xdr:spPr>
        <a:xfrm>
          <a:off x="4089400" y="16363950"/>
          <a:ext cx="540004" cy="536829"/>
        </a:xfrm>
        <a:prstGeom prst="rect">
          <a:avLst/>
        </a:prstGeom>
      </xdr:spPr>
    </xdr:pic>
    <xdr:clientData/>
  </xdr:twoCellAnchor>
  <xdr:twoCellAnchor>
    <xdr:from>
      <xdr:col>10</xdr:col>
      <xdr:colOff>303742</xdr:colOff>
      <xdr:row>84</xdr:row>
      <xdr:rowOff>44450</xdr:rowOff>
    </xdr:from>
    <xdr:to>
      <xdr:col>12</xdr:col>
      <xdr:colOff>32639</xdr:colOff>
      <xdr:row>87</xdr:row>
      <xdr:rowOff>73279</xdr:rowOff>
    </xdr:to>
    <xdr:pic>
      <xdr:nvPicPr>
        <xdr:cNvPr id="66" name="Emissions_martinique_M-1" descr="Inserted picture RelID:19">
          <a:extLst>
            <a:ext uri="{FF2B5EF4-FFF2-40B4-BE49-F238E27FC236}">
              <a16:creationId xmlns:a16="http://schemas.microsoft.com/office/drawing/2014/main" id="{00000000-0008-0000-1500-000042000000}"/>
            </a:ext>
          </a:extLst>
        </xdr:cNvPr>
        <xdr:cNvPicPr>
          <a:picLocks/>
        </xdr:cNvPicPr>
      </xdr:nvPicPr>
      <xdr:blipFill>
        <a:blip xmlns:r="http://schemas.openxmlformats.org/officeDocument/2006/relationships" r:embed="rId19" cstate="screen">
          <a:extLst>
            <a:ext uri="{28A0092B-C50C-407E-A947-70E740481C1C}">
              <a14:useLocalDpi xmlns:a14="http://schemas.microsoft.com/office/drawing/2010/main"/>
            </a:ext>
          </a:extLst>
        </a:blip>
        <a:stretch>
          <a:fillRect/>
        </a:stretch>
      </xdr:blipFill>
      <xdr:spPr>
        <a:xfrm>
          <a:off x="4616450" y="16363950"/>
          <a:ext cx="543814" cy="536829"/>
        </a:xfrm>
        <a:prstGeom prst="rect">
          <a:avLst/>
        </a:prstGeom>
      </xdr:spPr>
    </xdr:pic>
    <xdr:clientData/>
  </xdr:twoCellAnchor>
  <xdr:twoCellAnchor>
    <xdr:from>
      <xdr:col>12</xdr:col>
      <xdr:colOff>41275</xdr:colOff>
      <xdr:row>84</xdr:row>
      <xdr:rowOff>44450</xdr:rowOff>
    </xdr:from>
    <xdr:to>
      <xdr:col>12</xdr:col>
      <xdr:colOff>585089</xdr:colOff>
      <xdr:row>87</xdr:row>
      <xdr:rowOff>73279</xdr:rowOff>
    </xdr:to>
    <xdr:pic>
      <xdr:nvPicPr>
        <xdr:cNvPr id="67" name="Emissions_reunion_M-1" descr="Inserted picture RelID:20">
          <a:extLst>
            <a:ext uri="{FF2B5EF4-FFF2-40B4-BE49-F238E27FC236}">
              <a16:creationId xmlns:a16="http://schemas.microsoft.com/office/drawing/2014/main" id="{00000000-0008-0000-1500-000043000000}"/>
            </a:ext>
          </a:extLst>
        </xdr:cNvPr>
        <xdr:cNvPicPr>
          <a:picLocks/>
        </xdr:cNvPicPr>
      </xdr:nvPicPr>
      <xdr:blipFill>
        <a:blip xmlns:r="http://schemas.openxmlformats.org/officeDocument/2006/relationships" r:embed="rId20" cstate="screen">
          <a:extLst>
            <a:ext uri="{28A0092B-C50C-407E-A947-70E740481C1C}">
              <a14:useLocalDpi xmlns:a14="http://schemas.microsoft.com/office/drawing/2010/main"/>
            </a:ext>
          </a:extLst>
        </a:blip>
        <a:stretch>
          <a:fillRect/>
        </a:stretch>
      </xdr:blipFill>
      <xdr:spPr>
        <a:xfrm>
          <a:off x="5168900" y="16363950"/>
          <a:ext cx="543814" cy="5368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189042</xdr:colOff>
      <xdr:row>0</xdr:row>
      <xdr:rowOff>81910</xdr:rowOff>
    </xdr:from>
    <xdr:ext cx="347507" cy="530569"/>
    <xdr:pic>
      <xdr:nvPicPr>
        <xdr:cNvPr id="2" name="Picture 3" descr="\\luffy.gipdmp.fr\Pole_Territoires$\PROGRAMME_MSS\_Communication_MSSanté\Logos\LOGO_CONFIANCE\label_CONFIANCE-01.png">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89042" y="81910"/>
          <a:ext cx="347507" cy="5305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189042</xdr:colOff>
      <xdr:row>0</xdr:row>
      <xdr:rowOff>81910</xdr:rowOff>
    </xdr:from>
    <xdr:to>
      <xdr:col>0</xdr:col>
      <xdr:colOff>536549</xdr:colOff>
      <xdr:row>3</xdr:row>
      <xdr:rowOff>40979</xdr:rowOff>
    </xdr:to>
    <xdr:pic>
      <xdr:nvPicPr>
        <xdr:cNvPr id="2" name="Picture 3" descr="\\luffy.gipdmp.fr\Pole_Territoires$\PROGRAMME_MSS\_Communication_MSSanté\Logos\LOGO_CONFIANCE\label_CONFIANCE-01.png">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89042" y="81910"/>
          <a:ext cx="347507" cy="530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esante.gouv.fr/sites/default/files/2021-05/MSS_FON_Re%CC%81fe%CC%81rentiel%20%231_Ope%CC%81rateurs_MSSante%CC%81_v1.4_20210526_0.zi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hyperlink" Target="https://ressources.esante.gouv.fr/inscription-actu-mssante.html" TargetMode="External"/><Relationship Id="rId7" Type="http://schemas.openxmlformats.org/officeDocument/2006/relationships/drawing" Target="../drawings/drawing3.xml"/><Relationship Id="rId2" Type="http://schemas.openxmlformats.org/officeDocument/2006/relationships/hyperlink" Target="https://esante.gouv.fr/ans/les-webinaires" TargetMode="External"/><Relationship Id="rId1" Type="http://schemas.openxmlformats.org/officeDocument/2006/relationships/hyperlink" Target="https://esante.gouv.fr/ans/webinaire/les-messageries-securisees-de-sante-dans-le-secteur-medico-social" TargetMode="External"/><Relationship Id="rId6" Type="http://schemas.openxmlformats.org/officeDocument/2006/relationships/printerSettings" Target="../printerSettings/printerSettings4.bin"/><Relationship Id="rId5" Type="http://schemas.openxmlformats.org/officeDocument/2006/relationships/hyperlink" Target="https://esante.gouv.fr/ans/webinaire/emettre-et-recevoir-des-comptes-rendus-de-biologie-en-loinc" TargetMode="External"/><Relationship Id="rId4" Type="http://schemas.openxmlformats.org/officeDocument/2006/relationships/hyperlink" Target="https://app.livestorm.co/ans-1/jni-webinaire-le-numerique-en-sante-en-europe?utm_source=Livestorm+company+page"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7">
    <tabColor theme="4"/>
  </sheetPr>
  <dimension ref="A1:L85"/>
  <sheetViews>
    <sheetView workbookViewId="0"/>
  </sheetViews>
  <sheetFormatPr baseColWidth="10" defaultRowHeight="15.5" x14ac:dyDescent="0.35"/>
  <cols>
    <col min="1" max="1" width="18.08203125" customWidth="1"/>
  </cols>
  <sheetData>
    <row r="1" spans="1:2" x14ac:dyDescent="0.35">
      <c r="A1" t="s">
        <v>43</v>
      </c>
      <c r="B1">
        <v>75</v>
      </c>
    </row>
    <row r="2" spans="1:2" x14ac:dyDescent="0.35">
      <c r="A2" s="123" t="s">
        <v>42</v>
      </c>
    </row>
    <row r="3" spans="1:2" x14ac:dyDescent="0.35">
      <c r="A3" t="s">
        <v>37</v>
      </c>
      <c r="B3" s="230">
        <f t="array" aca="1" ref="B3" ca="1">INDIRECT(ADDRESS(10,'Graphique Data'!B1,1,1,"Data"))</f>
        <v>1667894</v>
      </c>
    </row>
    <row r="4" spans="1:2" x14ac:dyDescent="0.35">
      <c r="A4" t="s">
        <v>38</v>
      </c>
      <c r="B4" s="230">
        <f t="array" aca="1" ref="B4" ca="1">INDIRECT(ADDRESS(11,'Graphique Data'!B1,1,1,"Data"))</f>
        <v>626083</v>
      </c>
    </row>
    <row r="5" spans="1:2" x14ac:dyDescent="0.35">
      <c r="A5" t="s">
        <v>39</v>
      </c>
      <c r="B5" s="230">
        <f t="array" aca="1" ref="B5" ca="1">INDIRECT(ADDRESS(12,'Graphique Data'!B1,1,1,"Data"))</f>
        <v>519262</v>
      </c>
    </row>
    <row r="6" spans="1:2" x14ac:dyDescent="0.35">
      <c r="A6" t="s">
        <v>40</v>
      </c>
      <c r="B6" s="230">
        <f t="array" aca="1" ref="B6" ca="1">INDIRECT(ADDRESS(13,'Graphique Data'!B1,1,1,"Data"))</f>
        <v>9232946</v>
      </c>
    </row>
    <row r="8" spans="1:2" x14ac:dyDescent="0.35">
      <c r="A8" s="123" t="s">
        <v>55</v>
      </c>
    </row>
    <row r="9" spans="1:2" x14ac:dyDescent="0.35">
      <c r="A9" s="41" t="s">
        <v>56</v>
      </c>
      <c r="B9" s="230">
        <f t="array" aca="1" ref="B9" ca="1">INDIRECT(ADDRESS(16,'Graphique Data'!B1,1,1,"Data"))</f>
        <v>446065</v>
      </c>
    </row>
    <row r="10" spans="1:2" x14ac:dyDescent="0.35">
      <c r="A10" s="41" t="s">
        <v>57</v>
      </c>
      <c r="B10" s="230">
        <f t="array" aca="1" ref="B10" ca="1">INDIRECT(ADDRESS(17,'Graphique Data'!B1,1,1,"Data"))</f>
        <v>31933</v>
      </c>
    </row>
    <row r="11" spans="1:2" x14ac:dyDescent="0.35">
      <c r="A11" s="41" t="s">
        <v>58</v>
      </c>
      <c r="B11" s="230">
        <f t="array" aca="1" ref="B11" ca="1">INDIRECT(ADDRESS(18,'Graphique Data'!B1,1,1,"Data"))</f>
        <v>2356</v>
      </c>
    </row>
    <row r="13" spans="1:2" x14ac:dyDescent="0.35">
      <c r="A13" s="41" t="s">
        <v>20</v>
      </c>
    </row>
    <row r="14" spans="1:2" x14ac:dyDescent="0.35">
      <c r="A14" s="14" t="s">
        <v>60</v>
      </c>
      <c r="B14" s="230">
        <f t="array" aca="1" ref="B14" ca="1">INDIRECT(ADDRESS(19,'Graphique Data'!B1,1,1,"Data"))</f>
        <v>470597</v>
      </c>
    </row>
    <row r="15" spans="1:2" x14ac:dyDescent="0.35">
      <c r="A15" s="14" t="s">
        <v>61</v>
      </c>
      <c r="B15" s="230">
        <f t="array" aca="1" ref="B15" ca="1">INDIRECT(ADDRESS(20,'Graphique Data'!B1,1,1,"Data"))</f>
        <v>1197026</v>
      </c>
    </row>
    <row r="16" spans="1:2" x14ac:dyDescent="0.35">
      <c r="A16" s="14" t="s">
        <v>9103</v>
      </c>
      <c r="B16" s="230">
        <f t="array" aca="1" ref="B16" ca="1">INDIRECT(ADDRESS(21,'Graphique Data'!B1,1,1,"Data"))</f>
        <v>386840</v>
      </c>
    </row>
    <row r="17" spans="1:12" x14ac:dyDescent="0.35">
      <c r="A17" s="14" t="s">
        <v>62</v>
      </c>
      <c r="B17" s="230">
        <f t="array" aca="1" ref="B17" ca="1">INDIRECT(ADDRESS(22,'Graphique Data'!B1,1,1,"Data"))</f>
        <v>1421126</v>
      </c>
    </row>
    <row r="19" spans="1:12" x14ac:dyDescent="0.35">
      <c r="A19" s="14" t="s">
        <v>243</v>
      </c>
    </row>
    <row r="20" spans="1:12" x14ac:dyDescent="0.35">
      <c r="A20" s="230" t="str">
        <f ca="1">INDIRECT(ADDRESS(D20,1,1,1,"ES - Détail"))</f>
        <v>CENTRE HOSPITALIER MENDE</v>
      </c>
      <c r="B20" s="230" t="str">
        <f ca="1">"5. "&amp;A20</f>
        <v>5. CENTRE HOSPITALIER MENDE</v>
      </c>
      <c r="C20" s="231">
        <f t="array" ref="C20">LARGE(IF('ES - Détail'!J:J&gt;100,'ES - Détail'!L:L,""),F20)</f>
        <v>5.9901960784313699</v>
      </c>
      <c r="D20" s="230">
        <f>MATCH(C20,'ES - Détail'!L:L,0)</f>
        <v>170</v>
      </c>
      <c r="E20" s="230" t="str">
        <f ca="1">"de "&amp;INDIRECT(ADDRESS(D20,10,1,1,"ES - Détail")) &amp; " à "&amp; INDIRECT(ADDRESS(D20,9,1,1,"ES - Détail"))</f>
        <v>de 306 à 2139</v>
      </c>
      <c r="F20" s="230">
        <v>5</v>
      </c>
    </row>
    <row r="21" spans="1:12" x14ac:dyDescent="0.35">
      <c r="A21" s="230" t="str">
        <f ca="1">INDIRECT(ADDRESS(D21,1,1,1,"ES - Détail"))</f>
        <v>CH CHARTRES</v>
      </c>
      <c r="B21" s="230" t="str">
        <f ca="1">"4. "&amp;A21</f>
        <v>4. CH CHARTRES</v>
      </c>
      <c r="C21" s="231">
        <f t="array" ref="C21">LARGE(IF('ES - Détail'!J:J&gt;100,'ES - Détail'!L:L,""),F21)</f>
        <v>10.1656441717791</v>
      </c>
      <c r="D21" s="230">
        <f>MATCH(C21,'ES - Détail'!L:L,0)</f>
        <v>107</v>
      </c>
      <c r="E21" s="230" t="str">
        <f ca="1">"de "&amp;INDIRECT(ADDRESS(D21,10,1,1,"ES - Détail")) &amp; " à "&amp; INDIRECT(ADDRESS(D21,9,1,1,"ES - Détail"))</f>
        <v>de 326 à 3640</v>
      </c>
      <c r="F21" s="230">
        <v>4</v>
      </c>
    </row>
    <row r="22" spans="1:12" ht="18.5" x14ac:dyDescent="0.45">
      <c r="A22" s="230" t="str">
        <f ca="1">INDIRECT(ADDRESS(D22,1,1,1,"ES - Détail"))</f>
        <v>CLINIQUE BEAU SOLEIL</v>
      </c>
      <c r="B22" s="230" t="str">
        <f ca="1">"3. "&amp;A22</f>
        <v>3. CLINIQUE BEAU SOLEIL</v>
      </c>
      <c r="C22" s="231">
        <f t="array" ref="C22">LARGE(IF('ES - Détail'!J:J&gt;100,'ES - Détail'!L:L,""),F22)</f>
        <v>11.5993690851735</v>
      </c>
      <c r="D22" s="230">
        <f>MATCH(C22,'ES - Détail'!L:L,0)</f>
        <v>53</v>
      </c>
      <c r="E22" s="230" t="str">
        <f ca="1">"de "&amp;INDIRECT(ADDRESS(D22,10,1,1,"ES - Détail")) &amp; " à "&amp; INDIRECT(ADDRESS(D22,9,1,1,"ES - Détail"))</f>
        <v>de 634 à 7988</v>
      </c>
      <c r="F22" s="230">
        <v>3</v>
      </c>
      <c r="L22" s="103"/>
    </row>
    <row r="23" spans="1:12" x14ac:dyDescent="0.35">
      <c r="A23" s="230" t="str">
        <f ca="1">INDIRECT(ADDRESS(D23,1,1,1,"ES - Détail"))</f>
        <v>CLINIQUE DES CEDRES</v>
      </c>
      <c r="B23" s="230" t="str">
        <f ca="1">"2. "&amp;A23</f>
        <v>2. CLINIQUE DES CEDRES</v>
      </c>
      <c r="C23" s="231">
        <f t="array" ref="C23">LARGE(IF('ES - Détail'!J:J&gt;100,'ES - Détail'!L:L,""),F23)</f>
        <v>21.507462686567202</v>
      </c>
      <c r="D23" s="230">
        <f>MATCH(C23,'ES - Détail'!L:L,0)</f>
        <v>67</v>
      </c>
      <c r="E23" s="230" t="str">
        <f ca="1">"de "&amp;INDIRECT(ADDRESS(D23,10,1,1,"ES - Détail")) &amp; " à "&amp; INDIRECT(ADDRESS(D23,9,1,1,"ES - Détail"))</f>
        <v>de 268 à 6032</v>
      </c>
      <c r="F23" s="230">
        <v>2</v>
      </c>
    </row>
    <row r="24" spans="1:12" x14ac:dyDescent="0.35">
      <c r="A24" s="230" t="str">
        <f ca="1">INDIRECT(ADDRESS(D24,1,1,1,"ES - Détail"))</f>
        <v>CHU DE TOULOUSE</v>
      </c>
      <c r="B24" s="230" t="str">
        <f ca="1">"1. "&amp;A24</f>
        <v>1. CHU DE TOULOUSE</v>
      </c>
      <c r="C24" s="231">
        <f t="array" ref="C24">LARGE(IF('ES - Détail'!J:J&gt;100,'ES - Détail'!L:L,""),F24)</f>
        <v>29.718799368088501</v>
      </c>
      <c r="D24" s="230">
        <f>MATCH(C24,'ES - Détail'!L:L,0)</f>
        <v>9</v>
      </c>
      <c r="E24" s="230" t="str">
        <f ca="1">"de "&amp;INDIRECT(ADDRESS(D24,10,1,1,"ES - Détail")) &amp; " à "&amp; INDIRECT(ADDRESS(D24,9,1,1,"ES - Détail"))</f>
        <v>de 1899 à 58335</v>
      </c>
      <c r="F24" s="230">
        <v>1</v>
      </c>
    </row>
    <row r="26" spans="1:12" x14ac:dyDescent="0.35">
      <c r="A26" s="14" t="s">
        <v>358</v>
      </c>
    </row>
    <row r="27" spans="1:12" x14ac:dyDescent="0.35">
      <c r="A27" t="s">
        <v>8575</v>
      </c>
      <c r="B27" s="230" t="str">
        <f>"5. "&amp;A27</f>
        <v>5. CHU GRENOBLE</v>
      </c>
      <c r="C27" s="102">
        <v>40157</v>
      </c>
      <c r="G27" s="11"/>
      <c r="H27" s="14"/>
    </row>
    <row r="28" spans="1:12" x14ac:dyDescent="0.35">
      <c r="A28" t="s">
        <v>8692</v>
      </c>
      <c r="B28" s="230" t="str">
        <f>"4. "&amp;A28</f>
        <v>4. CHU HOPITAUX DE BORDEAUX</v>
      </c>
      <c r="C28" s="102">
        <v>42916</v>
      </c>
      <c r="G28" s="11"/>
      <c r="H28" s="14"/>
    </row>
    <row r="29" spans="1:12" x14ac:dyDescent="0.35">
      <c r="A29" t="s">
        <v>9516</v>
      </c>
      <c r="B29" s="230" t="str">
        <f>"3. "&amp;A29</f>
        <v>3. HCL - Groupe</v>
      </c>
      <c r="C29" s="102">
        <v>50856</v>
      </c>
      <c r="G29" s="11"/>
      <c r="H29" s="14"/>
    </row>
    <row r="30" spans="1:12" x14ac:dyDescent="0.35">
      <c r="A30" t="s">
        <v>9515</v>
      </c>
      <c r="B30" s="230" t="str">
        <f>"2. "&amp;A30</f>
        <v>2. APHP - Groupe</v>
      </c>
      <c r="C30" s="102">
        <v>53471</v>
      </c>
      <c r="G30" s="11"/>
      <c r="H30" s="14"/>
    </row>
    <row r="31" spans="1:12" x14ac:dyDescent="0.35">
      <c r="A31" t="s">
        <v>8815</v>
      </c>
      <c r="B31" s="230" t="str">
        <f>"1. "&amp;A31</f>
        <v>1. CHU DE TOULOUSE</v>
      </c>
      <c r="C31" s="102">
        <v>58335</v>
      </c>
    </row>
    <row r="33" spans="1:3" x14ac:dyDescent="0.35">
      <c r="A33" s="123" t="s">
        <v>305</v>
      </c>
    </row>
    <row r="34" spans="1:3" x14ac:dyDescent="0.35">
      <c r="A34" s="41" t="s">
        <v>37</v>
      </c>
      <c r="B34" s="230">
        <f ca="1">INDIRECT(ADDRESS(91,'Graphique Data'!B$1,1,1,"Data"))</f>
        <v>157477</v>
      </c>
    </row>
    <row r="35" spans="1:3" x14ac:dyDescent="0.35">
      <c r="A35" s="41" t="s">
        <v>39</v>
      </c>
      <c r="B35" s="230">
        <f ca="1">INDIRECT(ADDRESS(93,'Graphique Data'!B$1,1,1,"Data"))</f>
        <v>417079</v>
      </c>
    </row>
    <row r="36" spans="1:3" x14ac:dyDescent="0.35">
      <c r="A36" s="41" t="s">
        <v>38</v>
      </c>
      <c r="B36" s="230">
        <f ca="1">INDIRECT(ADDRESS(92,'Graphique Data'!B$1,1,1,"Data"))</f>
        <v>5419</v>
      </c>
    </row>
    <row r="37" spans="1:3" x14ac:dyDescent="0.35">
      <c r="A37" s="41" t="s">
        <v>40</v>
      </c>
      <c r="B37" s="230">
        <f ca="1">INDIRECT(ADDRESS(90,'Graphique Data'!B$1,1,1,"Data"))</f>
        <v>46108</v>
      </c>
    </row>
    <row r="39" spans="1:3" x14ac:dyDescent="0.35">
      <c r="A39" s="41" t="s">
        <v>316</v>
      </c>
    </row>
    <row r="40" spans="1:3" x14ac:dyDescent="0.35">
      <c r="A40" s="297" t="s">
        <v>318</v>
      </c>
      <c r="B40" t="s">
        <v>317</v>
      </c>
      <c r="C40" s="230">
        <f ca="1">C42+C44+C46</f>
        <v>269</v>
      </c>
    </row>
    <row r="41" spans="1:3" x14ac:dyDescent="0.35">
      <c r="A41" s="297"/>
      <c r="B41" t="s">
        <v>319</v>
      </c>
      <c r="C41" s="230">
        <f ca="1">C43+C45+C47</f>
        <v>113</v>
      </c>
    </row>
    <row r="42" spans="1:3" x14ac:dyDescent="0.35">
      <c r="A42" s="297" t="s">
        <v>320</v>
      </c>
      <c r="B42" t="s">
        <v>317</v>
      </c>
      <c r="C42" s="230">
        <f ca="1">INDIRECT(ADDRESS(94,'Graphique Data'!B$1,1,1,"Data"))</f>
        <v>37</v>
      </c>
    </row>
    <row r="43" spans="1:3" x14ac:dyDescent="0.35">
      <c r="A43" s="297"/>
      <c r="B43" t="s">
        <v>319</v>
      </c>
      <c r="C43" s="230">
        <f ca="1">INDIRECT(ADDRESS(95,'Graphique Data'!B$1,1,1,"Data"))</f>
        <v>66</v>
      </c>
    </row>
    <row r="44" spans="1:3" x14ac:dyDescent="0.35">
      <c r="A44" s="298" t="s">
        <v>321</v>
      </c>
      <c r="B44" t="s">
        <v>317</v>
      </c>
      <c r="C44" s="230">
        <f ca="1">INDIRECT(ADDRESS(96,'Graphique Data'!B$1,1,1,"Data"))</f>
        <v>86</v>
      </c>
    </row>
    <row r="45" spans="1:3" x14ac:dyDescent="0.35">
      <c r="A45" s="298"/>
      <c r="B45" t="s">
        <v>319</v>
      </c>
      <c r="C45" s="230">
        <f ca="1">INDIRECT(ADDRESS(97,'Graphique Data'!B$1,1,1,"Data"))</f>
        <v>29</v>
      </c>
    </row>
    <row r="46" spans="1:3" x14ac:dyDescent="0.35">
      <c r="A46" s="299" t="s">
        <v>322</v>
      </c>
      <c r="B46" t="s">
        <v>317</v>
      </c>
      <c r="C46" s="230">
        <f ca="1">INDIRECT(ADDRESS(98,'Graphique Data'!B$1,1,1,"Data"))</f>
        <v>146</v>
      </c>
    </row>
    <row r="47" spans="1:3" x14ac:dyDescent="0.35">
      <c r="A47" s="299"/>
      <c r="B47" t="s">
        <v>319</v>
      </c>
      <c r="C47" s="230">
        <f ca="1">INDIRECT(ADDRESS(99,'Graphique Data'!B$1,1,1,"Data"))</f>
        <v>18</v>
      </c>
    </row>
    <row r="49" spans="1:3" x14ac:dyDescent="0.35">
      <c r="A49" s="123" t="s">
        <v>359</v>
      </c>
    </row>
    <row r="50" spans="1:3" x14ac:dyDescent="0.35">
      <c r="A50" t="s">
        <v>427</v>
      </c>
      <c r="B50" s="230" t="str">
        <f>"5. "&amp;A50</f>
        <v>5. SELAS"ASTRALAB"</v>
      </c>
      <c r="C50">
        <v>25966</v>
      </c>
    </row>
    <row r="51" spans="1:3" x14ac:dyDescent="0.35">
      <c r="A51" t="s">
        <v>425</v>
      </c>
      <c r="B51" s="230" t="str">
        <f>"4. "&amp;A51</f>
        <v>4. SELAS LBM BIOESTEREL</v>
      </c>
      <c r="C51">
        <v>31175</v>
      </c>
    </row>
    <row r="52" spans="1:3" x14ac:dyDescent="0.35">
      <c r="A52" t="s">
        <v>884</v>
      </c>
      <c r="B52" s="230" t="str">
        <f>"3. "&amp;A52</f>
        <v>3. SELAS CERBALLIANCE PARIS ET IDF EST</v>
      </c>
      <c r="C52">
        <v>31261</v>
      </c>
    </row>
    <row r="53" spans="1:3" x14ac:dyDescent="0.35">
      <c r="A53" t="s">
        <v>370</v>
      </c>
      <c r="B53" s="230" t="str">
        <f>"2. "&amp;A53</f>
        <v>2. GEN BIO</v>
      </c>
      <c r="C53">
        <v>36754</v>
      </c>
    </row>
    <row r="54" spans="1:3" x14ac:dyDescent="0.35">
      <c r="A54" t="s">
        <v>421</v>
      </c>
      <c r="B54" s="230" t="str">
        <f>"1. "&amp;A54</f>
        <v>1. SELAS BIO 86</v>
      </c>
      <c r="C54">
        <v>38782</v>
      </c>
    </row>
    <row r="55" spans="1:3" x14ac:dyDescent="0.35">
      <c r="A55" s="123" t="s">
        <v>1168</v>
      </c>
    </row>
    <row r="56" spans="1:3" x14ac:dyDescent="0.35">
      <c r="A56" t="s">
        <v>1159</v>
      </c>
      <c r="B56" s="230">
        <f ca="1">INDIRECT(ADDRESS(112,B1,1,1,"Data"))</f>
        <v>5749</v>
      </c>
      <c r="C56" s="230">
        <f ca="1">INDIRECT(ADDRESS(113,B1,1,1,"Data"))-INDIRECT(ADDRESS(112,B1,1,1,"Data"))</f>
        <v>2502</v>
      </c>
    </row>
    <row r="57" spans="1:3" x14ac:dyDescent="0.35">
      <c r="A57" t="s">
        <v>1160</v>
      </c>
      <c r="B57" s="230">
        <f ca="1">INDIRECT(ADDRESS(110,B1,1,1,"Data"))</f>
        <v>21134</v>
      </c>
      <c r="C57" s="230">
        <f ca="1">INDIRECT(ADDRESS(111,B1,1,1,"Data"))-INDIRECT(ADDRESS(110,B1,1,1,"Data"))</f>
        <v>16706</v>
      </c>
    </row>
    <row r="58" spans="1:3" x14ac:dyDescent="0.35">
      <c r="A58" t="s">
        <v>1161</v>
      </c>
      <c r="B58" s="230">
        <f ca="1">INDIRECT(ADDRESS(108,B1,1,1,"Data"))</f>
        <v>58849</v>
      </c>
      <c r="C58" s="230">
        <f ca="1">INDIRECT(ADDRESS(109,B1,1,1,"Data"))-INDIRECT(ADDRESS(108,B1,1,1,"Data"))</f>
        <v>19691</v>
      </c>
    </row>
    <row r="59" spans="1:3" x14ac:dyDescent="0.35">
      <c r="A59" t="s">
        <v>1162</v>
      </c>
      <c r="B59" s="230">
        <f ca="1">INDIRECT(ADDRESS(106,B1,1,1,"Data"))</f>
        <v>68342</v>
      </c>
      <c r="C59" s="230">
        <f ca="1">INDIRECT(ADDRESS(107,B1,1,1,"Data"))-INDIRECT(ADDRESS(106,B1,1,1,"Data"))</f>
        <v>55477</v>
      </c>
    </row>
    <row r="60" spans="1:3" x14ac:dyDescent="0.35">
      <c r="A60" t="s">
        <v>1163</v>
      </c>
      <c r="B60" s="230">
        <f ca="1">INDIRECT(ADDRESS(104,B1,1,1,"Data"))</f>
        <v>16785</v>
      </c>
      <c r="C60" s="230">
        <f ca="1">INDIRECT(ADDRESS(105,B1,1,1,"Data"))-INDIRECT(ADDRESS(104,B1,1,1,"Data"))</f>
        <v>9484</v>
      </c>
    </row>
    <row r="61" spans="1:3" x14ac:dyDescent="0.35">
      <c r="A61" t="s">
        <v>1164</v>
      </c>
      <c r="B61" s="230">
        <f ca="1">INDIRECT(ADDRESS(102,B1,1,1,"Data"))</f>
        <v>82237</v>
      </c>
      <c r="C61" s="230">
        <f ca="1">INDIRECT(ADDRESS(103,B1,1,1,"Data"))-INDIRECT(ADDRESS(102,B1,1,1,"Data"))</f>
        <v>48260</v>
      </c>
    </row>
    <row r="62" spans="1:3" x14ac:dyDescent="0.35">
      <c r="A62" t="s">
        <v>353</v>
      </c>
      <c r="B62" s="230">
        <f ca="1">INDIRECT(ADDRESS(100,B1,1,1,"Data"))</f>
        <v>278120</v>
      </c>
      <c r="C62" s="230">
        <f ca="1">INDIRECT(ADDRESS(101,B1,1,1,"Data"))-INDIRECT(ADDRESS(100,B1,1,1,"Data"))</f>
        <v>262376</v>
      </c>
    </row>
    <row r="64" spans="1:3" x14ac:dyDescent="0.35">
      <c r="A64" s="123" t="s">
        <v>1169</v>
      </c>
    </row>
    <row r="65" spans="1:2" x14ac:dyDescent="0.35">
      <c r="A65" t="s">
        <v>156</v>
      </c>
      <c r="B65" s="230">
        <f ca="1">INDIRECT(ADDRESS(43,B1,1,1,"Data"))</f>
        <v>113659</v>
      </c>
    </row>
    <row r="66" spans="1:2" x14ac:dyDescent="0.35">
      <c r="A66" t="s">
        <v>157</v>
      </c>
      <c r="B66" s="230">
        <f ca="1">INDIRECT(ADDRESS(47,B1,1,1,"Data"))</f>
        <v>56944</v>
      </c>
    </row>
    <row r="67" spans="1:2" x14ac:dyDescent="0.35">
      <c r="A67" t="s">
        <v>158</v>
      </c>
      <c r="B67" s="230">
        <f ca="1">INDIRECT(ADDRESS(51,B1,1,1,"Data"))</f>
        <v>39647</v>
      </c>
    </row>
    <row r="68" spans="1:2" x14ac:dyDescent="0.35">
      <c r="A68" t="s">
        <v>159</v>
      </c>
      <c r="B68" s="230">
        <f ca="1">INDIRECT(ADDRESS(55,B1,1,1,"Data"))</f>
        <v>0</v>
      </c>
    </row>
    <row r="69" spans="1:2" x14ac:dyDescent="0.35">
      <c r="A69" t="s">
        <v>1170</v>
      </c>
      <c r="B69" s="230">
        <f ca="1">INDIRECT(ADDRESS(59,B1,1,1,"Data"))</f>
        <v>5495</v>
      </c>
    </row>
    <row r="70" spans="1:2" x14ac:dyDescent="0.35">
      <c r="A70" t="s">
        <v>1171</v>
      </c>
      <c r="B70" s="230">
        <f ca="1">INDIRECT(ADDRESS(63,B1,1,1,"Data"))+INDIRECT(ADDRESS(118,B1,1,1,"Data"))</f>
        <v>45527</v>
      </c>
    </row>
    <row r="72" spans="1:2" x14ac:dyDescent="0.35">
      <c r="A72" s="123" t="s">
        <v>1219</v>
      </c>
    </row>
    <row r="73" spans="1:2" x14ac:dyDescent="0.35">
      <c r="A73" t="s">
        <v>156</v>
      </c>
      <c r="B73" s="230">
        <f ca="1">INDIRECT(ADDRESS(64,B$1,1,1,"Data"))</f>
        <v>153411</v>
      </c>
    </row>
    <row r="74" spans="1:2" x14ac:dyDescent="0.35">
      <c r="A74" t="s">
        <v>157</v>
      </c>
      <c r="B74" s="230">
        <f ca="1">INDIRECT(ADDRESS(65,B$1,1,1,"Data"))</f>
        <v>72201</v>
      </c>
    </row>
    <row r="75" spans="1:2" x14ac:dyDescent="0.35">
      <c r="A75" t="s">
        <v>158</v>
      </c>
      <c r="B75" s="230">
        <f ca="1">INDIRECT(ADDRESS(66,B$1,1,1,"Data"))</f>
        <v>47328</v>
      </c>
    </row>
    <row r="76" spans="1:2" x14ac:dyDescent="0.35">
      <c r="A76" t="s">
        <v>159</v>
      </c>
      <c r="B76" s="230">
        <f ca="1">INDIRECT(ADDRESS(67,B$1,1,1,"Data"))</f>
        <v>12622</v>
      </c>
    </row>
    <row r="77" spans="1:2" x14ac:dyDescent="0.35">
      <c r="A77" t="s">
        <v>1170</v>
      </c>
      <c r="B77" s="230">
        <f ca="1">INDIRECT(ADDRESS(68,B$1,1,1,"Data"))</f>
        <v>15871</v>
      </c>
    </row>
    <row r="78" spans="1:2" x14ac:dyDescent="0.35">
      <c r="A78" t="s">
        <v>1171</v>
      </c>
      <c r="B78" s="230">
        <f ca="1">INDIRECT(ADDRESS(69,B$1,1,1,"Data"))</f>
        <v>74785</v>
      </c>
    </row>
    <row r="80" spans="1:2" x14ac:dyDescent="0.35">
      <c r="A80" s="14" t="s">
        <v>1232</v>
      </c>
    </row>
    <row r="81" spans="1:6" x14ac:dyDescent="0.35">
      <c r="A81" s="230" t="str">
        <f ca="1">INDIRECT(ADDRESS(D81,3,1,1,"LBM - Détail"))</f>
        <v>SELAS EUROFINS LABAZUR GUYANE</v>
      </c>
      <c r="B81" s="230" t="str">
        <f ca="1">"5. "&amp;A81</f>
        <v>5. SELAS EUROFINS LABAZUR GUYANE</v>
      </c>
      <c r="C81" s="231">
        <f t="array" ref="C81">LARGE(IF('LBM - Détail'!I:I&gt;100,'LBM - Détail'!K:K,""),F81)</f>
        <v>0.49250535331905798</v>
      </c>
      <c r="D81" s="230">
        <f>MATCH(C81,'LBM - Détail'!K:K,0)</f>
        <v>139</v>
      </c>
      <c r="E81" s="230" t="str">
        <f ca="1">"de "&amp;INDIRECT(ADDRESS(D81,9,1,1,"LBM - Détail")) &amp; " à "&amp; INDIRECT(ADDRESS(D81,8,1,1,"LBM - Détail"))</f>
        <v>de 467 à 697</v>
      </c>
      <c r="F81" s="230">
        <v>5</v>
      </c>
    </row>
    <row r="82" spans="1:6" x14ac:dyDescent="0.35">
      <c r="A82" s="230" t="str">
        <f ca="1">INDIRECT(ADDRESS(D82,3,1,1,"LBM - Détail"))</f>
        <v>SELAS UNILIANS</v>
      </c>
      <c r="B82" s="230" t="str">
        <f ca="1">"4. "&amp;A82</f>
        <v>4. SELAS UNILIANS</v>
      </c>
      <c r="C82" s="231">
        <f t="array" ref="C82">LARGE(IF('LBM - Détail'!I:I&gt;100,'LBM - Détail'!K:K,""),F82)</f>
        <v>0.87202007528230896</v>
      </c>
      <c r="D82" s="230">
        <f>MATCH(C82,'LBM - Détail'!K:K,0)</f>
        <v>100</v>
      </c>
      <c r="E82" s="230" t="str">
        <f ca="1">"de "&amp;INDIRECT(ADDRESS(D82,9,1,1,"LBM - Détail")) &amp; " à "&amp; INDIRECT(ADDRESS(D82,8,1,1,"LBM - Détail"))</f>
        <v>de 797 à 1492</v>
      </c>
      <c r="F82" s="230">
        <v>4</v>
      </c>
    </row>
    <row r="83" spans="1:6" x14ac:dyDescent="0.35">
      <c r="A83" s="230" t="str">
        <f ca="1">INDIRECT(ADDRESS(D83,3,1,1,"LBM - Détail"))</f>
        <v>SELAS BIOMER</v>
      </c>
      <c r="B83" s="230" t="str">
        <f ca="1">"3. "&amp;A83</f>
        <v>3. SELAS BIOMER</v>
      </c>
      <c r="C83" s="231">
        <f t="array" ref="C83">LARGE(IF('LBM - Détail'!I:I&gt;100,'LBM - Détail'!K:K,""),F83)</f>
        <v>1.02833530106257</v>
      </c>
      <c r="D83" s="230">
        <f>MATCH(C83,'LBM - Détail'!K:K,0)</f>
        <v>95</v>
      </c>
      <c r="E83" s="230" t="str">
        <f ca="1">"de "&amp;INDIRECT(ADDRESS(D83,9,1,1,"LBM - Détail")) &amp; " à "&amp; INDIRECT(ADDRESS(D83,8,1,1,"LBM - Détail"))</f>
        <v>de 847 à 1718</v>
      </c>
      <c r="F83" s="230">
        <v>3</v>
      </c>
    </row>
    <row r="84" spans="1:6" x14ac:dyDescent="0.35">
      <c r="A84" s="230" t="str">
        <f ca="1">INDIRECT(ADDRESS(D84,3,1,1,"LBM - Détail"))</f>
        <v>GROUPEMENT LABORATOIRES BIOLOGIE MEDIC</v>
      </c>
      <c r="B84" s="230" t="str">
        <f ca="1">"2. "&amp;A84</f>
        <v>2. GROUPEMENT LABORATOIRES BIOLOGIE MEDIC</v>
      </c>
      <c r="C84" s="231">
        <f t="array" ref="C84">LARGE(IF('LBM - Détail'!I:I&gt;100,'LBM - Détail'!K:K,""),F84)</f>
        <v>1.4712990936555901</v>
      </c>
      <c r="D84" s="230">
        <f>MATCH(C84,'LBM - Détail'!K:K,0)</f>
        <v>97</v>
      </c>
      <c r="E84" s="230" t="str">
        <f ca="1">"de "&amp;INDIRECT(ADDRESS(D84,9,1,1,"LBM - Détail")) &amp; " à "&amp; INDIRECT(ADDRESS(D84,8,1,1,"LBM - Détail"))</f>
        <v>de 662 à 1636</v>
      </c>
      <c r="F84" s="230">
        <v>2</v>
      </c>
    </row>
    <row r="85" spans="1:6" x14ac:dyDescent="0.35">
      <c r="A85" s="230" t="str">
        <f ca="1">INDIRECT(ADDRESS(D85,3,1,1,"LBM - Détail"))</f>
        <v>SELAS BIOLOGIE MEDICALE SAMBOURG</v>
      </c>
      <c r="B85" s="230" t="str">
        <f ca="1">"1. "&amp;A85</f>
        <v>1. SELAS BIOLOGIE MEDICALE SAMBOURG</v>
      </c>
      <c r="C85" s="231">
        <f t="array" ref="C85">LARGE(IF('LBM - Détail'!I:I&gt;100,'LBM - Détail'!K:K,""),F85)</f>
        <v>10.677419354838699</v>
      </c>
      <c r="D85" s="230">
        <f>MATCH(C85,'LBM - Détail'!K:K,0)</f>
        <v>86</v>
      </c>
      <c r="E85" s="230" t="str">
        <f ca="1">"de "&amp;INDIRECT(ADDRESS(D85,9,1,1,"LBM - Détail")) &amp; " à "&amp; INDIRECT(ADDRESS(D85,8,1,1,"LBM - Détail"))</f>
        <v>de 186 à 2172</v>
      </c>
      <c r="F85" s="230">
        <v>1</v>
      </c>
    </row>
  </sheetData>
  <mergeCells count="4">
    <mergeCell ref="A40:A41"/>
    <mergeCell ref="A42:A43"/>
    <mergeCell ref="A44:A45"/>
    <mergeCell ref="A46:A4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8">
    <tabColor theme="4"/>
  </sheetPr>
  <dimension ref="A2:F36"/>
  <sheetViews>
    <sheetView workbookViewId="0"/>
  </sheetViews>
  <sheetFormatPr baseColWidth="10" defaultRowHeight="15.5" x14ac:dyDescent="0.35"/>
  <cols>
    <col min="1" max="1" width="49.08203125" customWidth="1"/>
    <col min="2" max="2" width="29.08203125" customWidth="1"/>
  </cols>
  <sheetData>
    <row r="2" spans="1:4" x14ac:dyDescent="0.35">
      <c r="A2" t="s">
        <v>160</v>
      </c>
      <c r="B2" t="s">
        <v>184</v>
      </c>
      <c r="C2">
        <f t="shared" ref="C2:C16" si="0">IFERROR(VLOOKUP(B2,$A$21:$B$49,2,FALSE),0)</f>
        <v>630</v>
      </c>
      <c r="D2">
        <f>IFERROR(VLOOKUP(B2,$A$21:$B$34,2,FALSE),0)</f>
        <v>630</v>
      </c>
    </row>
    <row r="3" spans="1:4" x14ac:dyDescent="0.35">
      <c r="A3" t="s">
        <v>161</v>
      </c>
      <c r="B3" t="s">
        <v>185</v>
      </c>
      <c r="C3">
        <f t="shared" si="0"/>
        <v>9348</v>
      </c>
      <c r="D3">
        <f t="shared" ref="D3:D17" si="1">IFERROR(VLOOKUP(C3,$A$21:$B$34,2,FALSE),0)</f>
        <v>0</v>
      </c>
    </row>
    <row r="4" spans="1:4" x14ac:dyDescent="0.35">
      <c r="A4" t="s">
        <v>162</v>
      </c>
      <c r="B4" t="s">
        <v>186</v>
      </c>
      <c r="C4">
        <f t="shared" si="0"/>
        <v>29774</v>
      </c>
      <c r="D4">
        <f t="shared" si="1"/>
        <v>0</v>
      </c>
    </row>
    <row r="5" spans="1:4" x14ac:dyDescent="0.35">
      <c r="A5" t="s">
        <v>163</v>
      </c>
      <c r="B5" t="s">
        <v>187</v>
      </c>
      <c r="C5">
        <f t="shared" si="0"/>
        <v>113659</v>
      </c>
      <c r="D5">
        <f t="shared" si="1"/>
        <v>0</v>
      </c>
    </row>
    <row r="6" spans="1:4" x14ac:dyDescent="0.35">
      <c r="A6" t="s">
        <v>164</v>
      </c>
      <c r="B6" t="s">
        <v>188</v>
      </c>
      <c r="C6">
        <f t="shared" si="0"/>
        <v>222</v>
      </c>
      <c r="D6">
        <f t="shared" si="1"/>
        <v>0</v>
      </c>
    </row>
    <row r="7" spans="1:4" x14ac:dyDescent="0.35">
      <c r="A7" t="s">
        <v>165</v>
      </c>
      <c r="B7" t="s">
        <v>189</v>
      </c>
      <c r="C7">
        <f t="shared" si="0"/>
        <v>2069</v>
      </c>
      <c r="D7">
        <f t="shared" si="1"/>
        <v>0</v>
      </c>
    </row>
    <row r="8" spans="1:4" x14ac:dyDescent="0.35">
      <c r="A8" t="s">
        <v>166</v>
      </c>
      <c r="B8" t="s">
        <v>190</v>
      </c>
      <c r="C8">
        <f t="shared" si="0"/>
        <v>12966</v>
      </c>
      <c r="D8">
        <f t="shared" si="1"/>
        <v>0</v>
      </c>
    </row>
    <row r="9" spans="1:4" x14ac:dyDescent="0.35">
      <c r="A9" t="s">
        <v>167</v>
      </c>
      <c r="B9" t="s">
        <v>191</v>
      </c>
      <c r="C9">
        <f t="shared" si="0"/>
        <v>56944</v>
      </c>
      <c r="D9">
        <f t="shared" si="1"/>
        <v>0</v>
      </c>
    </row>
    <row r="10" spans="1:4" x14ac:dyDescent="0.35">
      <c r="A10" t="s">
        <v>168</v>
      </c>
      <c r="B10" t="s">
        <v>9492</v>
      </c>
      <c r="C10">
        <f t="shared" si="0"/>
        <v>70</v>
      </c>
      <c r="D10">
        <f t="shared" si="1"/>
        <v>0</v>
      </c>
    </row>
    <row r="11" spans="1:4" x14ac:dyDescent="0.35">
      <c r="A11" t="s">
        <v>169</v>
      </c>
      <c r="B11" t="s">
        <v>9493</v>
      </c>
      <c r="C11">
        <f t="shared" si="0"/>
        <v>776</v>
      </c>
      <c r="D11">
        <f t="shared" si="1"/>
        <v>0</v>
      </c>
    </row>
    <row r="12" spans="1:4" x14ac:dyDescent="0.35">
      <c r="A12" t="s">
        <v>170</v>
      </c>
      <c r="B12" t="s">
        <v>192</v>
      </c>
      <c r="C12">
        <f t="shared" si="0"/>
        <v>6835</v>
      </c>
      <c r="D12">
        <f t="shared" si="1"/>
        <v>0</v>
      </c>
    </row>
    <row r="13" spans="1:4" x14ac:dyDescent="0.35">
      <c r="A13" t="s">
        <v>171</v>
      </c>
      <c r="B13" t="s">
        <v>193</v>
      </c>
      <c r="C13">
        <f t="shared" si="0"/>
        <v>39647</v>
      </c>
      <c r="D13">
        <f t="shared" si="1"/>
        <v>0</v>
      </c>
    </row>
    <row r="14" spans="1:4" x14ac:dyDescent="0.35">
      <c r="A14" t="s">
        <v>172</v>
      </c>
      <c r="B14" t="s">
        <v>194</v>
      </c>
      <c r="C14">
        <f t="shared" si="0"/>
        <v>2</v>
      </c>
      <c r="D14">
        <f t="shared" si="1"/>
        <v>0</v>
      </c>
    </row>
    <row r="15" spans="1:4" x14ac:dyDescent="0.35">
      <c r="A15" t="s">
        <v>173</v>
      </c>
      <c r="B15" t="s">
        <v>195</v>
      </c>
      <c r="C15">
        <f t="shared" si="0"/>
        <v>4</v>
      </c>
      <c r="D15">
        <f t="shared" si="1"/>
        <v>0</v>
      </c>
    </row>
    <row r="16" spans="1:4" x14ac:dyDescent="0.35">
      <c r="A16" t="s">
        <v>174</v>
      </c>
      <c r="B16" t="s">
        <v>196</v>
      </c>
      <c r="C16">
        <f t="shared" si="0"/>
        <v>12616</v>
      </c>
      <c r="D16">
        <f t="shared" si="1"/>
        <v>0</v>
      </c>
    </row>
    <row r="17" spans="1:6" x14ac:dyDescent="0.35">
      <c r="A17" t="s">
        <v>175</v>
      </c>
      <c r="B17" t="s">
        <v>197</v>
      </c>
      <c r="C17">
        <f>IFERROR(VLOOKUP(B17,$A$21:$B$49,2,FALSE),0)</f>
        <v>0</v>
      </c>
      <c r="D17">
        <f t="shared" si="1"/>
        <v>0</v>
      </c>
    </row>
    <row r="20" spans="1:6" x14ac:dyDescent="0.35">
      <c r="B20" s="56" t="s">
        <v>176</v>
      </c>
      <c r="C20" s="56" t="s">
        <v>177</v>
      </c>
      <c r="D20" s="56" t="s">
        <v>178</v>
      </c>
      <c r="E20" s="56" t="s">
        <v>179</v>
      </c>
      <c r="F20" s="56" t="s">
        <v>180</v>
      </c>
    </row>
    <row r="21" spans="1:6" x14ac:dyDescent="0.35">
      <c r="A21" s="50" t="str">
        <f>D21&amp;C21&amp;E21&amp;F21</f>
        <v>APP&lt;1 moisNO</v>
      </c>
      <c r="B21" s="57">
        <v>630</v>
      </c>
      <c r="C21" s="55" t="s">
        <v>156</v>
      </c>
      <c r="D21" s="55" t="s">
        <v>154</v>
      </c>
      <c r="E21" s="55" t="s">
        <v>181</v>
      </c>
      <c r="F21" s="55" t="s">
        <v>182</v>
      </c>
    </row>
    <row r="22" spans="1:6" x14ac:dyDescent="0.35">
      <c r="A22" s="50" t="str">
        <f t="shared" ref="A22:A35" si="2">D22&amp;C22&amp;E22&amp;F22</f>
        <v>ORG&lt;1 moisNO</v>
      </c>
      <c r="B22" s="57">
        <v>9348</v>
      </c>
      <c r="C22" s="55" t="s">
        <v>156</v>
      </c>
      <c r="D22" s="55" t="s">
        <v>155</v>
      </c>
      <c r="E22" s="55" t="s">
        <v>181</v>
      </c>
      <c r="F22" s="55" t="s">
        <v>182</v>
      </c>
    </row>
    <row r="23" spans="1:6" x14ac:dyDescent="0.35">
      <c r="A23" s="50" t="str">
        <f t="shared" si="2"/>
        <v>PER&lt;1 moisNO</v>
      </c>
      <c r="B23" s="57">
        <v>29774</v>
      </c>
      <c r="C23" s="55" t="s">
        <v>156</v>
      </c>
      <c r="D23" s="55" t="s">
        <v>183</v>
      </c>
      <c r="E23" s="55" t="s">
        <v>181</v>
      </c>
      <c r="F23" s="55" t="s">
        <v>182</v>
      </c>
    </row>
    <row r="24" spans="1:6" x14ac:dyDescent="0.35">
      <c r="A24" s="50" t="str">
        <f t="shared" si="2"/>
        <v>PER&lt;1 moisON</v>
      </c>
      <c r="B24" s="57">
        <v>113659</v>
      </c>
      <c r="C24" s="55" t="s">
        <v>156</v>
      </c>
      <c r="D24" s="55" t="s">
        <v>183</v>
      </c>
      <c r="E24" s="55" t="s">
        <v>182</v>
      </c>
      <c r="F24" s="55" t="s">
        <v>181</v>
      </c>
    </row>
    <row r="25" spans="1:6" x14ac:dyDescent="0.35">
      <c r="A25" s="50" t="str">
        <f t="shared" si="2"/>
        <v>APPEntre 1 et 6 moisNO</v>
      </c>
      <c r="B25" s="57">
        <v>222</v>
      </c>
      <c r="C25" s="55" t="s">
        <v>157</v>
      </c>
      <c r="D25" s="55" t="s">
        <v>154</v>
      </c>
      <c r="E25" s="55" t="s">
        <v>181</v>
      </c>
      <c r="F25" s="55" t="s">
        <v>182</v>
      </c>
    </row>
    <row r="26" spans="1:6" x14ac:dyDescent="0.35">
      <c r="A26" s="50" t="str">
        <f t="shared" si="2"/>
        <v>ORGEntre 1 et 6 moisNO</v>
      </c>
      <c r="B26" s="57">
        <v>2069</v>
      </c>
      <c r="C26" s="55" t="s">
        <v>157</v>
      </c>
      <c r="D26" s="55" t="s">
        <v>155</v>
      </c>
      <c r="E26" s="55" t="s">
        <v>181</v>
      </c>
      <c r="F26" s="55" t="s">
        <v>182</v>
      </c>
    </row>
    <row r="27" spans="1:6" x14ac:dyDescent="0.35">
      <c r="A27" s="50" t="str">
        <f t="shared" si="2"/>
        <v>PEREntre 1 et 6 moisNO</v>
      </c>
      <c r="B27" s="57">
        <v>12966</v>
      </c>
      <c r="C27" s="55" t="s">
        <v>157</v>
      </c>
      <c r="D27" s="55" t="s">
        <v>183</v>
      </c>
      <c r="E27" s="55" t="s">
        <v>181</v>
      </c>
      <c r="F27" s="55" t="s">
        <v>182</v>
      </c>
    </row>
    <row r="28" spans="1:6" x14ac:dyDescent="0.35">
      <c r="A28" s="50" t="str">
        <f t="shared" si="2"/>
        <v>PEREntre 1 et 6 moisON</v>
      </c>
      <c r="B28" s="57">
        <v>56944</v>
      </c>
      <c r="C28" s="55" t="s">
        <v>157</v>
      </c>
      <c r="D28" s="55" t="s">
        <v>183</v>
      </c>
      <c r="E28" s="55" t="s">
        <v>182</v>
      </c>
      <c r="F28" s="55" t="s">
        <v>181</v>
      </c>
    </row>
    <row r="29" spans="1:6" x14ac:dyDescent="0.35">
      <c r="A29" s="50" t="str">
        <f t="shared" si="2"/>
        <v>APPEntre 6 et 12 mois NO</v>
      </c>
      <c r="B29" s="57">
        <v>70</v>
      </c>
      <c r="C29" s="55" t="s">
        <v>158</v>
      </c>
      <c r="D29" s="55" t="s">
        <v>154</v>
      </c>
      <c r="E29" s="55" t="s">
        <v>181</v>
      </c>
      <c r="F29" s="55" t="s">
        <v>182</v>
      </c>
    </row>
    <row r="30" spans="1:6" x14ac:dyDescent="0.35">
      <c r="A30" s="50" t="str">
        <f t="shared" si="2"/>
        <v>ORGEntre 6 et 12 mois NO</v>
      </c>
      <c r="B30" s="57">
        <v>776</v>
      </c>
      <c r="C30" s="55" t="s">
        <v>158</v>
      </c>
      <c r="D30" s="55" t="s">
        <v>155</v>
      </c>
      <c r="E30" s="55" t="s">
        <v>181</v>
      </c>
      <c r="F30" s="55" t="s">
        <v>182</v>
      </c>
    </row>
    <row r="31" spans="1:6" x14ac:dyDescent="0.35">
      <c r="A31" s="50" t="str">
        <f t="shared" si="2"/>
        <v>PEREntre 6 et 12 mois NO</v>
      </c>
      <c r="B31" s="57">
        <v>6835</v>
      </c>
      <c r="C31" s="55" t="s">
        <v>158</v>
      </c>
      <c r="D31" s="55" t="s">
        <v>183</v>
      </c>
      <c r="E31" s="55" t="s">
        <v>181</v>
      </c>
      <c r="F31" s="55" t="s">
        <v>182</v>
      </c>
    </row>
    <row r="32" spans="1:6" x14ac:dyDescent="0.35">
      <c r="A32" s="50" t="str">
        <f t="shared" si="2"/>
        <v>PEREntre 6 et 12 mois ON</v>
      </c>
      <c r="B32" s="57">
        <v>39647</v>
      </c>
      <c r="C32" s="55" t="s">
        <v>158</v>
      </c>
      <c r="D32" s="55" t="s">
        <v>183</v>
      </c>
      <c r="E32" s="55" t="s">
        <v>182</v>
      </c>
      <c r="F32" s="55" t="s">
        <v>181</v>
      </c>
    </row>
    <row r="33" spans="1:6" x14ac:dyDescent="0.35">
      <c r="A33" s="50" t="str">
        <f t="shared" si="2"/>
        <v>APP&gt;12 moisNO</v>
      </c>
      <c r="B33" s="57">
        <v>2</v>
      </c>
      <c r="C33" s="55" t="s">
        <v>159</v>
      </c>
      <c r="D33" s="55" t="s">
        <v>154</v>
      </c>
      <c r="E33" s="55" t="s">
        <v>181</v>
      </c>
      <c r="F33" s="55" t="s">
        <v>182</v>
      </c>
    </row>
    <row r="34" spans="1:6" x14ac:dyDescent="0.35">
      <c r="A34" s="50" t="str">
        <f t="shared" si="2"/>
        <v>ORG&gt;12 moisNO</v>
      </c>
      <c r="B34" s="57">
        <v>4</v>
      </c>
      <c r="C34" s="55" t="s">
        <v>159</v>
      </c>
      <c r="D34" s="55" t="s">
        <v>155</v>
      </c>
      <c r="E34" s="55" t="s">
        <v>181</v>
      </c>
      <c r="F34" s="55" t="s">
        <v>182</v>
      </c>
    </row>
    <row r="35" spans="1:6" x14ac:dyDescent="0.35">
      <c r="A35" s="50" t="str">
        <f t="shared" si="2"/>
        <v>PER&gt;12 moisNO</v>
      </c>
      <c r="B35" s="57">
        <v>12616</v>
      </c>
      <c r="C35" s="55" t="s">
        <v>159</v>
      </c>
      <c r="D35" s="55" t="s">
        <v>183</v>
      </c>
      <c r="E35" s="55" t="s">
        <v>181</v>
      </c>
      <c r="F35" s="55" t="s">
        <v>182</v>
      </c>
    </row>
    <row r="36" spans="1:6" x14ac:dyDescent="0.35">
      <c r="B36" s="57">
        <v>62106</v>
      </c>
      <c r="C36" s="55" t="s">
        <v>159</v>
      </c>
      <c r="D36" s="55" t="s">
        <v>183</v>
      </c>
      <c r="E36" s="55" t="s">
        <v>182</v>
      </c>
      <c r="F36" s="55"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3">
    <tabColor theme="4"/>
  </sheetPr>
  <dimension ref="A1:AE104"/>
  <sheetViews>
    <sheetView zoomScaleNormal="100" workbookViewId="0"/>
  </sheetViews>
  <sheetFormatPr baseColWidth="10" defaultRowHeight="15.5" x14ac:dyDescent="0.35"/>
  <cols>
    <col min="1" max="1" width="11.08203125" style="50"/>
    <col min="12" max="12" width="20.58203125" customWidth="1"/>
    <col min="13" max="13" width="18.08203125" customWidth="1"/>
    <col min="26" max="26" width="22.58203125" customWidth="1"/>
  </cols>
  <sheetData>
    <row r="1" spans="1:31" x14ac:dyDescent="0.35">
      <c r="A1" s="50" t="s">
        <v>65</v>
      </c>
      <c r="E1" t="s">
        <v>1244</v>
      </c>
      <c r="F1" t="s">
        <v>1243</v>
      </c>
      <c r="L1" t="s">
        <v>1265</v>
      </c>
      <c r="M1">
        <v>25</v>
      </c>
      <c r="N1">
        <v>25</v>
      </c>
      <c r="O1">
        <v>36</v>
      </c>
      <c r="P1">
        <v>36</v>
      </c>
      <c r="Q1">
        <v>93</v>
      </c>
      <c r="R1">
        <v>93</v>
      </c>
      <c r="S1">
        <v>59</v>
      </c>
      <c r="T1">
        <v>59</v>
      </c>
      <c r="U1">
        <v>70</v>
      </c>
      <c r="V1">
        <v>70</v>
      </c>
      <c r="AA1" t="s">
        <v>1223</v>
      </c>
      <c r="AB1" t="s">
        <v>27</v>
      </c>
      <c r="AC1" t="s">
        <v>9008</v>
      </c>
      <c r="AD1" t="s">
        <v>9009</v>
      </c>
      <c r="AE1" t="s">
        <v>9010</v>
      </c>
    </row>
    <row r="2" spans="1:31" x14ac:dyDescent="0.35">
      <c r="A2" s="50" t="s">
        <v>66</v>
      </c>
      <c r="E2" t="s">
        <v>1238</v>
      </c>
      <c r="F2" t="s">
        <v>0</v>
      </c>
      <c r="L2" t="s">
        <v>1268</v>
      </c>
      <c r="M2">
        <v>0</v>
      </c>
      <c r="N2">
        <v>0</v>
      </c>
      <c r="O2">
        <v>0</v>
      </c>
      <c r="P2">
        <v>0</v>
      </c>
      <c r="Q2">
        <v>0</v>
      </c>
      <c r="R2">
        <v>0</v>
      </c>
      <c r="S2">
        <v>0</v>
      </c>
      <c r="T2">
        <v>0</v>
      </c>
      <c r="U2">
        <v>0</v>
      </c>
      <c r="V2">
        <v>0</v>
      </c>
      <c r="Z2" s="142" t="s">
        <v>340</v>
      </c>
      <c r="AA2" t="s">
        <v>1253</v>
      </c>
      <c r="AB2">
        <v>3</v>
      </c>
      <c r="AC2">
        <v>4</v>
      </c>
      <c r="AD2">
        <v>2</v>
      </c>
      <c r="AE2">
        <v>3</v>
      </c>
    </row>
    <row r="3" spans="1:31" x14ac:dyDescent="0.35">
      <c r="A3" s="50" t="s">
        <v>67</v>
      </c>
      <c r="E3" t="s">
        <v>1239</v>
      </c>
      <c r="F3" t="s">
        <v>1240</v>
      </c>
      <c r="L3" t="s">
        <v>1266</v>
      </c>
      <c r="M3">
        <v>2</v>
      </c>
      <c r="N3">
        <v>7</v>
      </c>
      <c r="O3">
        <v>2</v>
      </c>
      <c r="P3">
        <v>7</v>
      </c>
      <c r="Q3">
        <v>2</v>
      </c>
      <c r="R3">
        <v>7</v>
      </c>
      <c r="S3">
        <v>2</v>
      </c>
      <c r="T3">
        <v>7</v>
      </c>
      <c r="U3">
        <v>2</v>
      </c>
      <c r="V3">
        <v>7</v>
      </c>
      <c r="Z3" s="142" t="s">
        <v>341</v>
      </c>
      <c r="AA3" t="s">
        <v>1253</v>
      </c>
      <c r="AB3">
        <v>3</v>
      </c>
      <c r="AC3">
        <v>5</v>
      </c>
      <c r="AD3">
        <v>2</v>
      </c>
      <c r="AE3">
        <v>3</v>
      </c>
    </row>
    <row r="4" spans="1:31" x14ac:dyDescent="0.35">
      <c r="A4" s="50" t="s">
        <v>68</v>
      </c>
      <c r="F4" t="s">
        <v>323</v>
      </c>
      <c r="L4" t="s">
        <v>1267</v>
      </c>
      <c r="M4">
        <v>0</v>
      </c>
      <c r="N4">
        <v>0</v>
      </c>
      <c r="O4">
        <v>0</v>
      </c>
      <c r="P4">
        <v>0</v>
      </c>
      <c r="Q4">
        <v>0</v>
      </c>
      <c r="R4">
        <v>0</v>
      </c>
      <c r="S4">
        <v>0</v>
      </c>
      <c r="T4">
        <v>0</v>
      </c>
      <c r="U4">
        <v>0</v>
      </c>
      <c r="V4">
        <v>0</v>
      </c>
      <c r="Z4" s="142" t="s">
        <v>342</v>
      </c>
      <c r="AA4" t="s">
        <v>1253</v>
      </c>
      <c r="AB4">
        <v>3</v>
      </c>
      <c r="AC4">
        <v>6</v>
      </c>
      <c r="AD4">
        <v>2</v>
      </c>
      <c r="AE4">
        <v>3</v>
      </c>
    </row>
    <row r="5" spans="1:31" x14ac:dyDescent="0.35">
      <c r="A5" s="50" t="s">
        <v>69</v>
      </c>
      <c r="F5" t="s">
        <v>1237</v>
      </c>
      <c r="K5" t="s">
        <v>9101</v>
      </c>
      <c r="L5" t="s">
        <v>1235</v>
      </c>
      <c r="M5" t="s">
        <v>1255</v>
      </c>
      <c r="N5" t="s">
        <v>1256</v>
      </c>
      <c r="O5" t="s">
        <v>1257</v>
      </c>
      <c r="P5" t="s">
        <v>1258</v>
      </c>
      <c r="Q5" t="s">
        <v>1259</v>
      </c>
      <c r="R5" t="s">
        <v>1260</v>
      </c>
      <c r="S5" t="s">
        <v>1261</v>
      </c>
      <c r="T5" t="s">
        <v>1262</v>
      </c>
      <c r="U5" t="s">
        <v>1263</v>
      </c>
      <c r="V5" t="s">
        <v>1264</v>
      </c>
      <c r="Z5" s="142" t="s">
        <v>343</v>
      </c>
      <c r="AA5" t="s">
        <v>1253</v>
      </c>
      <c r="AB5">
        <v>3</v>
      </c>
      <c r="AC5">
        <v>7</v>
      </c>
      <c r="AD5">
        <v>2</v>
      </c>
      <c r="AE5">
        <v>3</v>
      </c>
    </row>
    <row r="6" spans="1:31" x14ac:dyDescent="0.35">
      <c r="A6" s="50" t="s">
        <v>70</v>
      </c>
      <c r="F6" t="s">
        <v>1241</v>
      </c>
      <c r="I6" s="55"/>
      <c r="J6" s="210" t="s">
        <v>216</v>
      </c>
      <c r="K6" t="s">
        <v>1245</v>
      </c>
      <c r="L6" t="s">
        <v>257</v>
      </c>
      <c r="M6" t="s">
        <v>1454</v>
      </c>
      <c r="N6" t="s">
        <v>1277</v>
      </c>
      <c r="O6" t="s">
        <v>1278</v>
      </c>
      <c r="P6" t="s">
        <v>1279</v>
      </c>
      <c r="Q6" t="s">
        <v>1280</v>
      </c>
      <c r="R6" t="s">
        <v>1281</v>
      </c>
      <c r="S6" t="s">
        <v>1282</v>
      </c>
      <c r="T6" t="s">
        <v>1455</v>
      </c>
      <c r="U6" t="s">
        <v>1283</v>
      </c>
      <c r="V6" t="s">
        <v>1284</v>
      </c>
      <c r="W6">
        <v>4</v>
      </c>
      <c r="X6" s="55"/>
      <c r="Z6" s="142" t="s">
        <v>324</v>
      </c>
      <c r="AA6" t="s">
        <v>1253</v>
      </c>
      <c r="AB6">
        <v>3</v>
      </c>
      <c r="AC6">
        <v>8</v>
      </c>
      <c r="AD6">
        <v>2</v>
      </c>
      <c r="AE6">
        <v>3</v>
      </c>
    </row>
    <row r="7" spans="1:31" x14ac:dyDescent="0.35">
      <c r="A7" s="50" t="s">
        <v>71</v>
      </c>
      <c r="F7" t="s">
        <v>1242</v>
      </c>
      <c r="I7" s="55"/>
      <c r="J7" s="210" t="s">
        <v>8995</v>
      </c>
      <c r="K7" t="s">
        <v>1246</v>
      </c>
      <c r="L7" t="s">
        <v>260</v>
      </c>
      <c r="M7" t="s">
        <v>1285</v>
      </c>
      <c r="N7" t="s">
        <v>1286</v>
      </c>
      <c r="O7" t="s">
        <v>1287</v>
      </c>
      <c r="P7" t="s">
        <v>1288</v>
      </c>
      <c r="Q7" t="s">
        <v>1289</v>
      </c>
      <c r="R7" t="s">
        <v>1290</v>
      </c>
      <c r="S7" t="s">
        <v>1291</v>
      </c>
      <c r="T7" t="s">
        <v>1456</v>
      </c>
      <c r="U7" t="s">
        <v>1292</v>
      </c>
      <c r="V7" t="s">
        <v>1293</v>
      </c>
      <c r="W7">
        <v>6</v>
      </c>
      <c r="X7" s="55"/>
      <c r="Z7" s="211" t="s">
        <v>9011</v>
      </c>
      <c r="AA7" t="s">
        <v>1253</v>
      </c>
      <c r="AB7">
        <v>3</v>
      </c>
      <c r="AC7">
        <v>17</v>
      </c>
      <c r="AD7">
        <v>15</v>
      </c>
      <c r="AE7">
        <v>16</v>
      </c>
    </row>
    <row r="8" spans="1:31" x14ac:dyDescent="0.35">
      <c r="A8" s="50" t="s">
        <v>72</v>
      </c>
      <c r="F8" t="s">
        <v>9093</v>
      </c>
      <c r="I8" s="55"/>
      <c r="J8" s="210" t="s">
        <v>8996</v>
      </c>
      <c r="K8" t="s">
        <v>263</v>
      </c>
      <c r="L8" t="s">
        <v>263</v>
      </c>
      <c r="M8" t="s">
        <v>1294</v>
      </c>
      <c r="N8" t="s">
        <v>1295</v>
      </c>
      <c r="O8" t="s">
        <v>1296</v>
      </c>
      <c r="P8" t="s">
        <v>1297</v>
      </c>
      <c r="Q8" t="s">
        <v>1298</v>
      </c>
      <c r="R8" t="s">
        <v>1299</v>
      </c>
      <c r="S8" t="s">
        <v>1300</v>
      </c>
      <c r="T8" t="s">
        <v>1301</v>
      </c>
      <c r="U8" t="s">
        <v>1302</v>
      </c>
      <c r="V8" t="s">
        <v>1303</v>
      </c>
      <c r="W8">
        <v>8</v>
      </c>
      <c r="X8" s="55"/>
      <c r="Z8" s="143" t="s">
        <v>346</v>
      </c>
      <c r="AA8" t="s">
        <v>1254</v>
      </c>
      <c r="AB8">
        <v>3</v>
      </c>
      <c r="AC8">
        <v>4</v>
      </c>
      <c r="AD8">
        <v>2</v>
      </c>
      <c r="AE8">
        <v>3</v>
      </c>
    </row>
    <row r="9" spans="1:31" x14ac:dyDescent="0.35">
      <c r="A9" s="50" t="s">
        <v>73</v>
      </c>
      <c r="F9" t="s">
        <v>9094</v>
      </c>
      <c r="I9" s="55"/>
      <c r="J9" s="210" t="s">
        <v>8997</v>
      </c>
      <c r="K9" t="s">
        <v>1247</v>
      </c>
      <c r="L9" t="s">
        <v>351</v>
      </c>
      <c r="M9" t="s">
        <v>1304</v>
      </c>
      <c r="N9" t="s">
        <v>1305</v>
      </c>
      <c r="O9" t="s">
        <v>1306</v>
      </c>
      <c r="P9" t="s">
        <v>1307</v>
      </c>
      <c r="Q9" t="s">
        <v>1308</v>
      </c>
      <c r="R9" t="s">
        <v>1309</v>
      </c>
      <c r="S9" t="s">
        <v>1310</v>
      </c>
      <c r="T9" t="s">
        <v>1311</v>
      </c>
      <c r="U9" t="s">
        <v>1312</v>
      </c>
      <c r="V9" t="s">
        <v>1313</v>
      </c>
      <c r="W9">
        <v>10</v>
      </c>
      <c r="X9" s="55"/>
      <c r="Z9" s="143" t="s">
        <v>347</v>
      </c>
      <c r="AA9" t="s">
        <v>1254</v>
      </c>
      <c r="AB9">
        <v>3</v>
      </c>
      <c r="AC9">
        <v>5</v>
      </c>
      <c r="AD9">
        <v>2</v>
      </c>
      <c r="AE9">
        <v>3</v>
      </c>
    </row>
    <row r="10" spans="1:31" x14ac:dyDescent="0.35">
      <c r="A10" s="50" t="s">
        <v>74</v>
      </c>
      <c r="F10" t="s">
        <v>9095</v>
      </c>
      <c r="I10" s="55"/>
      <c r="J10" s="210" t="s">
        <v>8998</v>
      </c>
      <c r="K10" t="s">
        <v>268</v>
      </c>
      <c r="L10" t="s">
        <v>268</v>
      </c>
      <c r="M10" t="s">
        <v>1314</v>
      </c>
      <c r="N10" t="s">
        <v>1315</v>
      </c>
      <c r="O10" t="s">
        <v>1316</v>
      </c>
      <c r="P10" t="s">
        <v>1317</v>
      </c>
      <c r="Q10" t="s">
        <v>1318</v>
      </c>
      <c r="R10" t="s">
        <v>1319</v>
      </c>
      <c r="S10" t="s">
        <v>1320</v>
      </c>
      <c r="T10" t="s">
        <v>1321</v>
      </c>
      <c r="U10" t="s">
        <v>1322</v>
      </c>
      <c r="V10" t="s">
        <v>1323</v>
      </c>
      <c r="W10">
        <v>12</v>
      </c>
      <c r="X10" s="55"/>
      <c r="Z10" s="143" t="s">
        <v>348</v>
      </c>
      <c r="AA10" t="s">
        <v>1254</v>
      </c>
      <c r="AB10">
        <v>3</v>
      </c>
      <c r="AC10">
        <v>6</v>
      </c>
      <c r="AD10">
        <v>2</v>
      </c>
      <c r="AE10">
        <v>3</v>
      </c>
    </row>
    <row r="11" spans="1:31" x14ac:dyDescent="0.35">
      <c r="A11" s="50" t="s">
        <v>75</v>
      </c>
      <c r="I11" s="55"/>
      <c r="J11" s="210" t="s">
        <v>8999</v>
      </c>
      <c r="K11" t="s">
        <v>261</v>
      </c>
      <c r="L11" t="s">
        <v>350</v>
      </c>
      <c r="M11" t="s">
        <v>1324</v>
      </c>
      <c r="N11" t="s">
        <v>1325</v>
      </c>
      <c r="O11" t="s">
        <v>1326</v>
      </c>
      <c r="P11" t="s">
        <v>1327</v>
      </c>
      <c r="Q11" t="s">
        <v>1328</v>
      </c>
      <c r="R11" t="s">
        <v>1329</v>
      </c>
      <c r="S11" t="s">
        <v>1330</v>
      </c>
      <c r="T11" t="s">
        <v>1331</v>
      </c>
      <c r="U11" t="s">
        <v>1332</v>
      </c>
      <c r="V11" t="s">
        <v>1333</v>
      </c>
      <c r="W11">
        <v>14</v>
      </c>
      <c r="X11" s="55"/>
      <c r="Z11" s="143" t="s">
        <v>344</v>
      </c>
      <c r="AA11" t="s">
        <v>1254</v>
      </c>
      <c r="AB11">
        <v>3</v>
      </c>
      <c r="AC11">
        <v>10</v>
      </c>
      <c r="AD11">
        <v>2</v>
      </c>
      <c r="AE11">
        <v>3</v>
      </c>
    </row>
    <row r="12" spans="1:31" x14ac:dyDescent="0.35">
      <c r="A12" s="50" t="s">
        <v>76</v>
      </c>
      <c r="I12" s="55"/>
      <c r="J12" s="210" t="s">
        <v>9000</v>
      </c>
      <c r="K12" t="s">
        <v>1248</v>
      </c>
      <c r="L12" t="s">
        <v>259</v>
      </c>
      <c r="M12" t="s">
        <v>1354</v>
      </c>
      <c r="N12" t="s">
        <v>1355</v>
      </c>
      <c r="O12" t="s">
        <v>1356</v>
      </c>
      <c r="P12" t="s">
        <v>1357</v>
      </c>
      <c r="Q12" t="s">
        <v>1358</v>
      </c>
      <c r="R12" t="s">
        <v>1359</v>
      </c>
      <c r="S12" t="s">
        <v>1360</v>
      </c>
      <c r="T12" t="s">
        <v>1361</v>
      </c>
      <c r="U12" t="s">
        <v>1362</v>
      </c>
      <c r="V12" t="s">
        <v>1363</v>
      </c>
      <c r="W12">
        <v>20</v>
      </c>
      <c r="X12" s="55"/>
      <c r="Z12" s="143" t="s">
        <v>345</v>
      </c>
      <c r="AA12" t="s">
        <v>1254</v>
      </c>
      <c r="AB12">
        <v>3</v>
      </c>
      <c r="AC12">
        <v>11</v>
      </c>
      <c r="AD12">
        <v>2</v>
      </c>
      <c r="AE12">
        <v>3</v>
      </c>
    </row>
    <row r="13" spans="1:31" x14ac:dyDescent="0.35">
      <c r="A13" s="50" t="s">
        <v>77</v>
      </c>
      <c r="I13" s="55"/>
      <c r="J13" s="210" t="s">
        <v>9001</v>
      </c>
      <c r="K13" t="s">
        <v>1249</v>
      </c>
      <c r="L13" t="s">
        <v>8856</v>
      </c>
      <c r="M13" t="s">
        <v>1364</v>
      </c>
      <c r="N13" t="s">
        <v>1365</v>
      </c>
      <c r="O13" t="s">
        <v>1366</v>
      </c>
      <c r="P13" t="s">
        <v>1367</v>
      </c>
      <c r="Q13" t="s">
        <v>1368</v>
      </c>
      <c r="R13" t="s">
        <v>1369</v>
      </c>
      <c r="S13" t="s">
        <v>1370</v>
      </c>
      <c r="T13" t="s">
        <v>1371</v>
      </c>
      <c r="U13" t="s">
        <v>1372</v>
      </c>
      <c r="V13" t="s">
        <v>1373</v>
      </c>
      <c r="W13">
        <v>22</v>
      </c>
      <c r="X13" s="55"/>
      <c r="Z13" s="212" t="s">
        <v>9012</v>
      </c>
    </row>
    <row r="14" spans="1:31" x14ac:dyDescent="0.35">
      <c r="A14" s="50" t="s">
        <v>78</v>
      </c>
      <c r="I14" s="55"/>
      <c r="J14" s="210" t="s">
        <v>9004</v>
      </c>
      <c r="K14" t="s">
        <v>262</v>
      </c>
      <c r="L14" t="s">
        <v>262</v>
      </c>
      <c r="M14" t="s">
        <v>1404</v>
      </c>
      <c r="N14" t="s">
        <v>1405</v>
      </c>
      <c r="O14" t="s">
        <v>1406</v>
      </c>
      <c r="P14" t="s">
        <v>1407</v>
      </c>
      <c r="Q14" t="s">
        <v>1408</v>
      </c>
      <c r="R14" t="s">
        <v>1409</v>
      </c>
      <c r="S14" t="s">
        <v>1410</v>
      </c>
      <c r="T14" t="s">
        <v>1411</v>
      </c>
      <c r="U14" t="s">
        <v>1412</v>
      </c>
      <c r="V14" t="s">
        <v>1413</v>
      </c>
      <c r="W14">
        <v>30</v>
      </c>
      <c r="X14" s="55"/>
    </row>
    <row r="15" spans="1:31" x14ac:dyDescent="0.35">
      <c r="A15" s="50" t="s">
        <v>79</v>
      </c>
      <c r="I15" s="55"/>
      <c r="J15" s="210" t="s">
        <v>9005</v>
      </c>
      <c r="K15" t="s">
        <v>1250</v>
      </c>
      <c r="L15" t="s">
        <v>256</v>
      </c>
      <c r="M15" t="s">
        <v>1414</v>
      </c>
      <c r="N15" t="s">
        <v>1415</v>
      </c>
      <c r="O15" t="s">
        <v>1416</v>
      </c>
      <c r="P15" t="s">
        <v>1417</v>
      </c>
      <c r="Q15" t="s">
        <v>1418</v>
      </c>
      <c r="R15" t="s">
        <v>1419</v>
      </c>
      <c r="S15" t="s">
        <v>1420</v>
      </c>
      <c r="T15" t="s">
        <v>1421</v>
      </c>
      <c r="U15" t="s">
        <v>1422</v>
      </c>
      <c r="V15" t="s">
        <v>1423</v>
      </c>
      <c r="W15">
        <v>32</v>
      </c>
      <c r="X15" s="55"/>
    </row>
    <row r="16" spans="1:31" x14ac:dyDescent="0.35">
      <c r="A16" s="50" t="s">
        <v>80</v>
      </c>
      <c r="I16" s="55"/>
      <c r="J16" s="210" t="s">
        <v>9006</v>
      </c>
      <c r="K16" t="s">
        <v>254</v>
      </c>
      <c r="L16" t="s">
        <v>254</v>
      </c>
      <c r="M16" t="s">
        <v>1424</v>
      </c>
      <c r="N16" t="s">
        <v>1425</v>
      </c>
      <c r="O16" t="s">
        <v>1426</v>
      </c>
      <c r="P16" t="s">
        <v>1427</v>
      </c>
      <c r="Q16" t="s">
        <v>1428</v>
      </c>
      <c r="R16" t="s">
        <v>1429</v>
      </c>
      <c r="S16" t="s">
        <v>1430</v>
      </c>
      <c r="T16" t="s">
        <v>1431</v>
      </c>
      <c r="U16" t="s">
        <v>1432</v>
      </c>
      <c r="V16" t="s">
        <v>1433</v>
      </c>
      <c r="W16">
        <v>34</v>
      </c>
      <c r="X16" s="55"/>
    </row>
    <row r="17" spans="1:24" x14ac:dyDescent="0.35">
      <c r="A17" s="50" t="s">
        <v>81</v>
      </c>
      <c r="I17" s="55"/>
      <c r="J17" s="210" t="s">
        <v>215</v>
      </c>
      <c r="K17" t="s">
        <v>1251</v>
      </c>
      <c r="L17" t="s">
        <v>255</v>
      </c>
      <c r="M17" t="s">
        <v>1434</v>
      </c>
      <c r="N17" t="s">
        <v>1435</v>
      </c>
      <c r="O17" t="s">
        <v>1436</v>
      </c>
      <c r="P17" t="s">
        <v>1437</v>
      </c>
      <c r="Q17" t="s">
        <v>1438</v>
      </c>
      <c r="R17" t="s">
        <v>1439</v>
      </c>
      <c r="S17" t="s">
        <v>1440</v>
      </c>
      <c r="T17" t="s">
        <v>1441</v>
      </c>
      <c r="U17" t="s">
        <v>1442</v>
      </c>
      <c r="V17" t="s">
        <v>1443</v>
      </c>
      <c r="W17">
        <v>36</v>
      </c>
      <c r="X17" s="55"/>
    </row>
    <row r="18" spans="1:24" x14ac:dyDescent="0.35">
      <c r="A18" s="50" t="s">
        <v>82</v>
      </c>
      <c r="I18" s="55"/>
      <c r="J18" s="210" t="s">
        <v>9007</v>
      </c>
      <c r="K18" t="s">
        <v>1252</v>
      </c>
      <c r="L18" t="s">
        <v>258</v>
      </c>
      <c r="M18" t="s">
        <v>1444</v>
      </c>
      <c r="N18" t="s">
        <v>1445</v>
      </c>
      <c r="O18" t="s">
        <v>1446</v>
      </c>
      <c r="P18" t="s">
        <v>1447</v>
      </c>
      <c r="Q18" t="s">
        <v>1448</v>
      </c>
      <c r="R18" t="s">
        <v>1449</v>
      </c>
      <c r="S18" t="s">
        <v>1450</v>
      </c>
      <c r="T18" t="s">
        <v>1451</v>
      </c>
      <c r="U18" t="s">
        <v>1452</v>
      </c>
      <c r="V18" t="s">
        <v>1453</v>
      </c>
      <c r="W18">
        <v>38</v>
      </c>
      <c r="X18" s="55"/>
    </row>
    <row r="19" spans="1:24" x14ac:dyDescent="0.35">
      <c r="A19" s="50" t="s">
        <v>83</v>
      </c>
      <c r="I19" s="55"/>
      <c r="J19" s="210" t="s">
        <v>9002</v>
      </c>
      <c r="K19" t="s">
        <v>462</v>
      </c>
      <c r="L19" t="s">
        <v>462</v>
      </c>
      <c r="M19" t="s">
        <v>1374</v>
      </c>
      <c r="N19" t="s">
        <v>1375</v>
      </c>
      <c r="O19" t="s">
        <v>1376</v>
      </c>
      <c r="P19" t="s">
        <v>1377</v>
      </c>
      <c r="Q19" t="s">
        <v>1378</v>
      </c>
      <c r="R19" t="s">
        <v>1379</v>
      </c>
      <c r="S19" t="s">
        <v>1380</v>
      </c>
      <c r="T19" t="s">
        <v>1381</v>
      </c>
      <c r="U19" t="s">
        <v>1382</v>
      </c>
      <c r="V19" t="s">
        <v>1383</v>
      </c>
      <c r="W19">
        <v>24</v>
      </c>
      <c r="X19" s="55"/>
    </row>
    <row r="20" spans="1:24" x14ac:dyDescent="0.35">
      <c r="A20" s="50" t="s">
        <v>84</v>
      </c>
      <c r="I20" s="55"/>
      <c r="J20" s="210" t="s">
        <v>8994</v>
      </c>
      <c r="K20" t="s">
        <v>266</v>
      </c>
      <c r="L20" t="s">
        <v>266</v>
      </c>
      <c r="M20" t="s">
        <v>1344</v>
      </c>
      <c r="N20" t="s">
        <v>1345</v>
      </c>
      <c r="O20" t="s">
        <v>1346</v>
      </c>
      <c r="P20" t="s">
        <v>1347</v>
      </c>
      <c r="Q20" t="s">
        <v>1348</v>
      </c>
      <c r="R20" t="s">
        <v>1349</v>
      </c>
      <c r="S20" t="s">
        <v>1350</v>
      </c>
      <c r="T20" t="s">
        <v>1351</v>
      </c>
      <c r="U20" t="s">
        <v>1352</v>
      </c>
      <c r="V20" t="s">
        <v>1353</v>
      </c>
      <c r="W20">
        <v>18</v>
      </c>
      <c r="X20" s="55"/>
    </row>
    <row r="21" spans="1:24" x14ac:dyDescent="0.35">
      <c r="A21" s="50" t="s">
        <v>85</v>
      </c>
      <c r="I21" s="55"/>
      <c r="J21" s="210" t="s">
        <v>272</v>
      </c>
      <c r="K21" t="s">
        <v>267</v>
      </c>
      <c r="L21" t="s">
        <v>267</v>
      </c>
      <c r="M21" t="s">
        <v>1334</v>
      </c>
      <c r="N21" t="s">
        <v>1335</v>
      </c>
      <c r="O21" t="s">
        <v>1336</v>
      </c>
      <c r="P21" t="s">
        <v>1337</v>
      </c>
      <c r="Q21" t="s">
        <v>1338</v>
      </c>
      <c r="R21" t="s">
        <v>1339</v>
      </c>
      <c r="S21" t="s">
        <v>1340</v>
      </c>
      <c r="T21" t="s">
        <v>1341</v>
      </c>
      <c r="U21" t="s">
        <v>1342</v>
      </c>
      <c r="V21" t="s">
        <v>1343</v>
      </c>
      <c r="W21">
        <v>16</v>
      </c>
      <c r="X21" s="55"/>
    </row>
    <row r="22" spans="1:24" x14ac:dyDescent="0.35">
      <c r="A22" s="50" t="s">
        <v>86</v>
      </c>
      <c r="I22" s="55"/>
      <c r="J22" s="210" t="s">
        <v>217</v>
      </c>
      <c r="K22" t="s">
        <v>264</v>
      </c>
      <c r="L22" t="s">
        <v>264</v>
      </c>
      <c r="M22" t="s">
        <v>1384</v>
      </c>
      <c r="N22" t="s">
        <v>1385</v>
      </c>
      <c r="O22" t="s">
        <v>1386</v>
      </c>
      <c r="P22" t="s">
        <v>1387</v>
      </c>
      <c r="Q22" t="s">
        <v>1388</v>
      </c>
      <c r="R22" t="s">
        <v>1389</v>
      </c>
      <c r="S22" t="s">
        <v>1390</v>
      </c>
      <c r="T22" t="s">
        <v>1391</v>
      </c>
      <c r="U22" t="s">
        <v>1392</v>
      </c>
      <c r="V22" t="s">
        <v>1393</v>
      </c>
      <c r="W22">
        <v>26</v>
      </c>
      <c r="X22" s="55"/>
    </row>
    <row r="23" spans="1:24" x14ac:dyDescent="0.35">
      <c r="A23" s="50" t="s">
        <v>87</v>
      </c>
      <c r="I23" s="55"/>
      <c r="J23" s="210" t="s">
        <v>9003</v>
      </c>
      <c r="K23" t="s">
        <v>265</v>
      </c>
      <c r="L23" t="s">
        <v>265</v>
      </c>
      <c r="M23" t="s">
        <v>1394</v>
      </c>
      <c r="N23" t="s">
        <v>1395</v>
      </c>
      <c r="O23" t="s">
        <v>1396</v>
      </c>
      <c r="P23" t="s">
        <v>1397</v>
      </c>
      <c r="Q23" t="s">
        <v>1398</v>
      </c>
      <c r="R23" t="s">
        <v>1399</v>
      </c>
      <c r="S23" t="s">
        <v>1400</v>
      </c>
      <c r="T23" t="s">
        <v>1401</v>
      </c>
      <c r="U23" t="s">
        <v>1402</v>
      </c>
      <c r="V23" t="s">
        <v>1403</v>
      </c>
      <c r="W23">
        <v>28</v>
      </c>
      <c r="X23" s="55"/>
    </row>
    <row r="24" spans="1:24" x14ac:dyDescent="0.35">
      <c r="A24" s="50" t="s">
        <v>88</v>
      </c>
      <c r="M24" t="s">
        <v>1269</v>
      </c>
      <c r="N24" t="s">
        <v>1270</v>
      </c>
      <c r="O24" t="s">
        <v>1271</v>
      </c>
      <c r="P24" t="s">
        <v>1272</v>
      </c>
      <c r="Q24" t="s">
        <v>229</v>
      </c>
      <c r="R24" t="s">
        <v>1273</v>
      </c>
      <c r="S24" t="s">
        <v>1274</v>
      </c>
      <c r="T24" t="s">
        <v>1275</v>
      </c>
      <c r="U24" t="s">
        <v>1276</v>
      </c>
      <c r="V24" t="s">
        <v>1236</v>
      </c>
    </row>
    <row r="25" spans="1:24" x14ac:dyDescent="0.35">
      <c r="A25" s="50" t="s">
        <v>89</v>
      </c>
    </row>
    <row r="26" spans="1:24" x14ac:dyDescent="0.35">
      <c r="A26" t="s">
        <v>90</v>
      </c>
    </row>
    <row r="27" spans="1:24" x14ac:dyDescent="0.35">
      <c r="A27" t="s">
        <v>91</v>
      </c>
    </row>
    <row r="28" spans="1:24" x14ac:dyDescent="0.35">
      <c r="A28" t="s">
        <v>92</v>
      </c>
    </row>
    <row r="29" spans="1:24" x14ac:dyDescent="0.35">
      <c r="A29" t="s">
        <v>93</v>
      </c>
    </row>
    <row r="30" spans="1:24" x14ac:dyDescent="0.35">
      <c r="A30" t="s">
        <v>94</v>
      </c>
    </row>
    <row r="31" spans="1:24" x14ac:dyDescent="0.35">
      <c r="A31" t="s">
        <v>95</v>
      </c>
    </row>
    <row r="32" spans="1:24" x14ac:dyDescent="0.35">
      <c r="A32" t="s">
        <v>96</v>
      </c>
    </row>
    <row r="33" spans="1:1" x14ac:dyDescent="0.35">
      <c r="A33" t="s">
        <v>97</v>
      </c>
    </row>
    <row r="34" spans="1:1" x14ac:dyDescent="0.35">
      <c r="A34" t="s">
        <v>98</v>
      </c>
    </row>
    <row r="35" spans="1:1" x14ac:dyDescent="0.35">
      <c r="A35" t="s">
        <v>99</v>
      </c>
    </row>
    <row r="36" spans="1:1" x14ac:dyDescent="0.35">
      <c r="A36" t="s">
        <v>100</v>
      </c>
    </row>
    <row r="37" spans="1:1" x14ac:dyDescent="0.35">
      <c r="A37" t="s">
        <v>101</v>
      </c>
    </row>
    <row r="38" spans="1:1" x14ac:dyDescent="0.35">
      <c r="A38" s="50" t="s">
        <v>102</v>
      </c>
    </row>
    <row r="39" spans="1:1" x14ac:dyDescent="0.35">
      <c r="A39" s="50" t="s">
        <v>103</v>
      </c>
    </row>
    <row r="40" spans="1:1" x14ac:dyDescent="0.35">
      <c r="A40" s="50" t="s">
        <v>104</v>
      </c>
    </row>
    <row r="41" spans="1:1" x14ac:dyDescent="0.35">
      <c r="A41" s="50" t="s">
        <v>105</v>
      </c>
    </row>
    <row r="42" spans="1:1" x14ac:dyDescent="0.35">
      <c r="A42" s="50" t="s">
        <v>106</v>
      </c>
    </row>
    <row r="43" spans="1:1" x14ac:dyDescent="0.35">
      <c r="A43" s="50" t="s">
        <v>107</v>
      </c>
    </row>
    <row r="44" spans="1:1" x14ac:dyDescent="0.35">
      <c r="A44" s="50" t="s">
        <v>108</v>
      </c>
    </row>
    <row r="45" spans="1:1" x14ac:dyDescent="0.35">
      <c r="A45" s="50" t="s">
        <v>109</v>
      </c>
    </row>
    <row r="46" spans="1:1" x14ac:dyDescent="0.35">
      <c r="A46" s="50" t="s">
        <v>110</v>
      </c>
    </row>
    <row r="47" spans="1:1" x14ac:dyDescent="0.35">
      <c r="A47" s="50" t="s">
        <v>111</v>
      </c>
    </row>
    <row r="48" spans="1:1" x14ac:dyDescent="0.35">
      <c r="A48" s="50" t="s">
        <v>112</v>
      </c>
    </row>
    <row r="49" spans="1:1" x14ac:dyDescent="0.35">
      <c r="A49" s="50" t="s">
        <v>113</v>
      </c>
    </row>
    <row r="50" spans="1:1" x14ac:dyDescent="0.35">
      <c r="A50" s="50" t="s">
        <v>114</v>
      </c>
    </row>
    <row r="51" spans="1:1" x14ac:dyDescent="0.35">
      <c r="A51" s="50" t="s">
        <v>115</v>
      </c>
    </row>
    <row r="52" spans="1:1" x14ac:dyDescent="0.35">
      <c r="A52" s="50" t="s">
        <v>116</v>
      </c>
    </row>
    <row r="53" spans="1:1" x14ac:dyDescent="0.35">
      <c r="A53" s="50" t="s">
        <v>117</v>
      </c>
    </row>
    <row r="54" spans="1:1" x14ac:dyDescent="0.35">
      <c r="A54" s="50" t="s">
        <v>118</v>
      </c>
    </row>
    <row r="55" spans="1:1" x14ac:dyDescent="0.35">
      <c r="A55" s="50" t="s">
        <v>119</v>
      </c>
    </row>
    <row r="56" spans="1:1" x14ac:dyDescent="0.35">
      <c r="A56" s="50" t="s">
        <v>120</v>
      </c>
    </row>
    <row r="57" spans="1:1" x14ac:dyDescent="0.35">
      <c r="A57" s="50" t="s">
        <v>121</v>
      </c>
    </row>
    <row r="58" spans="1:1" x14ac:dyDescent="0.35">
      <c r="A58" s="50" t="s">
        <v>122</v>
      </c>
    </row>
    <row r="59" spans="1:1" x14ac:dyDescent="0.35">
      <c r="A59" s="50" t="s">
        <v>123</v>
      </c>
    </row>
    <row r="60" spans="1:1" x14ac:dyDescent="0.35">
      <c r="A60" s="50" t="s">
        <v>124</v>
      </c>
    </row>
    <row r="61" spans="1:1" x14ac:dyDescent="0.35">
      <c r="A61" s="50" t="s">
        <v>125</v>
      </c>
    </row>
    <row r="62" spans="1:1" x14ac:dyDescent="0.35">
      <c r="A62" s="50" t="s">
        <v>9013</v>
      </c>
    </row>
    <row r="63" spans="1:1" x14ac:dyDescent="0.35">
      <c r="A63" s="50" t="s">
        <v>9014</v>
      </c>
    </row>
    <row r="64" spans="1:1" x14ac:dyDescent="0.35">
      <c r="A64" s="50" t="s">
        <v>9015</v>
      </c>
    </row>
    <row r="65" spans="1:1" x14ac:dyDescent="0.35">
      <c r="A65" s="50" t="s">
        <v>9016</v>
      </c>
    </row>
    <row r="66" spans="1:1" x14ac:dyDescent="0.35">
      <c r="A66" s="50" t="s">
        <v>9017</v>
      </c>
    </row>
    <row r="67" spans="1:1" x14ac:dyDescent="0.35">
      <c r="A67" s="50" t="s">
        <v>9018</v>
      </c>
    </row>
    <row r="68" spans="1:1" x14ac:dyDescent="0.35">
      <c r="A68" s="50" t="s">
        <v>9019</v>
      </c>
    </row>
    <row r="69" spans="1:1" x14ac:dyDescent="0.35">
      <c r="A69" s="50" t="s">
        <v>9020</v>
      </c>
    </row>
    <row r="70" spans="1:1" x14ac:dyDescent="0.35">
      <c r="A70" s="50" t="s">
        <v>9021</v>
      </c>
    </row>
    <row r="71" spans="1:1" x14ac:dyDescent="0.35">
      <c r="A71" s="50" t="s">
        <v>9022</v>
      </c>
    </row>
    <row r="72" spans="1:1" x14ac:dyDescent="0.35">
      <c r="A72" s="50" t="s">
        <v>9023</v>
      </c>
    </row>
    <row r="73" spans="1:1" x14ac:dyDescent="0.35">
      <c r="A73" s="50" t="s">
        <v>9024</v>
      </c>
    </row>
    <row r="74" spans="1:1" x14ac:dyDescent="0.35">
      <c r="A74" s="50" t="s">
        <v>9025</v>
      </c>
    </row>
    <row r="75" spans="1:1" x14ac:dyDescent="0.35">
      <c r="A75" s="50" t="s">
        <v>9026</v>
      </c>
    </row>
    <row r="76" spans="1:1" x14ac:dyDescent="0.35">
      <c r="A76" s="50" t="s">
        <v>9027</v>
      </c>
    </row>
    <row r="77" spans="1:1" x14ac:dyDescent="0.35">
      <c r="A77" s="50" t="s">
        <v>9028</v>
      </c>
    </row>
    <row r="78" spans="1:1" x14ac:dyDescent="0.35">
      <c r="A78" s="50" t="s">
        <v>9029</v>
      </c>
    </row>
    <row r="79" spans="1:1" x14ac:dyDescent="0.35">
      <c r="A79" s="50" t="s">
        <v>9030</v>
      </c>
    </row>
    <row r="80" spans="1:1" x14ac:dyDescent="0.35">
      <c r="A80" s="50" t="s">
        <v>9031</v>
      </c>
    </row>
    <row r="81" spans="1:1" x14ac:dyDescent="0.35">
      <c r="A81" s="50" t="s">
        <v>9032</v>
      </c>
    </row>
    <row r="82" spans="1:1" x14ac:dyDescent="0.35">
      <c r="A82" s="50" t="s">
        <v>9033</v>
      </c>
    </row>
    <row r="83" spans="1:1" x14ac:dyDescent="0.35">
      <c r="A83" s="50" t="s">
        <v>9034</v>
      </c>
    </row>
    <row r="84" spans="1:1" x14ac:dyDescent="0.35">
      <c r="A84" s="50" t="s">
        <v>9035</v>
      </c>
    </row>
    <row r="85" spans="1:1" x14ac:dyDescent="0.35">
      <c r="A85" s="50" t="s">
        <v>9036</v>
      </c>
    </row>
    <row r="86" spans="1:1" x14ac:dyDescent="0.35">
      <c r="A86" s="50" t="s">
        <v>9037</v>
      </c>
    </row>
    <row r="87" spans="1:1" x14ac:dyDescent="0.35">
      <c r="A87" s="50" t="s">
        <v>9038</v>
      </c>
    </row>
    <row r="88" spans="1:1" x14ac:dyDescent="0.35">
      <c r="A88" s="50" t="s">
        <v>9039</v>
      </c>
    </row>
    <row r="89" spans="1:1" x14ac:dyDescent="0.35">
      <c r="A89" s="50" t="s">
        <v>9040</v>
      </c>
    </row>
    <row r="90" spans="1:1" x14ac:dyDescent="0.35">
      <c r="A90" s="50" t="s">
        <v>9041</v>
      </c>
    </row>
    <row r="91" spans="1:1" x14ac:dyDescent="0.35">
      <c r="A91" s="50" t="s">
        <v>9042</v>
      </c>
    </row>
    <row r="92" spans="1:1" x14ac:dyDescent="0.35">
      <c r="A92" s="50" t="s">
        <v>9043</v>
      </c>
    </row>
    <row r="93" spans="1:1" x14ac:dyDescent="0.35">
      <c r="A93" s="50" t="s">
        <v>9044</v>
      </c>
    </row>
    <row r="94" spans="1:1" x14ac:dyDescent="0.35">
      <c r="A94" s="50" t="s">
        <v>9045</v>
      </c>
    </row>
    <row r="95" spans="1:1" x14ac:dyDescent="0.35">
      <c r="A95" s="50" t="s">
        <v>9046</v>
      </c>
    </row>
    <row r="96" spans="1:1" x14ac:dyDescent="0.35">
      <c r="A96" s="50" t="s">
        <v>9047</v>
      </c>
    </row>
    <row r="97" spans="1:1" x14ac:dyDescent="0.35">
      <c r="A97" s="50" t="s">
        <v>9048</v>
      </c>
    </row>
    <row r="98" spans="1:1" x14ac:dyDescent="0.35">
      <c r="A98" s="50" t="s">
        <v>9049</v>
      </c>
    </row>
    <row r="99" spans="1:1" x14ac:dyDescent="0.35">
      <c r="A99" s="50" t="s">
        <v>9050</v>
      </c>
    </row>
    <row r="100" spans="1:1" x14ac:dyDescent="0.35">
      <c r="A100" s="50" t="s">
        <v>9051</v>
      </c>
    </row>
    <row r="101" spans="1:1" x14ac:dyDescent="0.35">
      <c r="A101" s="50" t="s">
        <v>9052</v>
      </c>
    </row>
    <row r="102" spans="1:1" x14ac:dyDescent="0.35">
      <c r="A102" s="50" t="s">
        <v>9053</v>
      </c>
    </row>
    <row r="103" spans="1:1" x14ac:dyDescent="0.35">
      <c r="A103" s="50" t="s">
        <v>9054</v>
      </c>
    </row>
    <row r="104" spans="1:1" x14ac:dyDescent="0.35">
      <c r="A104" s="50" t="s">
        <v>9055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65">
    <tabColor theme="1"/>
  </sheetPr>
  <dimension ref="A1:R77"/>
  <sheetViews>
    <sheetView showGridLines="0" tabSelected="1" zoomScale="120" zoomScaleNormal="120" zoomScaleSheetLayoutView="150" zoomScalePageLayoutView="160" workbookViewId="0"/>
  </sheetViews>
  <sheetFormatPr baseColWidth="10" defaultColWidth="10.58203125" defaultRowHeight="15.5" x14ac:dyDescent="0.35"/>
  <cols>
    <col min="1" max="18" width="5.33203125" style="17" customWidth="1"/>
    <col min="19" max="60" width="5" style="17" customWidth="1"/>
    <col min="61" max="16384" width="10.58203125" style="17"/>
  </cols>
  <sheetData>
    <row r="1" spans="1:18" ht="15" customHeight="1" x14ac:dyDescent="0.35">
      <c r="A1" s="16"/>
      <c r="B1" s="16"/>
      <c r="C1" s="16"/>
      <c r="D1" s="16"/>
      <c r="E1" s="16"/>
      <c r="F1" s="16"/>
      <c r="G1" s="16"/>
      <c r="H1" s="16"/>
      <c r="I1" s="16"/>
      <c r="J1" s="16"/>
      <c r="K1" s="16"/>
      <c r="L1" s="16"/>
      <c r="M1" s="16"/>
      <c r="N1" s="16"/>
      <c r="O1" s="16"/>
      <c r="P1" s="16"/>
      <c r="Q1" s="16"/>
      <c r="R1" s="16"/>
    </row>
    <row r="2" spans="1:18" ht="15" customHeight="1" x14ac:dyDescent="0.35">
      <c r="A2" s="16"/>
      <c r="B2" s="16"/>
      <c r="C2" s="15" t="s">
        <v>9504</v>
      </c>
      <c r="D2" s="18"/>
      <c r="E2" s="18"/>
      <c r="F2" s="18"/>
      <c r="G2" s="16"/>
      <c r="H2" s="16"/>
      <c r="I2" s="16"/>
      <c r="J2" s="16"/>
      <c r="K2" s="16"/>
      <c r="L2" s="16"/>
      <c r="M2" s="16"/>
      <c r="N2" s="301"/>
      <c r="O2" s="301"/>
      <c r="P2" s="301"/>
      <c r="Q2" s="301"/>
      <c r="R2" s="301"/>
    </row>
    <row r="3" spans="1:18" ht="15" customHeight="1" x14ac:dyDescent="0.35">
      <c r="A3" s="16"/>
      <c r="B3" s="16"/>
      <c r="C3" s="23" t="s">
        <v>9505</v>
      </c>
      <c r="D3" s="18"/>
      <c r="E3" s="18"/>
      <c r="F3" s="18"/>
      <c r="G3" s="16"/>
      <c r="H3" s="16"/>
      <c r="I3" s="16"/>
      <c r="J3" s="16"/>
      <c r="K3" s="16"/>
      <c r="L3" s="16"/>
      <c r="M3" s="16"/>
      <c r="N3" s="301"/>
      <c r="O3" s="301"/>
      <c r="P3" s="301"/>
      <c r="Q3" s="301"/>
      <c r="R3" s="301"/>
    </row>
    <row r="4" spans="1:18" ht="15" customHeight="1" thickBot="1" x14ac:dyDescent="0.4">
      <c r="A4" s="19"/>
      <c r="B4" s="19"/>
      <c r="C4" s="19"/>
      <c r="D4" s="19"/>
      <c r="E4" s="19"/>
      <c r="F4" s="19"/>
      <c r="G4" s="19"/>
      <c r="H4" s="19"/>
      <c r="I4" s="19"/>
      <c r="J4" s="19"/>
      <c r="K4" s="19"/>
      <c r="L4" s="19"/>
      <c r="M4" s="19"/>
      <c r="N4" s="19"/>
      <c r="O4" s="19"/>
      <c r="P4" s="19"/>
      <c r="Q4" s="19"/>
      <c r="R4" s="19"/>
    </row>
    <row r="5" spans="1:18" ht="15" customHeight="1" x14ac:dyDescent="0.35">
      <c r="A5" s="16"/>
      <c r="B5" s="16"/>
      <c r="C5" s="16"/>
      <c r="D5" s="16"/>
      <c r="E5" s="16"/>
      <c r="F5" s="16"/>
      <c r="G5" s="16"/>
      <c r="H5" s="16"/>
      <c r="I5" s="16"/>
      <c r="J5" s="16"/>
      <c r="K5" s="16"/>
      <c r="L5" s="16"/>
      <c r="M5" s="16"/>
      <c r="N5" s="16"/>
      <c r="O5" s="16"/>
      <c r="P5" s="16"/>
      <c r="Q5" s="16"/>
      <c r="R5" s="16"/>
    </row>
    <row r="6" spans="1:18" ht="13" customHeight="1" x14ac:dyDescent="0.35">
      <c r="A6" s="32"/>
      <c r="B6" s="302" t="s">
        <v>9583</v>
      </c>
      <c r="C6" s="302"/>
      <c r="D6" s="302"/>
      <c r="E6" s="302"/>
      <c r="F6" s="302"/>
      <c r="G6" s="302"/>
      <c r="H6" s="302"/>
      <c r="I6" s="302"/>
      <c r="J6" s="302"/>
      <c r="K6" s="302"/>
      <c r="L6" s="302"/>
      <c r="M6" s="302"/>
      <c r="N6" s="302"/>
      <c r="O6" s="302"/>
      <c r="P6" s="302"/>
      <c r="Q6" s="302"/>
      <c r="R6" s="16"/>
    </row>
    <row r="7" spans="1:18" ht="13" customHeight="1" x14ac:dyDescent="0.35">
      <c r="A7" s="232"/>
      <c r="B7" s="302"/>
      <c r="C7" s="302"/>
      <c r="D7" s="302"/>
      <c r="E7" s="302"/>
      <c r="F7" s="302"/>
      <c r="G7" s="302"/>
      <c r="H7" s="302"/>
      <c r="I7" s="302"/>
      <c r="J7" s="302"/>
      <c r="K7" s="302"/>
      <c r="L7" s="302"/>
      <c r="M7" s="302"/>
      <c r="N7" s="302"/>
      <c r="O7" s="302"/>
      <c r="P7" s="302"/>
      <c r="Q7" s="302"/>
      <c r="R7" s="233"/>
    </row>
    <row r="8" spans="1:18" ht="13" customHeight="1" x14ac:dyDescent="0.35">
      <c r="A8" s="234"/>
      <c r="B8" s="302"/>
      <c r="C8" s="302"/>
      <c r="D8" s="302"/>
      <c r="E8" s="302"/>
      <c r="F8" s="302"/>
      <c r="G8" s="302"/>
      <c r="H8" s="302"/>
      <c r="I8" s="302"/>
      <c r="J8" s="302"/>
      <c r="K8" s="302"/>
      <c r="L8" s="302"/>
      <c r="M8" s="302"/>
      <c r="N8" s="302"/>
      <c r="O8" s="302"/>
      <c r="P8" s="302"/>
      <c r="Q8" s="302"/>
      <c r="R8" s="235"/>
    </row>
    <row r="9" spans="1:18" ht="17.5" customHeight="1" x14ac:dyDescent="0.35">
      <c r="A9" s="16"/>
      <c r="B9" s="302"/>
      <c r="C9" s="302"/>
      <c r="D9" s="302"/>
      <c r="E9" s="302"/>
      <c r="F9" s="302"/>
      <c r="G9" s="302"/>
      <c r="H9" s="302"/>
      <c r="I9" s="302"/>
      <c r="J9" s="302"/>
      <c r="K9" s="302"/>
      <c r="L9" s="302"/>
      <c r="M9" s="302"/>
      <c r="N9" s="302"/>
      <c r="O9" s="302"/>
      <c r="P9" s="302"/>
      <c r="Q9" s="302"/>
      <c r="R9" s="235"/>
    </row>
    <row r="10" spans="1:18" ht="15" customHeight="1" x14ac:dyDescent="0.35">
      <c r="A10" s="232"/>
      <c r="B10" s="236"/>
      <c r="C10" s="236"/>
      <c r="D10" s="236"/>
      <c r="E10" s="236"/>
      <c r="F10" s="236"/>
      <c r="G10" s="236"/>
      <c r="H10" s="236"/>
      <c r="I10" s="236"/>
      <c r="J10" s="236"/>
      <c r="K10" s="236"/>
      <c r="L10" s="236"/>
      <c r="M10" s="236"/>
      <c r="N10" s="236"/>
      <c r="O10" s="236"/>
      <c r="P10" s="236"/>
      <c r="Q10" s="236"/>
      <c r="R10" s="235"/>
    </row>
    <row r="11" spans="1:18" ht="15" customHeight="1" x14ac:dyDescent="0.35">
      <c r="A11" s="234"/>
      <c r="B11" s="237" t="s">
        <v>9506</v>
      </c>
      <c r="C11" s="238"/>
      <c r="D11" s="234"/>
      <c r="E11" s="238"/>
      <c r="F11" s="238"/>
      <c r="G11" s="239"/>
      <c r="H11" s="240"/>
      <c r="I11" s="234"/>
      <c r="J11" s="16"/>
      <c r="K11" s="241"/>
      <c r="L11" s="241"/>
      <c r="M11" s="241"/>
      <c r="N11" s="241"/>
      <c r="O11" s="241"/>
      <c r="P11" s="242"/>
      <c r="Q11" s="242"/>
      <c r="R11" s="243"/>
    </row>
    <row r="12" spans="1:18" ht="15" customHeight="1" x14ac:dyDescent="0.35">
      <c r="A12" s="234"/>
      <c r="B12" s="237"/>
      <c r="C12" s="238"/>
      <c r="D12" s="234"/>
      <c r="E12" s="238"/>
      <c r="F12" s="238"/>
      <c r="G12" s="239"/>
      <c r="H12" s="240"/>
      <c r="I12" s="234"/>
      <c r="J12" s="16"/>
      <c r="K12" s="241"/>
      <c r="L12" s="241"/>
      <c r="M12" s="241"/>
      <c r="N12" s="241"/>
      <c r="O12" s="241"/>
      <c r="P12" s="242"/>
      <c r="Q12" s="242"/>
      <c r="R12" s="243"/>
    </row>
    <row r="13" spans="1:18" ht="15" customHeight="1" x14ac:dyDescent="0.35">
      <c r="A13" s="234"/>
      <c r="B13" s="244" t="s">
        <v>9507</v>
      </c>
      <c r="C13" s="245"/>
      <c r="D13" s="246"/>
      <c r="E13" s="238"/>
      <c r="F13" s="238"/>
      <c r="G13" s="239"/>
      <c r="H13" s="240"/>
      <c r="I13" s="234"/>
      <c r="J13" s="16"/>
      <c r="K13" s="241"/>
      <c r="L13" s="241"/>
      <c r="M13" s="241"/>
      <c r="N13" s="241"/>
      <c r="O13" s="241"/>
      <c r="P13" s="242"/>
      <c r="Q13" s="242"/>
      <c r="R13" s="243"/>
    </row>
    <row r="14" spans="1:18" ht="15" customHeight="1" x14ac:dyDescent="0.35">
      <c r="A14" s="234"/>
      <c r="B14" s="247" t="s">
        <v>9508</v>
      </c>
      <c r="C14" s="248"/>
      <c r="D14" s="249"/>
      <c r="E14" s="238"/>
      <c r="F14" s="238"/>
      <c r="G14" s="239"/>
      <c r="H14" s="240"/>
      <c r="I14" s="234"/>
      <c r="J14" s="16"/>
      <c r="K14" s="241"/>
      <c r="L14" s="241"/>
      <c r="M14" s="241"/>
      <c r="N14" s="241"/>
      <c r="O14" s="241"/>
      <c r="P14" s="242"/>
      <c r="Q14" s="242"/>
      <c r="R14" s="243"/>
    </row>
    <row r="15" spans="1:18" ht="15" customHeight="1" x14ac:dyDescent="0.35">
      <c r="A15" s="16"/>
      <c r="B15" s="250"/>
      <c r="C15" s="251"/>
      <c r="D15" s="251"/>
      <c r="E15" s="250"/>
      <c r="F15" s="251"/>
      <c r="G15" s="251"/>
      <c r="H15" s="250"/>
      <c r="I15" s="251"/>
      <c r="J15" s="16"/>
      <c r="K15" s="241"/>
      <c r="L15" s="241"/>
      <c r="M15" s="241"/>
      <c r="N15" s="241"/>
      <c r="O15" s="241"/>
      <c r="P15" s="242"/>
      <c r="Q15" s="242"/>
      <c r="R15" s="235"/>
    </row>
    <row r="16" spans="1:18" ht="10" customHeight="1" x14ac:dyDescent="0.35">
      <c r="A16" s="16"/>
      <c r="B16" s="252" t="s">
        <v>9587</v>
      </c>
      <c r="C16" s="253"/>
      <c r="D16" s="253"/>
      <c r="E16" s="254"/>
      <c r="F16" s="254"/>
      <c r="G16" s="254"/>
      <c r="H16" s="254"/>
      <c r="I16" s="254"/>
      <c r="J16" s="254"/>
      <c r="K16" s="255"/>
      <c r="L16" s="255"/>
      <c r="M16" s="255"/>
      <c r="N16" s="255"/>
      <c r="O16" s="255"/>
      <c r="P16" s="256"/>
      <c r="Q16" s="256"/>
      <c r="R16" s="235"/>
    </row>
    <row r="17" spans="1:18" ht="5.5" customHeight="1" x14ac:dyDescent="0.35">
      <c r="A17" s="16"/>
      <c r="B17" s="257"/>
      <c r="C17" s="254"/>
      <c r="D17" s="254"/>
      <c r="E17" s="254"/>
      <c r="F17" s="254"/>
      <c r="G17" s="254"/>
      <c r="H17" s="254"/>
      <c r="I17" s="254"/>
      <c r="J17" s="254"/>
      <c r="K17" s="255"/>
      <c r="L17" s="255"/>
      <c r="M17" s="255"/>
      <c r="N17" s="255"/>
      <c r="O17" s="255"/>
      <c r="P17" s="256"/>
      <c r="Q17" s="256"/>
      <c r="R17" s="235"/>
    </row>
    <row r="18" spans="1:18" ht="15" customHeight="1" x14ac:dyDescent="0.35">
      <c r="A18" s="32"/>
      <c r="B18" s="303" t="s">
        <v>9579</v>
      </c>
      <c r="C18" s="303"/>
      <c r="D18" s="303"/>
      <c r="E18" s="303"/>
      <c r="F18" s="303"/>
      <c r="G18" s="303"/>
      <c r="H18" s="303"/>
      <c r="I18" s="303"/>
      <c r="J18" s="303"/>
      <c r="K18" s="303"/>
      <c r="L18" s="303"/>
      <c r="M18" s="303"/>
      <c r="N18" s="303"/>
      <c r="O18" s="303"/>
      <c r="P18" s="303"/>
      <c r="Q18" s="303"/>
      <c r="R18" s="16"/>
    </row>
    <row r="19" spans="1:18" ht="15" customHeight="1" x14ac:dyDescent="0.35">
      <c r="A19" s="16"/>
      <c r="B19" s="303"/>
      <c r="C19" s="303"/>
      <c r="D19" s="303"/>
      <c r="E19" s="303"/>
      <c r="F19" s="303"/>
      <c r="G19" s="303"/>
      <c r="H19" s="303"/>
      <c r="I19" s="303"/>
      <c r="J19" s="303"/>
      <c r="K19" s="303"/>
      <c r="L19" s="303"/>
      <c r="M19" s="303"/>
      <c r="N19" s="303"/>
      <c r="O19" s="303"/>
      <c r="P19" s="303"/>
      <c r="Q19" s="303"/>
      <c r="R19" s="16"/>
    </row>
    <row r="20" spans="1:18" ht="15" customHeight="1" x14ac:dyDescent="0.35">
      <c r="A20" s="16"/>
      <c r="B20" s="303"/>
      <c r="C20" s="303"/>
      <c r="D20" s="303"/>
      <c r="E20" s="303"/>
      <c r="F20" s="303"/>
      <c r="G20" s="303"/>
      <c r="H20" s="303"/>
      <c r="I20" s="303"/>
      <c r="J20" s="303"/>
      <c r="K20" s="303"/>
      <c r="L20" s="303"/>
      <c r="M20" s="303"/>
      <c r="N20" s="303"/>
      <c r="O20" s="303"/>
      <c r="P20" s="303"/>
      <c r="Q20" s="303"/>
      <c r="R20" s="16"/>
    </row>
    <row r="21" spans="1:18" ht="15" customHeight="1" x14ac:dyDescent="0.35">
      <c r="A21" s="16"/>
      <c r="B21" s="303"/>
      <c r="C21" s="303"/>
      <c r="D21" s="303"/>
      <c r="E21" s="303"/>
      <c r="F21" s="303"/>
      <c r="G21" s="303"/>
      <c r="H21" s="303"/>
      <c r="I21" s="303"/>
      <c r="J21" s="303"/>
      <c r="K21" s="303"/>
      <c r="L21" s="303"/>
      <c r="M21" s="303"/>
      <c r="N21" s="303"/>
      <c r="O21" s="303"/>
      <c r="P21" s="303"/>
      <c r="Q21" s="303"/>
      <c r="R21" s="16"/>
    </row>
    <row r="22" spans="1:18" ht="15" customHeight="1" x14ac:dyDescent="0.35">
      <c r="A22" s="16"/>
      <c r="B22" s="303"/>
      <c r="C22" s="303"/>
      <c r="D22" s="303"/>
      <c r="E22" s="303"/>
      <c r="F22" s="303"/>
      <c r="G22" s="303"/>
      <c r="H22" s="303"/>
      <c r="I22" s="303"/>
      <c r="J22" s="303"/>
      <c r="K22" s="303"/>
      <c r="L22" s="303"/>
      <c r="M22" s="303"/>
      <c r="N22" s="303"/>
      <c r="O22" s="303"/>
      <c r="P22" s="303"/>
      <c r="Q22" s="303"/>
      <c r="R22" s="16"/>
    </row>
    <row r="23" spans="1:18" ht="15" customHeight="1" x14ac:dyDescent="0.35">
      <c r="A23" s="16"/>
      <c r="B23" s="303"/>
      <c r="C23" s="303"/>
      <c r="D23" s="303"/>
      <c r="E23" s="303"/>
      <c r="F23" s="303"/>
      <c r="G23" s="303"/>
      <c r="H23" s="303"/>
      <c r="I23" s="303"/>
      <c r="J23" s="303"/>
      <c r="K23" s="303"/>
      <c r="L23" s="303"/>
      <c r="M23" s="303"/>
      <c r="N23" s="303"/>
      <c r="O23" s="303"/>
      <c r="P23" s="303"/>
      <c r="Q23" s="303"/>
      <c r="R23" s="16"/>
    </row>
    <row r="24" spans="1:18" ht="15" customHeight="1" x14ac:dyDescent="0.35">
      <c r="A24" s="16"/>
      <c r="B24" s="303"/>
      <c r="C24" s="303"/>
      <c r="D24" s="303"/>
      <c r="E24" s="303"/>
      <c r="F24" s="303"/>
      <c r="G24" s="303"/>
      <c r="H24" s="303"/>
      <c r="I24" s="303"/>
      <c r="J24" s="303"/>
      <c r="K24" s="303"/>
      <c r="L24" s="303"/>
      <c r="M24" s="303"/>
      <c r="N24" s="303"/>
      <c r="O24" s="303"/>
      <c r="P24" s="303"/>
      <c r="Q24" s="303"/>
      <c r="R24" s="16"/>
    </row>
    <row r="25" spans="1:18" ht="15" customHeight="1" x14ac:dyDescent="0.35">
      <c r="A25" s="16"/>
      <c r="B25" s="303"/>
      <c r="C25" s="303"/>
      <c r="D25" s="303"/>
      <c r="E25" s="303"/>
      <c r="F25" s="303"/>
      <c r="G25" s="303"/>
      <c r="H25" s="303"/>
      <c r="I25" s="303"/>
      <c r="J25" s="303"/>
      <c r="K25" s="303"/>
      <c r="L25" s="303"/>
      <c r="M25" s="303"/>
      <c r="N25" s="303"/>
      <c r="O25" s="303"/>
      <c r="P25" s="303"/>
      <c r="Q25" s="303"/>
      <c r="R25" s="16"/>
    </row>
    <row r="26" spans="1:18" ht="15" customHeight="1" x14ac:dyDescent="0.35">
      <c r="A26" s="16"/>
      <c r="B26" s="303"/>
      <c r="C26" s="303"/>
      <c r="D26" s="303"/>
      <c r="E26" s="303"/>
      <c r="F26" s="303"/>
      <c r="G26" s="303"/>
      <c r="H26" s="303"/>
      <c r="I26" s="303"/>
      <c r="J26" s="303"/>
      <c r="K26" s="303"/>
      <c r="L26" s="303"/>
      <c r="M26" s="303"/>
      <c r="N26" s="303"/>
      <c r="O26" s="303"/>
      <c r="P26" s="303"/>
      <c r="Q26" s="303"/>
      <c r="R26" s="16"/>
    </row>
    <row r="27" spans="1:18" ht="15" customHeight="1" x14ac:dyDescent="0.35">
      <c r="A27" s="16"/>
      <c r="B27" s="303"/>
      <c r="C27" s="303"/>
      <c r="D27" s="303"/>
      <c r="E27" s="303"/>
      <c r="F27" s="303"/>
      <c r="G27" s="303"/>
      <c r="H27" s="303"/>
      <c r="I27" s="303"/>
      <c r="J27" s="303"/>
      <c r="K27" s="303"/>
      <c r="L27" s="303"/>
      <c r="M27" s="303"/>
      <c r="N27" s="303"/>
      <c r="O27" s="303"/>
      <c r="P27" s="303"/>
      <c r="Q27" s="303"/>
      <c r="R27" s="16"/>
    </row>
    <row r="28" spans="1:18" ht="15" customHeight="1" x14ac:dyDescent="0.35">
      <c r="A28" s="16"/>
      <c r="B28" s="303"/>
      <c r="C28" s="303"/>
      <c r="D28" s="303"/>
      <c r="E28" s="303"/>
      <c r="F28" s="303"/>
      <c r="G28" s="303"/>
      <c r="H28" s="303"/>
      <c r="I28" s="303"/>
      <c r="J28" s="303"/>
      <c r="K28" s="303"/>
      <c r="L28" s="303"/>
      <c r="M28" s="303"/>
      <c r="N28" s="303"/>
      <c r="O28" s="303"/>
      <c r="P28" s="303"/>
      <c r="Q28" s="303"/>
      <c r="R28" s="16"/>
    </row>
    <row r="29" spans="1:18" ht="15" customHeight="1" x14ac:dyDescent="0.35">
      <c r="A29" s="16"/>
      <c r="B29" s="303"/>
      <c r="C29" s="303"/>
      <c r="D29" s="303"/>
      <c r="E29" s="303"/>
      <c r="F29" s="303"/>
      <c r="G29" s="303"/>
      <c r="H29" s="303"/>
      <c r="I29" s="303"/>
      <c r="J29" s="303"/>
      <c r="K29" s="303"/>
      <c r="L29" s="303"/>
      <c r="M29" s="303"/>
      <c r="N29" s="303"/>
      <c r="O29" s="303"/>
      <c r="P29" s="303"/>
      <c r="Q29" s="303"/>
      <c r="R29" s="16"/>
    </row>
    <row r="30" spans="1:18" ht="15" customHeight="1" x14ac:dyDescent="0.35">
      <c r="A30" s="16"/>
      <c r="B30" s="303"/>
      <c r="C30" s="303"/>
      <c r="D30" s="303"/>
      <c r="E30" s="303"/>
      <c r="F30" s="303"/>
      <c r="G30" s="303"/>
      <c r="H30" s="303"/>
      <c r="I30" s="303"/>
      <c r="J30" s="303"/>
      <c r="K30" s="303"/>
      <c r="L30" s="303"/>
      <c r="M30" s="303"/>
      <c r="N30" s="303"/>
      <c r="O30" s="303"/>
      <c r="P30" s="303"/>
      <c r="Q30" s="303"/>
      <c r="R30" s="16"/>
    </row>
    <row r="31" spans="1:18" ht="15" customHeight="1" x14ac:dyDescent="0.35">
      <c r="A31" s="16"/>
      <c r="B31" s="303"/>
      <c r="C31" s="303"/>
      <c r="D31" s="303"/>
      <c r="E31" s="303"/>
      <c r="F31" s="303"/>
      <c r="G31" s="303"/>
      <c r="H31" s="303"/>
      <c r="I31" s="303"/>
      <c r="J31" s="303"/>
      <c r="K31" s="303"/>
      <c r="L31" s="303"/>
      <c r="M31" s="303"/>
      <c r="N31" s="303"/>
      <c r="O31" s="303"/>
      <c r="P31" s="303"/>
      <c r="Q31" s="303"/>
      <c r="R31" s="16"/>
    </row>
    <row r="32" spans="1:18" ht="51" customHeight="1" x14ac:dyDescent="0.35">
      <c r="A32" s="16"/>
      <c r="B32" s="303"/>
      <c r="C32" s="303"/>
      <c r="D32" s="303"/>
      <c r="E32" s="303"/>
      <c r="F32" s="303"/>
      <c r="G32" s="303"/>
      <c r="H32" s="303"/>
      <c r="I32" s="303"/>
      <c r="J32" s="303"/>
      <c r="K32" s="303"/>
      <c r="L32" s="303"/>
      <c r="M32" s="303"/>
      <c r="N32" s="303"/>
      <c r="O32" s="303"/>
      <c r="P32" s="303"/>
      <c r="Q32" s="303"/>
      <c r="R32" s="16"/>
    </row>
    <row r="33" spans="1:18" x14ac:dyDescent="0.35">
      <c r="A33" s="16"/>
      <c r="B33" s="270"/>
      <c r="C33" s="270"/>
      <c r="D33" s="270"/>
      <c r="E33" s="270"/>
      <c r="F33" s="270"/>
      <c r="G33" s="270"/>
      <c r="H33" s="270"/>
      <c r="I33" s="270"/>
      <c r="J33" s="270"/>
      <c r="K33" s="270"/>
      <c r="L33" s="270"/>
      <c r="M33" s="270"/>
      <c r="N33" s="270"/>
      <c r="O33" s="270"/>
      <c r="P33" s="270"/>
      <c r="Q33" s="270"/>
      <c r="R33" s="16"/>
    </row>
    <row r="34" spans="1:18" ht="15" customHeight="1" x14ac:dyDescent="0.35">
      <c r="A34" s="16"/>
      <c r="B34" s="258" t="s">
        <v>9509</v>
      </c>
      <c r="C34" s="259"/>
      <c r="D34" s="259"/>
      <c r="E34" s="260"/>
      <c r="F34" s="260"/>
      <c r="G34" s="260"/>
      <c r="H34" s="260"/>
      <c r="I34" s="260"/>
      <c r="J34" s="260"/>
      <c r="K34" s="260"/>
      <c r="L34" s="260"/>
      <c r="M34" s="260"/>
      <c r="N34" s="260"/>
      <c r="O34" s="260"/>
      <c r="P34" s="260"/>
      <c r="Q34" s="260"/>
      <c r="R34" s="16"/>
    </row>
    <row r="35" spans="1:18" ht="15" customHeight="1" x14ac:dyDescent="0.35">
      <c r="A35" s="16"/>
      <c r="B35" s="304" t="s">
        <v>9586</v>
      </c>
      <c r="C35" s="304"/>
      <c r="D35" s="304"/>
      <c r="E35" s="304"/>
      <c r="F35" s="304"/>
      <c r="G35" s="304"/>
      <c r="H35" s="304"/>
      <c r="I35" s="304"/>
      <c r="J35" s="304"/>
      <c r="K35" s="304"/>
      <c r="L35" s="304"/>
      <c r="M35" s="304"/>
      <c r="N35" s="304"/>
      <c r="O35" s="304"/>
      <c r="P35" s="304"/>
      <c r="Q35" s="304"/>
      <c r="R35" s="16"/>
    </row>
    <row r="36" spans="1:18" ht="15" customHeight="1" x14ac:dyDescent="0.35">
      <c r="A36" s="16"/>
      <c r="B36" s="304"/>
      <c r="C36" s="304"/>
      <c r="D36" s="304"/>
      <c r="E36" s="304"/>
      <c r="F36" s="304"/>
      <c r="G36" s="304"/>
      <c r="H36" s="304"/>
      <c r="I36" s="304"/>
      <c r="J36" s="304"/>
      <c r="K36" s="304"/>
      <c r="L36" s="304"/>
      <c r="M36" s="304"/>
      <c r="N36" s="304"/>
      <c r="O36" s="304"/>
      <c r="P36" s="304"/>
      <c r="Q36" s="304"/>
      <c r="R36" s="16"/>
    </row>
    <row r="37" spans="1:18" ht="15" customHeight="1" x14ac:dyDescent="0.35">
      <c r="A37" s="16"/>
      <c r="B37" s="304"/>
      <c r="C37" s="304"/>
      <c r="D37" s="304"/>
      <c r="E37" s="304"/>
      <c r="F37" s="304"/>
      <c r="G37" s="304"/>
      <c r="H37" s="304"/>
      <c r="I37" s="304"/>
      <c r="J37" s="304"/>
      <c r="K37" s="304"/>
      <c r="L37" s="304"/>
      <c r="M37" s="304"/>
      <c r="N37" s="304"/>
      <c r="O37" s="304"/>
      <c r="P37" s="304"/>
      <c r="Q37" s="304"/>
      <c r="R37" s="16"/>
    </row>
    <row r="38" spans="1:18" ht="15" customHeight="1" x14ac:dyDescent="0.35">
      <c r="A38" s="16"/>
      <c r="B38" s="304"/>
      <c r="C38" s="304"/>
      <c r="D38" s="304"/>
      <c r="E38" s="304"/>
      <c r="F38" s="304"/>
      <c r="G38" s="304"/>
      <c r="H38" s="304"/>
      <c r="I38" s="304"/>
      <c r="J38" s="304"/>
      <c r="K38" s="304"/>
      <c r="L38" s="304"/>
      <c r="M38" s="304"/>
      <c r="N38" s="304"/>
      <c r="O38" s="304"/>
      <c r="P38" s="304"/>
      <c r="Q38" s="304"/>
      <c r="R38" s="16"/>
    </row>
    <row r="39" spans="1:18" ht="15" customHeight="1" x14ac:dyDescent="0.35">
      <c r="A39" s="16"/>
      <c r="B39" s="304"/>
      <c r="C39" s="304"/>
      <c r="D39" s="304"/>
      <c r="E39" s="304"/>
      <c r="F39" s="304"/>
      <c r="G39" s="304"/>
      <c r="H39" s="304"/>
      <c r="I39" s="304"/>
      <c r="J39" s="304"/>
      <c r="K39" s="304"/>
      <c r="L39" s="304"/>
      <c r="M39" s="304"/>
      <c r="N39" s="304"/>
      <c r="O39" s="304"/>
      <c r="P39" s="304"/>
      <c r="Q39" s="304"/>
      <c r="R39" s="16"/>
    </row>
    <row r="40" spans="1:18" ht="15" customHeight="1" x14ac:dyDescent="0.35">
      <c r="A40" s="16"/>
      <c r="B40" s="304"/>
      <c r="C40" s="304"/>
      <c r="D40" s="304"/>
      <c r="E40" s="304"/>
      <c r="F40" s="304"/>
      <c r="G40" s="304"/>
      <c r="H40" s="304"/>
      <c r="I40" s="304"/>
      <c r="J40" s="304"/>
      <c r="K40" s="304"/>
      <c r="L40" s="304"/>
      <c r="M40" s="304"/>
      <c r="N40" s="304"/>
      <c r="O40" s="304"/>
      <c r="P40" s="304"/>
      <c r="Q40" s="304"/>
      <c r="R40" s="16"/>
    </row>
    <row r="41" spans="1:18" ht="15" customHeight="1" x14ac:dyDescent="0.35">
      <c r="A41" s="16"/>
      <c r="B41" s="304"/>
      <c r="C41" s="304"/>
      <c r="D41" s="304"/>
      <c r="E41" s="304"/>
      <c r="F41" s="304"/>
      <c r="G41" s="304"/>
      <c r="H41" s="304"/>
      <c r="I41" s="304"/>
      <c r="J41" s="304"/>
      <c r="K41" s="304"/>
      <c r="L41" s="304"/>
      <c r="M41" s="304"/>
      <c r="N41" s="304"/>
      <c r="O41" s="304"/>
      <c r="P41" s="304"/>
      <c r="Q41" s="304"/>
      <c r="R41" s="16"/>
    </row>
    <row r="42" spans="1:18" ht="26.25" customHeight="1" x14ac:dyDescent="0.35">
      <c r="A42" s="16"/>
      <c r="B42" s="304"/>
      <c r="C42" s="304"/>
      <c r="D42" s="304"/>
      <c r="E42" s="304"/>
      <c r="F42" s="304"/>
      <c r="G42" s="304"/>
      <c r="H42" s="304"/>
      <c r="I42" s="304"/>
      <c r="J42" s="304"/>
      <c r="K42" s="304"/>
      <c r="L42" s="304"/>
      <c r="M42" s="304"/>
      <c r="N42" s="304"/>
      <c r="O42" s="304"/>
      <c r="P42" s="304"/>
      <c r="Q42" s="304"/>
      <c r="R42" s="16"/>
    </row>
    <row r="43" spans="1:18" ht="9.75" customHeight="1" x14ac:dyDescent="0.35">
      <c r="A43" s="16"/>
      <c r="B43" s="261"/>
      <c r="C43" s="261"/>
      <c r="D43" s="261"/>
      <c r="E43" s="261"/>
      <c r="F43" s="261"/>
      <c r="G43" s="261"/>
      <c r="H43" s="261"/>
      <c r="I43" s="261"/>
      <c r="J43" s="261"/>
      <c r="K43" s="261"/>
      <c r="L43" s="261"/>
      <c r="M43" s="261"/>
      <c r="N43" s="261"/>
      <c r="O43" s="261"/>
      <c r="P43" s="261"/>
      <c r="Q43" s="261"/>
      <c r="R43" s="16"/>
    </row>
    <row r="44" spans="1:18" ht="15" customHeight="1" x14ac:dyDescent="0.35">
      <c r="A44" s="16"/>
      <c r="B44" s="262"/>
      <c r="C44" s="262"/>
      <c r="D44" s="262"/>
      <c r="E44" s="262"/>
      <c r="F44" s="262"/>
      <c r="G44" s="262"/>
      <c r="H44" s="262"/>
      <c r="I44" s="262"/>
      <c r="J44" s="262"/>
      <c r="K44" s="262"/>
      <c r="L44" s="262"/>
      <c r="M44" s="262"/>
      <c r="N44" s="262"/>
      <c r="O44" s="262"/>
      <c r="P44" s="262"/>
      <c r="Q44" s="262"/>
      <c r="R44" s="16"/>
    </row>
    <row r="45" spans="1:18" ht="15" customHeight="1" x14ac:dyDescent="0.35">
      <c r="A45" s="16"/>
      <c r="B45" s="263" t="s">
        <v>9510</v>
      </c>
      <c r="C45" s="264"/>
      <c r="D45" s="264"/>
      <c r="E45" s="209"/>
      <c r="F45" s="209"/>
      <c r="G45" s="209"/>
      <c r="H45" s="209"/>
      <c r="I45" s="209"/>
      <c r="J45" s="209"/>
      <c r="K45" s="209"/>
      <c r="L45" s="209"/>
      <c r="M45" s="209"/>
      <c r="N45" s="209"/>
      <c r="O45" s="209"/>
      <c r="P45" s="209"/>
      <c r="Q45" s="209"/>
      <c r="R45" s="16"/>
    </row>
    <row r="46" spans="1:18" ht="15" customHeight="1" x14ac:dyDescent="0.35">
      <c r="A46" s="16"/>
      <c r="B46" s="305" t="s">
        <v>9588</v>
      </c>
      <c r="C46" s="305"/>
      <c r="D46" s="305"/>
      <c r="E46" s="305"/>
      <c r="F46" s="305"/>
      <c r="G46" s="305"/>
      <c r="H46" s="305"/>
      <c r="I46" s="305"/>
      <c r="J46" s="305"/>
      <c r="K46" s="305"/>
      <c r="L46" s="305"/>
      <c r="M46" s="305"/>
      <c r="N46" s="305"/>
      <c r="O46" s="305"/>
      <c r="P46" s="305"/>
      <c r="Q46" s="305"/>
      <c r="R46" s="16"/>
    </row>
    <row r="47" spans="1:18" ht="15" customHeight="1" x14ac:dyDescent="0.35">
      <c r="A47" s="16"/>
      <c r="B47" s="305"/>
      <c r="C47" s="305"/>
      <c r="D47" s="305"/>
      <c r="E47" s="305"/>
      <c r="F47" s="305"/>
      <c r="G47" s="305"/>
      <c r="H47" s="305"/>
      <c r="I47" s="305"/>
      <c r="J47" s="305"/>
      <c r="K47" s="305"/>
      <c r="L47" s="305"/>
      <c r="M47" s="305"/>
      <c r="N47" s="305"/>
      <c r="O47" s="305"/>
      <c r="P47" s="305"/>
      <c r="Q47" s="305"/>
      <c r="R47" s="16"/>
    </row>
    <row r="48" spans="1:18" ht="15" customHeight="1" x14ac:dyDescent="0.35">
      <c r="A48" s="16"/>
      <c r="B48" s="305"/>
      <c r="C48" s="305"/>
      <c r="D48" s="305"/>
      <c r="E48" s="305"/>
      <c r="F48" s="305"/>
      <c r="G48" s="305"/>
      <c r="H48" s="305"/>
      <c r="I48" s="305"/>
      <c r="J48" s="305"/>
      <c r="K48" s="305"/>
      <c r="L48" s="305"/>
      <c r="M48" s="305"/>
      <c r="N48" s="305"/>
      <c r="O48" s="305"/>
      <c r="P48" s="305"/>
      <c r="Q48" s="305"/>
      <c r="R48" s="16"/>
    </row>
    <row r="49" spans="1:18" ht="15" customHeight="1" x14ac:dyDescent="0.35">
      <c r="A49" s="16"/>
      <c r="B49" s="305"/>
      <c r="C49" s="305"/>
      <c r="D49" s="305"/>
      <c r="E49" s="305"/>
      <c r="F49" s="305"/>
      <c r="G49" s="305"/>
      <c r="H49" s="305"/>
      <c r="I49" s="305"/>
      <c r="J49" s="305"/>
      <c r="K49" s="305"/>
      <c r="L49" s="305"/>
      <c r="M49" s="305"/>
      <c r="N49" s="305"/>
      <c r="O49" s="305"/>
      <c r="P49" s="305"/>
      <c r="Q49" s="305"/>
      <c r="R49" s="16"/>
    </row>
    <row r="50" spans="1:18" ht="15" customHeight="1" x14ac:dyDescent="0.35">
      <c r="A50" s="16"/>
      <c r="B50" s="305"/>
      <c r="C50" s="305"/>
      <c r="D50" s="305"/>
      <c r="E50" s="305"/>
      <c r="F50" s="305"/>
      <c r="G50" s="305"/>
      <c r="H50" s="305"/>
      <c r="I50" s="305"/>
      <c r="J50" s="305"/>
      <c r="K50" s="305"/>
      <c r="L50" s="305"/>
      <c r="M50" s="305"/>
      <c r="N50" s="305"/>
      <c r="O50" s="305"/>
      <c r="P50" s="305"/>
      <c r="Q50" s="305"/>
      <c r="R50" s="16"/>
    </row>
    <row r="51" spans="1:18" ht="15" customHeight="1" x14ac:dyDescent="0.35">
      <c r="A51" s="16"/>
      <c r="B51" s="305"/>
      <c r="C51" s="305"/>
      <c r="D51" s="305"/>
      <c r="E51" s="305"/>
      <c r="F51" s="305"/>
      <c r="G51" s="305"/>
      <c r="H51" s="305"/>
      <c r="I51" s="305"/>
      <c r="J51" s="305"/>
      <c r="K51" s="305"/>
      <c r="L51" s="305"/>
      <c r="M51" s="305"/>
      <c r="N51" s="305"/>
      <c r="O51" s="305"/>
      <c r="P51" s="305"/>
      <c r="Q51" s="305"/>
      <c r="R51" s="16"/>
    </row>
    <row r="52" spans="1:18" ht="15" customHeight="1" x14ac:dyDescent="0.35">
      <c r="A52" s="16"/>
      <c r="B52" s="305"/>
      <c r="C52" s="305"/>
      <c r="D52" s="305"/>
      <c r="E52" s="305"/>
      <c r="F52" s="305"/>
      <c r="G52" s="305"/>
      <c r="H52" s="305"/>
      <c r="I52" s="305"/>
      <c r="J52" s="305"/>
      <c r="K52" s="305"/>
      <c r="L52" s="305"/>
      <c r="M52" s="305"/>
      <c r="N52" s="305"/>
      <c r="O52" s="305"/>
      <c r="P52" s="305"/>
      <c r="Q52" s="305"/>
      <c r="R52" s="16"/>
    </row>
    <row r="53" spans="1:18" ht="15" customHeight="1" x14ac:dyDescent="0.35">
      <c r="A53" s="16"/>
      <c r="B53" s="305"/>
      <c r="C53" s="305"/>
      <c r="D53" s="305"/>
      <c r="E53" s="305"/>
      <c r="F53" s="305"/>
      <c r="G53" s="305"/>
      <c r="H53" s="305"/>
      <c r="I53" s="305"/>
      <c r="J53" s="305"/>
      <c r="K53" s="305"/>
      <c r="L53" s="305"/>
      <c r="M53" s="305"/>
      <c r="N53" s="305"/>
      <c r="O53" s="305"/>
      <c r="P53" s="305"/>
      <c r="Q53" s="305"/>
      <c r="R53" s="16"/>
    </row>
    <row r="54" spans="1:18" ht="15" customHeight="1" x14ac:dyDescent="0.35">
      <c r="A54" s="16"/>
      <c r="B54" s="305"/>
      <c r="C54" s="305"/>
      <c r="D54" s="305"/>
      <c r="E54" s="305"/>
      <c r="F54" s="305"/>
      <c r="G54" s="305"/>
      <c r="H54" s="305"/>
      <c r="I54" s="305"/>
      <c r="J54" s="305"/>
      <c r="K54" s="305"/>
      <c r="L54" s="305"/>
      <c r="M54" s="305"/>
      <c r="N54" s="305"/>
      <c r="O54" s="305"/>
      <c r="P54" s="305"/>
      <c r="Q54" s="305"/>
      <c r="R54" s="16"/>
    </row>
    <row r="55" spans="1:18" ht="20.25" customHeight="1" x14ac:dyDescent="0.35">
      <c r="A55" s="16"/>
      <c r="B55" s="305"/>
      <c r="C55" s="305"/>
      <c r="D55" s="305"/>
      <c r="E55" s="305"/>
      <c r="F55" s="305"/>
      <c r="G55" s="305"/>
      <c r="H55" s="305"/>
      <c r="I55" s="305"/>
      <c r="J55" s="305"/>
      <c r="K55" s="305"/>
      <c r="L55" s="305"/>
      <c r="M55" s="305"/>
      <c r="N55" s="305"/>
      <c r="O55" s="305"/>
      <c r="P55" s="305"/>
      <c r="Q55" s="305"/>
      <c r="R55" s="16"/>
    </row>
    <row r="56" spans="1:18" ht="15" customHeight="1" x14ac:dyDescent="0.35">
      <c r="A56" s="16"/>
      <c r="B56" s="265"/>
      <c r="C56" s="265"/>
      <c r="D56" s="265"/>
      <c r="E56" s="265"/>
      <c r="F56" s="265"/>
      <c r="G56" s="265"/>
      <c r="H56" s="265"/>
      <c r="I56" s="265"/>
      <c r="J56" s="265"/>
      <c r="K56" s="265"/>
      <c r="L56" s="265"/>
      <c r="M56" s="265"/>
      <c r="N56" s="265"/>
      <c r="O56" s="265"/>
      <c r="P56" s="265"/>
      <c r="Q56" s="265"/>
      <c r="R56" s="16"/>
    </row>
    <row r="57" spans="1:18" ht="15" customHeight="1" x14ac:dyDescent="0.35">
      <c r="A57" s="16"/>
      <c r="B57" s="283" t="s">
        <v>9511</v>
      </c>
      <c r="C57" s="284"/>
      <c r="D57" s="284"/>
      <c r="E57" s="285"/>
      <c r="F57" s="285"/>
      <c r="G57" s="285"/>
      <c r="H57" s="285"/>
      <c r="I57" s="285"/>
      <c r="J57" s="285"/>
      <c r="K57" s="285"/>
      <c r="L57" s="285"/>
      <c r="M57" s="285"/>
      <c r="N57" s="285"/>
      <c r="O57" s="285"/>
      <c r="P57" s="285"/>
      <c r="Q57" s="285"/>
      <c r="R57" s="16"/>
    </row>
    <row r="58" spans="1:18" ht="15" customHeight="1" x14ac:dyDescent="0.35">
      <c r="A58" s="16"/>
      <c r="B58" s="306" t="s">
        <v>9589</v>
      </c>
      <c r="C58" s="306"/>
      <c r="D58" s="306"/>
      <c r="E58" s="306"/>
      <c r="F58" s="306"/>
      <c r="G58" s="306"/>
      <c r="H58" s="306"/>
      <c r="I58" s="306"/>
      <c r="J58" s="306"/>
      <c r="K58" s="306"/>
      <c r="L58" s="306"/>
      <c r="M58" s="306"/>
      <c r="N58" s="306"/>
      <c r="O58" s="306"/>
      <c r="P58" s="306"/>
      <c r="Q58" s="306"/>
      <c r="R58" s="16"/>
    </row>
    <row r="59" spans="1:18" ht="15" customHeight="1" x14ac:dyDescent="0.35">
      <c r="A59" s="16"/>
      <c r="B59" s="306"/>
      <c r="C59" s="306"/>
      <c r="D59" s="306"/>
      <c r="E59" s="306"/>
      <c r="F59" s="306"/>
      <c r="G59" s="306"/>
      <c r="H59" s="306"/>
      <c r="I59" s="306"/>
      <c r="J59" s="306"/>
      <c r="K59" s="306"/>
      <c r="L59" s="306"/>
      <c r="M59" s="306"/>
      <c r="N59" s="306"/>
      <c r="O59" s="306"/>
      <c r="P59" s="306"/>
      <c r="Q59" s="306"/>
      <c r="R59" s="16"/>
    </row>
    <row r="60" spans="1:18" ht="15" customHeight="1" x14ac:dyDescent="0.35">
      <c r="A60" s="16"/>
      <c r="B60" s="306"/>
      <c r="C60" s="306"/>
      <c r="D60" s="306"/>
      <c r="E60" s="306"/>
      <c r="F60" s="306"/>
      <c r="G60" s="306"/>
      <c r="H60" s="306"/>
      <c r="I60" s="306"/>
      <c r="J60" s="306"/>
      <c r="K60" s="306"/>
      <c r="L60" s="306"/>
      <c r="M60" s="306"/>
      <c r="N60" s="306"/>
      <c r="O60" s="306"/>
      <c r="P60" s="306"/>
      <c r="Q60" s="306"/>
      <c r="R60" s="16"/>
    </row>
    <row r="61" spans="1:18" ht="15" customHeight="1" x14ac:dyDescent="0.35">
      <c r="A61" s="16"/>
      <c r="B61" s="306"/>
      <c r="C61" s="306"/>
      <c r="D61" s="306"/>
      <c r="E61" s="306"/>
      <c r="F61" s="306"/>
      <c r="G61" s="306"/>
      <c r="H61" s="306"/>
      <c r="I61" s="306"/>
      <c r="J61" s="306"/>
      <c r="K61" s="306"/>
      <c r="L61" s="306"/>
      <c r="M61" s="306"/>
      <c r="N61" s="306"/>
      <c r="O61" s="306"/>
      <c r="P61" s="306"/>
      <c r="Q61" s="306"/>
      <c r="R61" s="16"/>
    </row>
    <row r="62" spans="1:18" ht="15" customHeight="1" x14ac:dyDescent="0.35">
      <c r="A62" s="16"/>
      <c r="B62" s="306"/>
      <c r="C62" s="306"/>
      <c r="D62" s="306"/>
      <c r="E62" s="306"/>
      <c r="F62" s="306"/>
      <c r="G62" s="306"/>
      <c r="H62" s="306"/>
      <c r="I62" s="306"/>
      <c r="J62" s="306"/>
      <c r="K62" s="306"/>
      <c r="L62" s="306"/>
      <c r="M62" s="306"/>
      <c r="N62" s="306"/>
      <c r="O62" s="306"/>
      <c r="P62" s="306"/>
      <c r="Q62" s="306"/>
      <c r="R62" s="16"/>
    </row>
    <row r="63" spans="1:18" ht="15" customHeight="1" x14ac:dyDescent="0.35">
      <c r="A63" s="16"/>
      <c r="B63" s="306"/>
      <c r="C63" s="306"/>
      <c r="D63" s="306"/>
      <c r="E63" s="306"/>
      <c r="F63" s="306"/>
      <c r="G63" s="306"/>
      <c r="H63" s="306"/>
      <c r="I63" s="306"/>
      <c r="J63" s="306"/>
      <c r="K63" s="306"/>
      <c r="L63" s="306"/>
      <c r="M63" s="306"/>
      <c r="N63" s="306"/>
      <c r="O63" s="306"/>
      <c r="P63" s="306"/>
      <c r="Q63" s="306"/>
      <c r="R63" s="16"/>
    </row>
    <row r="64" spans="1:18" ht="15" customHeight="1" x14ac:dyDescent="0.35">
      <c r="A64" s="16"/>
      <c r="B64" s="306"/>
      <c r="C64" s="306"/>
      <c r="D64" s="306"/>
      <c r="E64" s="306"/>
      <c r="F64" s="306"/>
      <c r="G64" s="306"/>
      <c r="H64" s="306"/>
      <c r="I64" s="306"/>
      <c r="J64" s="306"/>
      <c r="K64" s="306"/>
      <c r="L64" s="306"/>
      <c r="M64" s="306"/>
      <c r="N64" s="306"/>
      <c r="O64" s="306"/>
      <c r="P64" s="306"/>
      <c r="Q64" s="306"/>
      <c r="R64" s="16"/>
    </row>
    <row r="65" spans="1:18" ht="15" customHeight="1" x14ac:dyDescent="0.35">
      <c r="A65" s="16"/>
      <c r="B65" s="306"/>
      <c r="C65" s="306"/>
      <c r="D65" s="306"/>
      <c r="E65" s="306"/>
      <c r="F65" s="306"/>
      <c r="G65" s="306"/>
      <c r="H65" s="306"/>
      <c r="I65" s="306"/>
      <c r="J65" s="306"/>
      <c r="K65" s="306"/>
      <c r="L65" s="306"/>
      <c r="M65" s="306"/>
      <c r="N65" s="306"/>
      <c r="O65" s="306"/>
      <c r="P65" s="306"/>
      <c r="Q65" s="306"/>
      <c r="R65" s="16"/>
    </row>
    <row r="66" spans="1:18" ht="15" customHeight="1" x14ac:dyDescent="0.35">
      <c r="A66" s="16"/>
      <c r="B66" s="306"/>
      <c r="C66" s="306"/>
      <c r="D66" s="306"/>
      <c r="E66" s="306"/>
      <c r="F66" s="306"/>
      <c r="G66" s="306"/>
      <c r="H66" s="306"/>
      <c r="I66" s="306"/>
      <c r="J66" s="306"/>
      <c r="K66" s="306"/>
      <c r="L66" s="306"/>
      <c r="M66" s="306"/>
      <c r="N66" s="306"/>
      <c r="O66" s="306"/>
      <c r="P66" s="306"/>
      <c r="Q66" s="306"/>
      <c r="R66" s="16"/>
    </row>
    <row r="67" spans="1:18" ht="30" customHeight="1" x14ac:dyDescent="0.35">
      <c r="A67" s="16"/>
      <c r="B67" s="306"/>
      <c r="C67" s="306"/>
      <c r="D67" s="306"/>
      <c r="E67" s="306"/>
      <c r="F67" s="306"/>
      <c r="G67" s="306"/>
      <c r="H67" s="306"/>
      <c r="I67" s="306"/>
      <c r="J67" s="306"/>
      <c r="K67" s="306"/>
      <c r="L67" s="306"/>
      <c r="M67" s="306"/>
      <c r="N67" s="306"/>
      <c r="O67" s="306"/>
      <c r="P67" s="306"/>
      <c r="Q67" s="306"/>
      <c r="R67" s="16"/>
    </row>
    <row r="68" spans="1:18" ht="20.149999999999999" customHeight="1" x14ac:dyDescent="0.35">
      <c r="A68" s="16"/>
      <c r="B68" s="244" t="s">
        <v>9512</v>
      </c>
      <c r="C68" s="266"/>
      <c r="D68" s="266"/>
      <c r="E68" s="266"/>
      <c r="F68" s="267"/>
      <c r="G68" s="267"/>
      <c r="H68" s="267"/>
      <c r="I68" s="267"/>
      <c r="J68" s="267"/>
      <c r="K68" s="267"/>
      <c r="L68" s="267"/>
      <c r="M68" s="267"/>
      <c r="N68" s="267"/>
      <c r="O68" s="267"/>
      <c r="P68" s="267"/>
      <c r="Q68" s="267"/>
      <c r="R68" s="16"/>
    </row>
    <row r="69" spans="1:18" ht="15" customHeight="1" x14ac:dyDescent="0.35">
      <c r="A69" s="16"/>
      <c r="B69" s="307" t="s">
        <v>9513</v>
      </c>
      <c r="C69" s="307"/>
      <c r="D69" s="307"/>
      <c r="E69" s="307"/>
      <c r="F69" s="307"/>
      <c r="G69" s="307"/>
      <c r="H69" s="307"/>
      <c r="I69" s="307"/>
      <c r="J69" s="307"/>
      <c r="K69" s="307"/>
      <c r="L69" s="307"/>
      <c r="M69" s="307"/>
      <c r="N69" s="307"/>
      <c r="O69" s="307"/>
      <c r="P69" s="307"/>
      <c r="Q69" s="307"/>
      <c r="R69" s="16"/>
    </row>
    <row r="70" spans="1:18" ht="15" customHeight="1" x14ac:dyDescent="0.35">
      <c r="A70" s="16"/>
      <c r="B70" s="307"/>
      <c r="C70" s="307"/>
      <c r="D70" s="307"/>
      <c r="E70" s="307"/>
      <c r="F70" s="307"/>
      <c r="G70" s="307"/>
      <c r="H70" s="307"/>
      <c r="I70" s="307"/>
      <c r="J70" s="307"/>
      <c r="K70" s="307"/>
      <c r="L70" s="307"/>
      <c r="M70" s="307"/>
      <c r="N70" s="307"/>
      <c r="O70" s="307"/>
      <c r="P70" s="307"/>
      <c r="Q70" s="307"/>
      <c r="R70" s="16"/>
    </row>
    <row r="71" spans="1:18" ht="20.149999999999999" customHeight="1" x14ac:dyDescent="0.35">
      <c r="A71" s="16"/>
      <c r="B71" s="307"/>
      <c r="C71" s="307"/>
      <c r="D71" s="307"/>
      <c r="E71" s="307"/>
      <c r="F71" s="307"/>
      <c r="G71" s="307"/>
      <c r="H71" s="307"/>
      <c r="I71" s="307"/>
      <c r="J71" s="307"/>
      <c r="K71" s="307"/>
      <c r="L71" s="307"/>
      <c r="M71" s="307"/>
      <c r="N71" s="307"/>
      <c r="O71" s="307"/>
      <c r="P71" s="307"/>
      <c r="Q71" s="307"/>
      <c r="R71" s="16"/>
    </row>
    <row r="72" spans="1:18" x14ac:dyDescent="0.35">
      <c r="A72" s="16"/>
      <c r="B72" s="274" t="s">
        <v>9584</v>
      </c>
      <c r="C72" s="275"/>
      <c r="D72" s="275"/>
      <c r="E72" s="275"/>
      <c r="F72" s="275"/>
      <c r="G72" s="276"/>
      <c r="H72" s="276"/>
      <c r="I72" s="276"/>
      <c r="J72" s="276"/>
      <c r="K72" s="276"/>
      <c r="L72" s="276"/>
      <c r="M72" s="276"/>
      <c r="N72" s="276"/>
      <c r="O72" s="276"/>
      <c r="P72" s="276"/>
      <c r="Q72" s="276"/>
      <c r="R72" s="16"/>
    </row>
    <row r="73" spans="1:18" x14ac:dyDescent="0.35">
      <c r="A73" s="16"/>
      <c r="B73" s="300" t="s">
        <v>9585</v>
      </c>
      <c r="C73" s="300"/>
      <c r="D73" s="300"/>
      <c r="E73" s="300"/>
      <c r="F73" s="300"/>
      <c r="G73" s="300"/>
      <c r="H73" s="300"/>
      <c r="I73" s="300"/>
      <c r="J73" s="300"/>
      <c r="K73" s="300"/>
      <c r="L73" s="300"/>
      <c r="M73" s="300"/>
      <c r="N73" s="300"/>
      <c r="O73" s="300"/>
      <c r="P73" s="300"/>
      <c r="Q73" s="300"/>
      <c r="R73" s="16"/>
    </row>
    <row r="74" spans="1:18" x14ac:dyDescent="0.35">
      <c r="A74" s="16"/>
      <c r="B74" s="300"/>
      <c r="C74" s="300"/>
      <c r="D74" s="300"/>
      <c r="E74" s="300"/>
      <c r="F74" s="300"/>
      <c r="G74" s="300"/>
      <c r="H74" s="300"/>
      <c r="I74" s="300"/>
      <c r="J74" s="300"/>
      <c r="K74" s="300"/>
      <c r="L74" s="300"/>
      <c r="M74" s="300"/>
      <c r="N74" s="300"/>
      <c r="O74" s="300"/>
      <c r="P74" s="300"/>
      <c r="Q74" s="300"/>
      <c r="R74" s="16"/>
    </row>
    <row r="75" spans="1:18" x14ac:dyDescent="0.35">
      <c r="A75" s="16"/>
      <c r="B75" s="300"/>
      <c r="C75" s="300"/>
      <c r="D75" s="300"/>
      <c r="E75" s="300"/>
      <c r="F75" s="300"/>
      <c r="G75" s="300"/>
      <c r="H75" s="300"/>
      <c r="I75" s="300"/>
      <c r="J75" s="300"/>
      <c r="K75" s="300"/>
      <c r="L75" s="300"/>
      <c r="M75" s="300"/>
      <c r="N75" s="300"/>
      <c r="O75" s="300"/>
      <c r="P75" s="300"/>
      <c r="Q75" s="300"/>
      <c r="R75" s="16"/>
    </row>
    <row r="76" spans="1:18" x14ac:dyDescent="0.35">
      <c r="A76" s="16"/>
      <c r="B76" s="16"/>
      <c r="C76" s="16"/>
      <c r="D76" s="16"/>
      <c r="E76" s="16"/>
      <c r="F76" s="16"/>
      <c r="G76" s="16"/>
      <c r="H76" s="16"/>
      <c r="I76" s="16"/>
      <c r="J76" s="16"/>
      <c r="K76" s="16"/>
      <c r="L76" s="16"/>
      <c r="M76" s="16"/>
      <c r="N76" s="16"/>
      <c r="O76" s="16"/>
      <c r="P76" s="16"/>
      <c r="Q76" s="16"/>
      <c r="R76" s="16"/>
    </row>
    <row r="77" spans="1:18" x14ac:dyDescent="0.35">
      <c r="A77" s="16"/>
      <c r="B77" s="16"/>
      <c r="C77" s="16"/>
      <c r="D77" s="16"/>
      <c r="E77" s="16"/>
      <c r="F77" s="16"/>
      <c r="G77" s="16"/>
      <c r="H77" s="16"/>
      <c r="I77" s="16"/>
      <c r="J77" s="16"/>
      <c r="K77" s="16"/>
      <c r="L77" s="16"/>
      <c r="M77" s="16"/>
      <c r="N77" s="16"/>
      <c r="O77" s="16"/>
      <c r="P77" s="16"/>
      <c r="Q77" s="16"/>
      <c r="R77" s="16"/>
    </row>
  </sheetData>
  <mergeCells count="8">
    <mergeCell ref="B69:Q71"/>
    <mergeCell ref="B73:Q75"/>
    <mergeCell ref="N2:R3"/>
    <mergeCell ref="B6:Q9"/>
    <mergeCell ref="B18:Q32"/>
    <mergeCell ref="B35:Q42"/>
    <mergeCell ref="B46:Q55"/>
    <mergeCell ref="B58:Q67"/>
  </mergeCells>
  <conditionalFormatting sqref="A7">
    <cfRule type="containsText" dxfId="94" priority="3" operator="containsText" text="q">
      <formula>NOT(ISERROR(SEARCH("q",A7)))</formula>
    </cfRule>
    <cfRule type="containsText" dxfId="93" priority="4" operator="containsText" text="p">
      <formula>NOT(ISERROR(SEARCH("p",A7)))</formula>
    </cfRule>
  </conditionalFormatting>
  <conditionalFormatting sqref="A10">
    <cfRule type="containsText" dxfId="92" priority="1" operator="containsText" text="q">
      <formula>NOT(ISERROR(SEARCH("q",A10)))</formula>
    </cfRule>
    <cfRule type="containsText" dxfId="91" priority="2" operator="containsText" text="p">
      <formula>NOT(ISERROR(SEARCH("p",A10)))</formula>
    </cfRule>
  </conditionalFormatting>
  <hyperlinks>
    <hyperlink ref="B6:Q9" r:id="rId1" display="Le rapport indicateurs présente un bilan mensuel des données de suivi du déploiement des messageries sécurisées de santé conformes MSSanté. Ce bilan est effectué sur la base des informations déclaratives communiquées chaque mois par les opérateurs (établissements de santé, régions et industriels) à l'ANS. Cette transmission d'informations fait partie des exigences du référentiel Opérateurs." xr:uid="{00000000-0004-0000-0C00-000000000000}"/>
  </hyperlinks>
  <pageMargins left="0.35433070866141736" right="0.15748031496062992" top="0.23622047244094491" bottom="0" header="0.31496062992125984" footer="0.31496062992125984"/>
  <pageSetup paperSize="9" orientation="portrait" horizontalDpi="300" verticalDpi="300" r:id="rId2"/>
  <headerFooter>
    <oddHeader xml:space="preserve">&amp;L
</oddHead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64">
    <tabColor theme="1"/>
  </sheetPr>
  <dimension ref="A1:R130"/>
  <sheetViews>
    <sheetView showGridLines="0" zoomScale="120" zoomScaleNormal="120" zoomScaleSheetLayoutView="150" zoomScalePageLayoutView="160" workbookViewId="0"/>
  </sheetViews>
  <sheetFormatPr baseColWidth="10" defaultColWidth="10.58203125" defaultRowHeight="15.5" x14ac:dyDescent="0.35"/>
  <cols>
    <col min="1" max="18" width="5.33203125" style="17" customWidth="1"/>
    <col min="19" max="60" width="5" style="17" customWidth="1"/>
    <col min="61" max="16384" width="10.58203125" style="17"/>
  </cols>
  <sheetData>
    <row r="1" spans="1:18" ht="15" customHeight="1" x14ac:dyDescent="0.35">
      <c r="A1" s="16"/>
      <c r="B1" s="16"/>
      <c r="C1" s="16"/>
      <c r="D1" s="16"/>
      <c r="E1" s="16"/>
      <c r="F1" s="16"/>
      <c r="G1" s="16"/>
      <c r="H1" s="16"/>
      <c r="I1" s="16"/>
      <c r="J1" s="16"/>
      <c r="K1" s="16"/>
      <c r="L1" s="16"/>
      <c r="M1" s="16"/>
      <c r="N1" s="16"/>
      <c r="O1" s="16"/>
      <c r="P1" s="16"/>
      <c r="Q1" s="16"/>
      <c r="R1" s="16"/>
    </row>
    <row r="2" spans="1:18" ht="15" customHeight="1" x14ac:dyDescent="0.35">
      <c r="A2" s="16"/>
      <c r="B2" s="16"/>
      <c r="C2" s="15" t="s">
        <v>9504</v>
      </c>
      <c r="D2" s="18"/>
      <c r="E2" s="18"/>
      <c r="F2" s="18"/>
      <c r="G2" s="16"/>
      <c r="H2" s="16"/>
      <c r="I2" s="16"/>
      <c r="J2" s="16"/>
      <c r="K2" s="16"/>
      <c r="L2" s="16"/>
      <c r="M2" s="16"/>
      <c r="N2" s="301"/>
      <c r="O2" s="301"/>
      <c r="P2" s="301"/>
      <c r="Q2" s="301"/>
      <c r="R2" s="301"/>
    </row>
    <row r="3" spans="1:18" ht="15" customHeight="1" x14ac:dyDescent="0.35">
      <c r="A3" s="16"/>
      <c r="B3" s="16"/>
      <c r="C3" s="23" t="s">
        <v>9514</v>
      </c>
      <c r="D3" s="18"/>
      <c r="E3" s="18"/>
      <c r="F3" s="18"/>
      <c r="G3" s="16"/>
      <c r="H3" s="16"/>
      <c r="I3" s="16"/>
      <c r="J3" s="16"/>
      <c r="K3" s="16"/>
      <c r="L3" s="16"/>
      <c r="M3" s="16"/>
      <c r="N3" s="301"/>
      <c r="O3" s="301"/>
      <c r="P3" s="301"/>
      <c r="Q3" s="301"/>
      <c r="R3" s="301"/>
    </row>
    <row r="4" spans="1:18" ht="15" customHeight="1" thickBot="1" x14ac:dyDescent="0.4">
      <c r="A4" s="19"/>
      <c r="B4" s="19"/>
      <c r="C4" s="19"/>
      <c r="D4" s="19"/>
      <c r="E4" s="19"/>
      <c r="F4" s="19"/>
      <c r="G4" s="19"/>
      <c r="H4" s="19"/>
      <c r="I4" s="19"/>
      <c r="J4" s="19"/>
      <c r="K4" s="19"/>
      <c r="L4" s="19"/>
      <c r="M4" s="19"/>
      <c r="N4" s="19"/>
      <c r="O4" s="19"/>
      <c r="P4" s="19"/>
      <c r="Q4" s="19"/>
      <c r="R4" s="19"/>
    </row>
    <row r="5" spans="1:18" ht="15" customHeight="1" x14ac:dyDescent="0.35">
      <c r="A5" s="16"/>
      <c r="B5" s="16"/>
      <c r="C5" s="16"/>
      <c r="D5" s="16"/>
      <c r="E5" s="16"/>
      <c r="F5" s="16"/>
      <c r="G5" s="16"/>
      <c r="H5" s="16"/>
      <c r="I5" s="16"/>
      <c r="J5" s="16"/>
      <c r="K5" s="16"/>
      <c r="L5" s="16"/>
      <c r="M5" s="16"/>
      <c r="N5" s="16"/>
      <c r="O5" s="16"/>
      <c r="P5" s="16"/>
      <c r="Q5" s="16"/>
      <c r="R5" s="16"/>
    </row>
    <row r="6" spans="1:18" ht="13" customHeight="1" x14ac:dyDescent="0.35">
      <c r="A6" s="32"/>
      <c r="B6" s="308" t="s">
        <v>9889</v>
      </c>
      <c r="C6" s="308"/>
      <c r="D6" s="308"/>
      <c r="E6" s="308"/>
      <c r="F6" s="308"/>
      <c r="G6" s="308"/>
      <c r="H6" s="308"/>
      <c r="I6" s="308"/>
      <c r="J6" s="308"/>
      <c r="K6" s="308"/>
      <c r="L6" s="308"/>
      <c r="M6" s="308"/>
      <c r="N6" s="308"/>
      <c r="O6" s="308"/>
      <c r="P6" s="308"/>
      <c r="Q6" s="308"/>
      <c r="R6" s="16"/>
    </row>
    <row r="7" spans="1:18" ht="13" customHeight="1" x14ac:dyDescent="0.35">
      <c r="A7" s="232"/>
      <c r="B7" s="308"/>
      <c r="C7" s="308"/>
      <c r="D7" s="308"/>
      <c r="E7" s="308"/>
      <c r="F7" s="308"/>
      <c r="G7" s="308"/>
      <c r="H7" s="308"/>
      <c r="I7" s="308"/>
      <c r="J7" s="308"/>
      <c r="K7" s="308"/>
      <c r="L7" s="308"/>
      <c r="M7" s="308"/>
      <c r="N7" s="308"/>
      <c r="O7" s="308"/>
      <c r="P7" s="308"/>
      <c r="Q7" s="308"/>
      <c r="R7" s="233"/>
    </row>
    <row r="8" spans="1:18" ht="13" customHeight="1" x14ac:dyDescent="0.35">
      <c r="A8" s="234"/>
      <c r="B8" s="308"/>
      <c r="C8" s="308"/>
      <c r="D8" s="308"/>
      <c r="E8" s="308"/>
      <c r="F8" s="308"/>
      <c r="G8" s="308"/>
      <c r="H8" s="308"/>
      <c r="I8" s="308"/>
      <c r="J8" s="308"/>
      <c r="K8" s="308"/>
      <c r="L8" s="308"/>
      <c r="M8" s="308"/>
      <c r="N8" s="308"/>
      <c r="O8" s="308"/>
      <c r="P8" s="308"/>
      <c r="Q8" s="308"/>
      <c r="R8" s="235"/>
    </row>
    <row r="9" spans="1:18" ht="13" customHeight="1" x14ac:dyDescent="0.35">
      <c r="A9" s="16"/>
      <c r="B9" s="308"/>
      <c r="C9" s="308"/>
      <c r="D9" s="308"/>
      <c r="E9" s="308"/>
      <c r="F9" s="308"/>
      <c r="G9" s="308"/>
      <c r="H9" s="308"/>
      <c r="I9" s="308"/>
      <c r="J9" s="308"/>
      <c r="K9" s="308"/>
      <c r="L9" s="308"/>
      <c r="M9" s="308"/>
      <c r="N9" s="308"/>
      <c r="O9" s="308"/>
      <c r="P9" s="308"/>
      <c r="Q9" s="308"/>
      <c r="R9" s="235"/>
    </row>
    <row r="10" spans="1:18" ht="15" customHeight="1" x14ac:dyDescent="0.35">
      <c r="A10" s="232"/>
      <c r="B10" s="308"/>
      <c r="C10" s="308"/>
      <c r="D10" s="308"/>
      <c r="E10" s="308"/>
      <c r="F10" s="308"/>
      <c r="G10" s="308"/>
      <c r="H10" s="308"/>
      <c r="I10" s="308"/>
      <c r="J10" s="308"/>
      <c r="K10" s="308"/>
      <c r="L10" s="308"/>
      <c r="M10" s="308"/>
      <c r="N10" s="308"/>
      <c r="O10" s="308"/>
      <c r="P10" s="308"/>
      <c r="Q10" s="308"/>
      <c r="R10" s="235"/>
    </row>
    <row r="11" spans="1:18" ht="15" customHeight="1" x14ac:dyDescent="0.35">
      <c r="A11" s="234"/>
      <c r="B11" s="308"/>
      <c r="C11" s="308"/>
      <c r="D11" s="308"/>
      <c r="E11" s="308"/>
      <c r="F11" s="308"/>
      <c r="G11" s="308"/>
      <c r="H11" s="308"/>
      <c r="I11" s="308"/>
      <c r="J11" s="308"/>
      <c r="K11" s="308"/>
      <c r="L11" s="308"/>
      <c r="M11" s="308"/>
      <c r="N11" s="308"/>
      <c r="O11" s="308"/>
      <c r="P11" s="308"/>
      <c r="Q11" s="308"/>
      <c r="R11" s="243"/>
    </row>
    <row r="12" spans="1:18" ht="15" customHeight="1" x14ac:dyDescent="0.35">
      <c r="A12" s="16"/>
      <c r="B12" s="308"/>
      <c r="C12" s="308"/>
      <c r="D12" s="308"/>
      <c r="E12" s="308"/>
      <c r="F12" s="308"/>
      <c r="G12" s="308"/>
      <c r="H12" s="308"/>
      <c r="I12" s="308"/>
      <c r="J12" s="308"/>
      <c r="K12" s="308"/>
      <c r="L12" s="308"/>
      <c r="M12" s="308"/>
      <c r="N12" s="308"/>
      <c r="O12" s="308"/>
      <c r="P12" s="308"/>
      <c r="Q12" s="308"/>
      <c r="R12" s="235"/>
    </row>
    <row r="13" spans="1:18" ht="10" customHeight="1" x14ac:dyDescent="0.35">
      <c r="A13" s="16"/>
      <c r="B13" s="308"/>
      <c r="C13" s="308"/>
      <c r="D13" s="308"/>
      <c r="E13" s="308"/>
      <c r="F13" s="308"/>
      <c r="G13" s="308"/>
      <c r="H13" s="308"/>
      <c r="I13" s="308"/>
      <c r="J13" s="308"/>
      <c r="K13" s="308"/>
      <c r="L13" s="308"/>
      <c r="M13" s="308"/>
      <c r="N13" s="308"/>
      <c r="O13" s="308"/>
      <c r="P13" s="308"/>
      <c r="Q13" s="308"/>
      <c r="R13" s="235"/>
    </row>
    <row r="14" spans="1:18" ht="5.5" customHeight="1" x14ac:dyDescent="0.35">
      <c r="A14" s="16"/>
      <c r="B14" s="308"/>
      <c r="C14" s="308"/>
      <c r="D14" s="308"/>
      <c r="E14" s="308"/>
      <c r="F14" s="308"/>
      <c r="G14" s="308"/>
      <c r="H14" s="308"/>
      <c r="I14" s="308"/>
      <c r="J14" s="308"/>
      <c r="K14" s="308"/>
      <c r="L14" s="308"/>
      <c r="M14" s="308"/>
      <c r="N14" s="308"/>
      <c r="O14" s="308"/>
      <c r="P14" s="308"/>
      <c r="Q14" s="308"/>
      <c r="R14" s="235"/>
    </row>
    <row r="15" spans="1:18" ht="15" customHeight="1" x14ac:dyDescent="0.35">
      <c r="A15" s="32"/>
      <c r="B15" s="308"/>
      <c r="C15" s="308"/>
      <c r="D15" s="308"/>
      <c r="E15" s="308"/>
      <c r="F15" s="308"/>
      <c r="G15" s="308"/>
      <c r="H15" s="308"/>
      <c r="I15" s="308"/>
      <c r="J15" s="308"/>
      <c r="K15" s="308"/>
      <c r="L15" s="308"/>
      <c r="M15" s="308"/>
      <c r="N15" s="308"/>
      <c r="O15" s="308"/>
      <c r="P15" s="308"/>
      <c r="Q15" s="308"/>
      <c r="R15" s="16"/>
    </row>
    <row r="16" spans="1:18" ht="15" customHeight="1" x14ac:dyDescent="0.35">
      <c r="A16" s="16"/>
      <c r="B16" s="308"/>
      <c r="C16" s="308"/>
      <c r="D16" s="308"/>
      <c r="E16" s="308"/>
      <c r="F16" s="308"/>
      <c r="G16" s="308"/>
      <c r="H16" s="308"/>
      <c r="I16" s="308"/>
      <c r="J16" s="308"/>
      <c r="K16" s="308"/>
      <c r="L16" s="308"/>
      <c r="M16" s="308"/>
      <c r="N16" s="308"/>
      <c r="O16" s="308"/>
      <c r="P16" s="308"/>
      <c r="Q16" s="308"/>
      <c r="R16" s="16"/>
    </row>
    <row r="17" spans="1:18" ht="15" customHeight="1" x14ac:dyDescent="0.35">
      <c r="A17" s="16"/>
      <c r="B17" s="308"/>
      <c r="C17" s="308"/>
      <c r="D17" s="308"/>
      <c r="E17" s="308"/>
      <c r="F17" s="308"/>
      <c r="G17" s="308"/>
      <c r="H17" s="308"/>
      <c r="I17" s="308"/>
      <c r="J17" s="308"/>
      <c r="K17" s="308"/>
      <c r="L17" s="308"/>
      <c r="M17" s="308"/>
      <c r="N17" s="308"/>
      <c r="O17" s="308"/>
      <c r="P17" s="308"/>
      <c r="Q17" s="308"/>
      <c r="R17" s="16"/>
    </row>
    <row r="18" spans="1:18" ht="15" customHeight="1" x14ac:dyDescent="0.35">
      <c r="A18" s="16"/>
      <c r="B18" s="308"/>
      <c r="C18" s="308"/>
      <c r="D18" s="308"/>
      <c r="E18" s="308"/>
      <c r="F18" s="308"/>
      <c r="G18" s="308"/>
      <c r="H18" s="308"/>
      <c r="I18" s="308"/>
      <c r="J18" s="308"/>
      <c r="K18" s="308"/>
      <c r="L18" s="308"/>
      <c r="M18" s="308"/>
      <c r="N18" s="308"/>
      <c r="O18" s="308"/>
      <c r="P18" s="308"/>
      <c r="Q18" s="308"/>
      <c r="R18" s="16"/>
    </row>
    <row r="19" spans="1:18" ht="15" customHeight="1" x14ac:dyDescent="0.35">
      <c r="A19" s="16"/>
      <c r="B19" s="308"/>
      <c r="C19" s="308"/>
      <c r="D19" s="308"/>
      <c r="E19" s="308"/>
      <c r="F19" s="308"/>
      <c r="G19" s="308"/>
      <c r="H19" s="308"/>
      <c r="I19" s="308"/>
      <c r="J19" s="308"/>
      <c r="K19" s="308"/>
      <c r="L19" s="308"/>
      <c r="M19" s="308"/>
      <c r="N19" s="308"/>
      <c r="O19" s="308"/>
      <c r="P19" s="308"/>
      <c r="Q19" s="308"/>
      <c r="R19" s="16"/>
    </row>
    <row r="20" spans="1:18" ht="15" customHeight="1" x14ac:dyDescent="0.35">
      <c r="A20" s="16"/>
      <c r="B20" s="308"/>
      <c r="C20" s="308"/>
      <c r="D20" s="308"/>
      <c r="E20" s="308"/>
      <c r="F20" s="308"/>
      <c r="G20" s="308"/>
      <c r="H20" s="308"/>
      <c r="I20" s="308"/>
      <c r="J20" s="308"/>
      <c r="K20" s="308"/>
      <c r="L20" s="308"/>
      <c r="M20" s="308"/>
      <c r="N20" s="308"/>
      <c r="O20" s="308"/>
      <c r="P20" s="308"/>
      <c r="Q20" s="308"/>
      <c r="R20" s="16"/>
    </row>
    <row r="21" spans="1:18" ht="15" customHeight="1" x14ac:dyDescent="0.35">
      <c r="A21" s="16"/>
      <c r="B21" s="308"/>
      <c r="C21" s="308"/>
      <c r="D21" s="308"/>
      <c r="E21" s="308"/>
      <c r="F21" s="308"/>
      <c r="G21" s="308"/>
      <c r="H21" s="308"/>
      <c r="I21" s="308"/>
      <c r="J21" s="308"/>
      <c r="K21" s="308"/>
      <c r="L21" s="308"/>
      <c r="M21" s="308"/>
      <c r="N21" s="308"/>
      <c r="O21" s="308"/>
      <c r="P21" s="308"/>
      <c r="Q21" s="308"/>
      <c r="R21" s="16"/>
    </row>
    <row r="22" spans="1:18" ht="15" customHeight="1" x14ac:dyDescent="0.35">
      <c r="A22" s="16"/>
      <c r="B22" s="308"/>
      <c r="C22" s="308"/>
      <c r="D22" s="308"/>
      <c r="E22" s="308"/>
      <c r="F22" s="308"/>
      <c r="G22" s="308"/>
      <c r="H22" s="308"/>
      <c r="I22" s="308"/>
      <c r="J22" s="308"/>
      <c r="K22" s="308"/>
      <c r="L22" s="308"/>
      <c r="M22" s="308"/>
      <c r="N22" s="308"/>
      <c r="O22" s="308"/>
      <c r="P22" s="308"/>
      <c r="Q22" s="308"/>
      <c r="R22" s="16"/>
    </row>
    <row r="23" spans="1:18" ht="15" customHeight="1" x14ac:dyDescent="0.35">
      <c r="A23" s="16"/>
      <c r="B23" s="308"/>
      <c r="C23" s="308"/>
      <c r="D23" s="308"/>
      <c r="E23" s="308"/>
      <c r="F23" s="308"/>
      <c r="G23" s="308"/>
      <c r="H23" s="308"/>
      <c r="I23" s="308"/>
      <c r="J23" s="308"/>
      <c r="K23" s="308"/>
      <c r="L23" s="308"/>
      <c r="M23" s="308"/>
      <c r="N23" s="308"/>
      <c r="O23" s="308"/>
      <c r="P23" s="308"/>
      <c r="Q23" s="308"/>
      <c r="R23" s="16"/>
    </row>
    <row r="24" spans="1:18" ht="15" customHeight="1" x14ac:dyDescent="0.35">
      <c r="A24" s="16"/>
      <c r="B24" s="308"/>
      <c r="C24" s="308"/>
      <c r="D24" s="308"/>
      <c r="E24" s="308"/>
      <c r="F24" s="308"/>
      <c r="G24" s="308"/>
      <c r="H24" s="308"/>
      <c r="I24" s="308"/>
      <c r="J24" s="308"/>
      <c r="K24" s="308"/>
      <c r="L24" s="308"/>
      <c r="M24" s="308"/>
      <c r="N24" s="308"/>
      <c r="O24" s="308"/>
      <c r="P24" s="308"/>
      <c r="Q24" s="308"/>
      <c r="R24" s="16"/>
    </row>
    <row r="25" spans="1:18" ht="15" customHeight="1" x14ac:dyDescent="0.35">
      <c r="A25" s="16"/>
      <c r="B25" s="308"/>
      <c r="C25" s="308"/>
      <c r="D25" s="308"/>
      <c r="E25" s="308"/>
      <c r="F25" s="308"/>
      <c r="G25" s="308"/>
      <c r="H25" s="308"/>
      <c r="I25" s="308"/>
      <c r="J25" s="308"/>
      <c r="K25" s="308"/>
      <c r="L25" s="308"/>
      <c r="M25" s="308"/>
      <c r="N25" s="308"/>
      <c r="O25" s="308"/>
      <c r="P25" s="308"/>
      <c r="Q25" s="308"/>
      <c r="R25" s="16"/>
    </row>
    <row r="26" spans="1:18" ht="15" customHeight="1" x14ac:dyDescent="0.35">
      <c r="A26" s="16"/>
      <c r="B26" s="308"/>
      <c r="C26" s="308"/>
      <c r="D26" s="308"/>
      <c r="E26" s="308"/>
      <c r="F26" s="308"/>
      <c r="G26" s="308"/>
      <c r="H26" s="308"/>
      <c r="I26" s="308"/>
      <c r="J26" s="308"/>
      <c r="K26" s="308"/>
      <c r="L26" s="308"/>
      <c r="M26" s="308"/>
      <c r="N26" s="308"/>
      <c r="O26" s="308"/>
      <c r="P26" s="308"/>
      <c r="Q26" s="308"/>
      <c r="R26" s="16"/>
    </row>
    <row r="27" spans="1:18" ht="15" customHeight="1" x14ac:dyDescent="0.35">
      <c r="A27" s="16"/>
      <c r="B27" s="308"/>
      <c r="C27" s="308"/>
      <c r="D27" s="308"/>
      <c r="E27" s="308"/>
      <c r="F27" s="308"/>
      <c r="G27" s="308"/>
      <c r="H27" s="308"/>
      <c r="I27" s="308"/>
      <c r="J27" s="308"/>
      <c r="K27" s="308"/>
      <c r="L27" s="308"/>
      <c r="M27" s="308"/>
      <c r="N27" s="308"/>
      <c r="O27" s="308"/>
      <c r="P27" s="308"/>
      <c r="Q27" s="308"/>
      <c r="R27" s="16"/>
    </row>
    <row r="28" spans="1:18" ht="15" customHeight="1" x14ac:dyDescent="0.35">
      <c r="A28" s="16"/>
      <c r="B28" s="308"/>
      <c r="C28" s="308"/>
      <c r="D28" s="308"/>
      <c r="E28" s="308"/>
      <c r="F28" s="308"/>
      <c r="G28" s="308"/>
      <c r="H28" s="308"/>
      <c r="I28" s="308"/>
      <c r="J28" s="308"/>
      <c r="K28" s="308"/>
      <c r="L28" s="308"/>
      <c r="M28" s="308"/>
      <c r="N28" s="308"/>
      <c r="O28" s="308"/>
      <c r="P28" s="308"/>
      <c r="Q28" s="308"/>
      <c r="R28" s="16"/>
    </row>
    <row r="29" spans="1:18" ht="15" customHeight="1" x14ac:dyDescent="0.35">
      <c r="A29" s="16"/>
      <c r="B29" s="308"/>
      <c r="C29" s="308"/>
      <c r="D29" s="308"/>
      <c r="E29" s="308"/>
      <c r="F29" s="308"/>
      <c r="G29" s="308"/>
      <c r="H29" s="308"/>
      <c r="I29" s="308"/>
      <c r="J29" s="308"/>
      <c r="K29" s="308"/>
      <c r="L29" s="308"/>
      <c r="M29" s="308"/>
      <c r="N29" s="308"/>
      <c r="O29" s="308"/>
      <c r="P29" s="308"/>
      <c r="Q29" s="308"/>
      <c r="R29" s="16"/>
    </row>
    <row r="30" spans="1:18" ht="15" customHeight="1" x14ac:dyDescent="0.35">
      <c r="A30" s="16"/>
      <c r="B30" s="308"/>
      <c r="C30" s="308"/>
      <c r="D30" s="308"/>
      <c r="E30" s="308"/>
      <c r="F30" s="308"/>
      <c r="G30" s="308"/>
      <c r="H30" s="308"/>
      <c r="I30" s="308"/>
      <c r="J30" s="308"/>
      <c r="K30" s="308"/>
      <c r="L30" s="308"/>
      <c r="M30" s="308"/>
      <c r="N30" s="308"/>
      <c r="O30" s="308"/>
      <c r="P30" s="308"/>
      <c r="Q30" s="308"/>
      <c r="R30" s="16"/>
    </row>
    <row r="31" spans="1:18" ht="15" customHeight="1" x14ac:dyDescent="0.35">
      <c r="A31" s="16"/>
      <c r="B31" s="308"/>
      <c r="C31" s="308"/>
      <c r="D31" s="308"/>
      <c r="E31" s="308"/>
      <c r="F31" s="308"/>
      <c r="G31" s="308"/>
      <c r="H31" s="308"/>
      <c r="I31" s="308"/>
      <c r="J31" s="308"/>
      <c r="K31" s="308"/>
      <c r="L31" s="308"/>
      <c r="M31" s="308"/>
      <c r="N31" s="308"/>
      <c r="O31" s="308"/>
      <c r="P31" s="308"/>
      <c r="Q31" s="308"/>
      <c r="R31" s="16"/>
    </row>
    <row r="32" spans="1:18" ht="15" customHeight="1" x14ac:dyDescent="0.35">
      <c r="A32" s="16"/>
      <c r="B32" s="308"/>
      <c r="C32" s="308"/>
      <c r="D32" s="308"/>
      <c r="E32" s="308"/>
      <c r="F32" s="308"/>
      <c r="G32" s="308"/>
      <c r="H32" s="308"/>
      <c r="I32" s="308"/>
      <c r="J32" s="308"/>
      <c r="K32" s="308"/>
      <c r="L32" s="308"/>
      <c r="M32" s="308"/>
      <c r="N32" s="308"/>
      <c r="O32" s="308"/>
      <c r="P32" s="308"/>
      <c r="Q32" s="308"/>
      <c r="R32" s="16"/>
    </row>
    <row r="33" spans="1:18" ht="15" customHeight="1" x14ac:dyDescent="0.35">
      <c r="A33" s="16"/>
      <c r="B33" s="308"/>
      <c r="C33" s="308"/>
      <c r="D33" s="308"/>
      <c r="E33" s="308"/>
      <c r="F33" s="308"/>
      <c r="G33" s="308"/>
      <c r="H33" s="308"/>
      <c r="I33" s="308"/>
      <c r="J33" s="308"/>
      <c r="K33" s="308"/>
      <c r="L33" s="308"/>
      <c r="M33" s="308"/>
      <c r="N33" s="308"/>
      <c r="O33" s="308"/>
      <c r="P33" s="308"/>
      <c r="Q33" s="308"/>
      <c r="R33" s="16"/>
    </row>
    <row r="34" spans="1:18" ht="15" customHeight="1" x14ac:dyDescent="0.35">
      <c r="A34" s="16"/>
      <c r="B34" s="308"/>
      <c r="C34" s="308"/>
      <c r="D34" s="308"/>
      <c r="E34" s="308"/>
      <c r="F34" s="308"/>
      <c r="G34" s="308"/>
      <c r="H34" s="308"/>
      <c r="I34" s="308"/>
      <c r="J34" s="308"/>
      <c r="K34" s="308"/>
      <c r="L34" s="308"/>
      <c r="M34" s="308"/>
      <c r="N34" s="308"/>
      <c r="O34" s="308"/>
      <c r="P34" s="308"/>
      <c r="Q34" s="308"/>
      <c r="R34" s="16"/>
    </row>
    <row r="35" spans="1:18" ht="15" customHeight="1" x14ac:dyDescent="0.35">
      <c r="A35" s="16"/>
      <c r="B35" s="308"/>
      <c r="C35" s="308"/>
      <c r="D35" s="308"/>
      <c r="E35" s="308"/>
      <c r="F35" s="308"/>
      <c r="G35" s="308"/>
      <c r="H35" s="308"/>
      <c r="I35" s="308"/>
      <c r="J35" s="308"/>
      <c r="K35" s="308"/>
      <c r="L35" s="308"/>
      <c r="M35" s="308"/>
      <c r="N35" s="308"/>
      <c r="O35" s="308"/>
      <c r="P35" s="308"/>
      <c r="Q35" s="308"/>
      <c r="R35" s="16"/>
    </row>
    <row r="36" spans="1:18" ht="15" customHeight="1" x14ac:dyDescent="0.35">
      <c r="A36" s="16"/>
      <c r="B36" s="308"/>
      <c r="C36" s="308"/>
      <c r="D36" s="308"/>
      <c r="E36" s="308"/>
      <c r="F36" s="308"/>
      <c r="G36" s="308"/>
      <c r="H36" s="308"/>
      <c r="I36" s="308"/>
      <c r="J36" s="308"/>
      <c r="K36" s="308"/>
      <c r="L36" s="308"/>
      <c r="M36" s="308"/>
      <c r="N36" s="308"/>
      <c r="O36" s="308"/>
      <c r="P36" s="308"/>
      <c r="Q36" s="308"/>
      <c r="R36" s="16"/>
    </row>
    <row r="37" spans="1:18" ht="15" customHeight="1" x14ac:dyDescent="0.35">
      <c r="A37" s="16"/>
      <c r="B37" s="308"/>
      <c r="C37" s="308"/>
      <c r="D37" s="308"/>
      <c r="E37" s="308"/>
      <c r="F37" s="308"/>
      <c r="G37" s="308"/>
      <c r="H37" s="308"/>
      <c r="I37" s="308"/>
      <c r="J37" s="308"/>
      <c r="K37" s="308"/>
      <c r="L37" s="308"/>
      <c r="M37" s="308"/>
      <c r="N37" s="308"/>
      <c r="O37" s="308"/>
      <c r="P37" s="308"/>
      <c r="Q37" s="308"/>
      <c r="R37" s="16"/>
    </row>
    <row r="38" spans="1:18" ht="15" customHeight="1" x14ac:dyDescent="0.35">
      <c r="A38" s="16"/>
      <c r="B38" s="308"/>
      <c r="C38" s="308"/>
      <c r="D38" s="308"/>
      <c r="E38" s="308"/>
      <c r="F38" s="308"/>
      <c r="G38" s="308"/>
      <c r="H38" s="308"/>
      <c r="I38" s="308"/>
      <c r="J38" s="308"/>
      <c r="K38" s="308"/>
      <c r="L38" s="308"/>
      <c r="M38" s="308"/>
      <c r="N38" s="308"/>
      <c r="O38" s="308"/>
      <c r="P38" s="308"/>
      <c r="Q38" s="308"/>
      <c r="R38" s="16"/>
    </row>
    <row r="39" spans="1:18" ht="15" customHeight="1" x14ac:dyDescent="0.35">
      <c r="A39" s="16"/>
      <c r="B39" s="308"/>
      <c r="C39" s="308"/>
      <c r="D39" s="308"/>
      <c r="E39" s="308"/>
      <c r="F39" s="308"/>
      <c r="G39" s="308"/>
      <c r="H39" s="308"/>
      <c r="I39" s="308"/>
      <c r="J39" s="308"/>
      <c r="K39" s="308"/>
      <c r="L39" s="308"/>
      <c r="M39" s="308"/>
      <c r="N39" s="308"/>
      <c r="O39" s="308"/>
      <c r="P39" s="308"/>
      <c r="Q39" s="308"/>
      <c r="R39" s="16"/>
    </row>
    <row r="40" spans="1:18" ht="15" customHeight="1" x14ac:dyDescent="0.35">
      <c r="A40" s="16"/>
      <c r="B40" s="308"/>
      <c r="C40" s="308"/>
      <c r="D40" s="308"/>
      <c r="E40" s="308"/>
      <c r="F40" s="308"/>
      <c r="G40" s="308"/>
      <c r="H40" s="308"/>
      <c r="I40" s="308"/>
      <c r="J40" s="308"/>
      <c r="K40" s="308"/>
      <c r="L40" s="308"/>
      <c r="M40" s="308"/>
      <c r="N40" s="308"/>
      <c r="O40" s="308"/>
      <c r="P40" s="308"/>
      <c r="Q40" s="308"/>
      <c r="R40" s="16"/>
    </row>
    <row r="41" spans="1:18" ht="15" customHeight="1" x14ac:dyDescent="0.35">
      <c r="A41" s="16"/>
      <c r="B41" s="308"/>
      <c r="C41" s="308"/>
      <c r="D41" s="308"/>
      <c r="E41" s="308"/>
      <c r="F41" s="308"/>
      <c r="G41" s="308"/>
      <c r="H41" s="308"/>
      <c r="I41" s="308"/>
      <c r="J41" s="308"/>
      <c r="K41" s="308"/>
      <c r="L41" s="308"/>
      <c r="M41" s="308"/>
      <c r="N41" s="308"/>
      <c r="O41" s="308"/>
      <c r="P41" s="308"/>
      <c r="Q41" s="308"/>
      <c r="R41" s="16"/>
    </row>
    <row r="42" spans="1:18" ht="15" customHeight="1" x14ac:dyDescent="0.35">
      <c r="A42" s="16"/>
      <c r="B42" s="308"/>
      <c r="C42" s="308"/>
      <c r="D42" s="308"/>
      <c r="E42" s="308"/>
      <c r="F42" s="308"/>
      <c r="G42" s="308"/>
      <c r="H42" s="308"/>
      <c r="I42" s="308"/>
      <c r="J42" s="308"/>
      <c r="K42" s="308"/>
      <c r="L42" s="308"/>
      <c r="M42" s="308"/>
      <c r="N42" s="308"/>
      <c r="O42" s="308"/>
      <c r="P42" s="308"/>
      <c r="Q42" s="308"/>
      <c r="R42" s="16"/>
    </row>
    <row r="43" spans="1:18" ht="15" customHeight="1" x14ac:dyDescent="0.35">
      <c r="A43" s="16"/>
      <c r="B43" s="308"/>
      <c r="C43" s="308"/>
      <c r="D43" s="308"/>
      <c r="E43" s="308"/>
      <c r="F43" s="308"/>
      <c r="G43" s="308"/>
      <c r="H43" s="308"/>
      <c r="I43" s="308"/>
      <c r="J43" s="308"/>
      <c r="K43" s="308"/>
      <c r="L43" s="308"/>
      <c r="M43" s="308"/>
      <c r="N43" s="308"/>
      <c r="O43" s="308"/>
      <c r="P43" s="308"/>
      <c r="Q43" s="308"/>
      <c r="R43" s="16"/>
    </row>
    <row r="44" spans="1:18" ht="15" customHeight="1" x14ac:dyDescent="0.35">
      <c r="A44" s="16"/>
      <c r="B44" s="308"/>
      <c r="C44" s="308"/>
      <c r="D44" s="308"/>
      <c r="E44" s="308"/>
      <c r="F44" s="308"/>
      <c r="G44" s="308"/>
      <c r="H44" s="308"/>
      <c r="I44" s="308"/>
      <c r="J44" s="308"/>
      <c r="K44" s="308"/>
      <c r="L44" s="308"/>
      <c r="M44" s="308"/>
      <c r="N44" s="308"/>
      <c r="O44" s="308"/>
      <c r="P44" s="308"/>
      <c r="Q44" s="308"/>
      <c r="R44" s="16"/>
    </row>
    <row r="45" spans="1:18" ht="15" customHeight="1" x14ac:dyDescent="0.35">
      <c r="A45" s="16"/>
      <c r="B45" s="308"/>
      <c r="C45" s="308"/>
      <c r="D45" s="308"/>
      <c r="E45" s="308"/>
      <c r="F45" s="308"/>
      <c r="G45" s="308"/>
      <c r="H45" s="308"/>
      <c r="I45" s="308"/>
      <c r="J45" s="308"/>
      <c r="K45" s="308"/>
      <c r="L45" s="308"/>
      <c r="M45" s="308"/>
      <c r="N45" s="308"/>
      <c r="O45" s="308"/>
      <c r="P45" s="308"/>
      <c r="Q45" s="308"/>
      <c r="R45" s="16"/>
    </row>
    <row r="46" spans="1:18" ht="15" customHeight="1" x14ac:dyDescent="0.35">
      <c r="A46" s="16"/>
      <c r="B46" s="308"/>
      <c r="C46" s="308"/>
      <c r="D46" s="308"/>
      <c r="E46" s="308"/>
      <c r="F46" s="308"/>
      <c r="G46" s="308"/>
      <c r="H46" s="308"/>
      <c r="I46" s="308"/>
      <c r="J46" s="308"/>
      <c r="K46" s="308"/>
      <c r="L46" s="308"/>
      <c r="M46" s="308"/>
      <c r="N46" s="308"/>
      <c r="O46" s="308"/>
      <c r="P46" s="308"/>
      <c r="Q46" s="308"/>
      <c r="R46" s="16"/>
    </row>
    <row r="47" spans="1:18" ht="15" customHeight="1" x14ac:dyDescent="0.35">
      <c r="A47" s="16"/>
      <c r="B47" s="308"/>
      <c r="C47" s="308"/>
      <c r="D47" s="308"/>
      <c r="E47" s="308"/>
      <c r="F47" s="308"/>
      <c r="G47" s="308"/>
      <c r="H47" s="308"/>
      <c r="I47" s="308"/>
      <c r="J47" s="308"/>
      <c r="K47" s="308"/>
      <c r="L47" s="308"/>
      <c r="M47" s="308"/>
      <c r="N47" s="308"/>
      <c r="O47" s="308"/>
      <c r="P47" s="308"/>
      <c r="Q47" s="308"/>
      <c r="R47" s="16"/>
    </row>
    <row r="48" spans="1:18" ht="15" customHeight="1" x14ac:dyDescent="0.35">
      <c r="A48" s="16"/>
      <c r="B48" s="308"/>
      <c r="C48" s="308"/>
      <c r="D48" s="308"/>
      <c r="E48" s="308"/>
      <c r="F48" s="308"/>
      <c r="G48" s="308"/>
      <c r="H48" s="308"/>
      <c r="I48" s="308"/>
      <c r="J48" s="308"/>
      <c r="K48" s="308"/>
      <c r="L48" s="308"/>
      <c r="M48" s="308"/>
      <c r="N48" s="308"/>
      <c r="O48" s="308"/>
      <c r="P48" s="308"/>
      <c r="Q48" s="308"/>
      <c r="R48" s="16"/>
    </row>
    <row r="49" spans="1:18" ht="15" customHeight="1" x14ac:dyDescent="0.35">
      <c r="A49" s="16"/>
      <c r="B49" s="308"/>
      <c r="C49" s="308"/>
      <c r="D49" s="308"/>
      <c r="E49" s="308"/>
      <c r="F49" s="308"/>
      <c r="G49" s="308"/>
      <c r="H49" s="308"/>
      <c r="I49" s="308"/>
      <c r="J49" s="308"/>
      <c r="K49" s="308"/>
      <c r="L49" s="308"/>
      <c r="M49" s="308"/>
      <c r="N49" s="308"/>
      <c r="O49" s="308"/>
      <c r="P49" s="308"/>
      <c r="Q49" s="308"/>
      <c r="R49" s="16"/>
    </row>
    <row r="50" spans="1:18" ht="15" customHeight="1" x14ac:dyDescent="0.35">
      <c r="A50" s="16"/>
      <c r="B50" s="308"/>
      <c r="C50" s="308"/>
      <c r="D50" s="308"/>
      <c r="E50" s="308"/>
      <c r="F50" s="308"/>
      <c r="G50" s="308"/>
      <c r="H50" s="308"/>
      <c r="I50" s="308"/>
      <c r="J50" s="308"/>
      <c r="K50" s="308"/>
      <c r="L50" s="308"/>
      <c r="M50" s="308"/>
      <c r="N50" s="308"/>
      <c r="O50" s="308"/>
      <c r="P50" s="308"/>
      <c r="Q50" s="308"/>
      <c r="R50" s="16"/>
    </row>
    <row r="51" spans="1:18" ht="15" customHeight="1" x14ac:dyDescent="0.35">
      <c r="A51" s="16"/>
      <c r="B51" s="308"/>
      <c r="C51" s="308"/>
      <c r="D51" s="308"/>
      <c r="E51" s="308"/>
      <c r="F51" s="308"/>
      <c r="G51" s="308"/>
      <c r="H51" s="308"/>
      <c r="I51" s="308"/>
      <c r="J51" s="308"/>
      <c r="K51" s="308"/>
      <c r="L51" s="308"/>
      <c r="M51" s="308"/>
      <c r="N51" s="308"/>
      <c r="O51" s="308"/>
      <c r="P51" s="308"/>
      <c r="Q51" s="308"/>
      <c r="R51" s="16"/>
    </row>
    <row r="52" spans="1:18" ht="15" customHeight="1" x14ac:dyDescent="0.35">
      <c r="A52" s="16"/>
      <c r="B52" s="308"/>
      <c r="C52" s="308"/>
      <c r="D52" s="308"/>
      <c r="E52" s="308"/>
      <c r="F52" s="308"/>
      <c r="G52" s="308"/>
      <c r="H52" s="308"/>
      <c r="I52" s="308"/>
      <c r="J52" s="308"/>
      <c r="K52" s="308"/>
      <c r="L52" s="308"/>
      <c r="M52" s="308"/>
      <c r="N52" s="308"/>
      <c r="O52" s="308"/>
      <c r="P52" s="308"/>
      <c r="Q52" s="308"/>
      <c r="R52" s="16"/>
    </row>
    <row r="53" spans="1:18" ht="15" customHeight="1" x14ac:dyDescent="0.35">
      <c r="A53" s="16"/>
      <c r="B53" s="308"/>
      <c r="C53" s="308"/>
      <c r="D53" s="308"/>
      <c r="E53" s="308"/>
      <c r="F53" s="308"/>
      <c r="G53" s="308"/>
      <c r="H53" s="308"/>
      <c r="I53" s="308"/>
      <c r="J53" s="308"/>
      <c r="K53" s="308"/>
      <c r="L53" s="308"/>
      <c r="M53" s="308"/>
      <c r="N53" s="308"/>
      <c r="O53" s="308"/>
      <c r="P53" s="308"/>
      <c r="Q53" s="308"/>
      <c r="R53" s="16"/>
    </row>
    <row r="54" spans="1:18" ht="15" customHeight="1" x14ac:dyDescent="0.35">
      <c r="A54" s="16"/>
      <c r="B54" s="308"/>
      <c r="C54" s="308"/>
      <c r="D54" s="308"/>
      <c r="E54" s="308"/>
      <c r="F54" s="308"/>
      <c r="G54" s="308"/>
      <c r="H54" s="308"/>
      <c r="I54" s="308"/>
      <c r="J54" s="308"/>
      <c r="K54" s="308"/>
      <c r="L54" s="308"/>
      <c r="M54" s="308"/>
      <c r="N54" s="308"/>
      <c r="O54" s="308"/>
      <c r="P54" s="308"/>
      <c r="Q54" s="308"/>
      <c r="R54" s="16"/>
    </row>
    <row r="55" spans="1:18" ht="15" customHeight="1" x14ac:dyDescent="0.35">
      <c r="A55" s="16"/>
      <c r="B55" s="308"/>
      <c r="C55" s="308"/>
      <c r="D55" s="308"/>
      <c r="E55" s="308"/>
      <c r="F55" s="308"/>
      <c r="G55" s="308"/>
      <c r="H55" s="308"/>
      <c r="I55" s="308"/>
      <c r="J55" s="308"/>
      <c r="K55" s="308"/>
      <c r="L55" s="308"/>
      <c r="M55" s="308"/>
      <c r="N55" s="308"/>
      <c r="O55" s="308"/>
      <c r="P55" s="308"/>
      <c r="Q55" s="308"/>
      <c r="R55" s="16"/>
    </row>
    <row r="56" spans="1:18" ht="15" customHeight="1" x14ac:dyDescent="0.35">
      <c r="A56" s="16"/>
      <c r="B56" s="308"/>
      <c r="C56" s="308"/>
      <c r="D56" s="308"/>
      <c r="E56" s="308"/>
      <c r="F56" s="308"/>
      <c r="G56" s="308"/>
      <c r="H56" s="308"/>
      <c r="I56" s="308"/>
      <c r="J56" s="308"/>
      <c r="K56" s="308"/>
      <c r="L56" s="308"/>
      <c r="M56" s="308"/>
      <c r="N56" s="308"/>
      <c r="O56" s="308"/>
      <c r="P56" s="308"/>
      <c r="Q56" s="308"/>
      <c r="R56" s="16"/>
    </row>
    <row r="57" spans="1:18" ht="15" customHeight="1" x14ac:dyDescent="0.35">
      <c r="A57" s="16"/>
      <c r="B57" s="308"/>
      <c r="C57" s="308"/>
      <c r="D57" s="308"/>
      <c r="E57" s="308"/>
      <c r="F57" s="308"/>
      <c r="G57" s="308"/>
      <c r="H57" s="308"/>
      <c r="I57" s="308"/>
      <c r="J57" s="308"/>
      <c r="K57" s="308"/>
      <c r="L57" s="308"/>
      <c r="M57" s="308"/>
      <c r="N57" s="308"/>
      <c r="O57" s="308"/>
      <c r="P57" s="308"/>
      <c r="Q57" s="308"/>
      <c r="R57" s="16"/>
    </row>
    <row r="58" spans="1:18" ht="15" customHeight="1" x14ac:dyDescent="0.35">
      <c r="A58" s="16"/>
      <c r="B58" s="308"/>
      <c r="C58" s="308"/>
      <c r="D58" s="308"/>
      <c r="E58" s="308"/>
      <c r="F58" s="308"/>
      <c r="G58" s="308"/>
      <c r="H58" s="308"/>
      <c r="I58" s="308"/>
      <c r="J58" s="308"/>
      <c r="K58" s="308"/>
      <c r="L58" s="308"/>
      <c r="M58" s="308"/>
      <c r="N58" s="308"/>
      <c r="O58" s="308"/>
      <c r="P58" s="308"/>
      <c r="Q58" s="308"/>
      <c r="R58" s="16"/>
    </row>
    <row r="59" spans="1:18" ht="15" customHeight="1" x14ac:dyDescent="0.35">
      <c r="A59" s="16"/>
      <c r="B59" s="308"/>
      <c r="C59" s="308"/>
      <c r="D59" s="308"/>
      <c r="E59" s="308"/>
      <c r="F59" s="308"/>
      <c r="G59" s="308"/>
      <c r="H59" s="308"/>
      <c r="I59" s="308"/>
      <c r="J59" s="308"/>
      <c r="K59" s="308"/>
      <c r="L59" s="308"/>
      <c r="M59" s="308"/>
      <c r="N59" s="308"/>
      <c r="O59" s="308"/>
      <c r="P59" s="308"/>
      <c r="Q59" s="308"/>
      <c r="R59" s="16"/>
    </row>
    <row r="60" spans="1:18" ht="15" customHeight="1" x14ac:dyDescent="0.35">
      <c r="A60" s="16"/>
      <c r="B60" s="308"/>
      <c r="C60" s="308"/>
      <c r="D60" s="308"/>
      <c r="E60" s="308"/>
      <c r="F60" s="308"/>
      <c r="G60" s="308"/>
      <c r="H60" s="308"/>
      <c r="I60" s="308"/>
      <c r="J60" s="308"/>
      <c r="K60" s="308"/>
      <c r="L60" s="308"/>
      <c r="M60" s="308"/>
      <c r="N60" s="308"/>
      <c r="O60" s="308"/>
      <c r="P60" s="308"/>
      <c r="Q60" s="308"/>
      <c r="R60" s="16"/>
    </row>
    <row r="61" spans="1:18" ht="15" customHeight="1" x14ac:dyDescent="0.35">
      <c r="A61" s="16"/>
      <c r="B61" s="308"/>
      <c r="C61" s="308"/>
      <c r="D61" s="308"/>
      <c r="E61" s="308"/>
      <c r="F61" s="308"/>
      <c r="G61" s="308"/>
      <c r="H61" s="308"/>
      <c r="I61" s="308"/>
      <c r="J61" s="308"/>
      <c r="K61" s="308"/>
      <c r="L61" s="308"/>
      <c r="M61" s="308"/>
      <c r="N61" s="308"/>
      <c r="O61" s="308"/>
      <c r="P61" s="308"/>
      <c r="Q61" s="308"/>
      <c r="R61" s="16"/>
    </row>
    <row r="62" spans="1:18" ht="15" customHeight="1" x14ac:dyDescent="0.35">
      <c r="A62" s="16"/>
      <c r="B62" s="308"/>
      <c r="C62" s="308"/>
      <c r="D62" s="308"/>
      <c r="E62" s="308"/>
      <c r="F62" s="308"/>
      <c r="G62" s="308"/>
      <c r="H62" s="308"/>
      <c r="I62" s="308"/>
      <c r="J62" s="308"/>
      <c r="K62" s="308"/>
      <c r="L62" s="308"/>
      <c r="M62" s="308"/>
      <c r="N62" s="308"/>
      <c r="O62" s="308"/>
      <c r="P62" s="308"/>
      <c r="Q62" s="308"/>
      <c r="R62" s="16"/>
    </row>
    <row r="63" spans="1:18" ht="15" customHeight="1" x14ac:dyDescent="0.35">
      <c r="A63" s="16"/>
      <c r="B63" s="308"/>
      <c r="C63" s="308"/>
      <c r="D63" s="308"/>
      <c r="E63" s="308"/>
      <c r="F63" s="308"/>
      <c r="G63" s="308"/>
      <c r="H63" s="308"/>
      <c r="I63" s="308"/>
      <c r="J63" s="308"/>
      <c r="K63" s="308"/>
      <c r="L63" s="308"/>
      <c r="M63" s="308"/>
      <c r="N63" s="308"/>
      <c r="O63" s="308"/>
      <c r="P63" s="308"/>
      <c r="Q63" s="308"/>
      <c r="R63" s="16"/>
    </row>
    <row r="64" spans="1:18" ht="15" customHeight="1" x14ac:dyDescent="0.35">
      <c r="A64" s="16"/>
      <c r="B64" s="308"/>
      <c r="C64" s="308"/>
      <c r="D64" s="308"/>
      <c r="E64" s="308"/>
      <c r="F64" s="308"/>
      <c r="G64" s="308"/>
      <c r="H64" s="308"/>
      <c r="I64" s="308"/>
      <c r="J64" s="308"/>
      <c r="K64" s="308"/>
      <c r="L64" s="308"/>
      <c r="M64" s="308"/>
      <c r="N64" s="308"/>
      <c r="O64" s="308"/>
      <c r="P64" s="308"/>
      <c r="Q64" s="308"/>
      <c r="R64" s="16"/>
    </row>
    <row r="65" spans="1:18" ht="15" customHeight="1" x14ac:dyDescent="0.35">
      <c r="A65" s="16"/>
      <c r="B65" s="308"/>
      <c r="C65" s="308"/>
      <c r="D65" s="308"/>
      <c r="E65" s="308"/>
      <c r="F65" s="308"/>
      <c r="G65" s="308"/>
      <c r="H65" s="308"/>
      <c r="I65" s="308"/>
      <c r="J65" s="308"/>
      <c r="K65" s="308"/>
      <c r="L65" s="308"/>
      <c r="M65" s="308"/>
      <c r="N65" s="308"/>
      <c r="O65" s="308"/>
      <c r="P65" s="308"/>
      <c r="Q65" s="308"/>
      <c r="R65" s="16"/>
    </row>
    <row r="66" spans="1:18" x14ac:dyDescent="0.35">
      <c r="A66" s="16"/>
      <c r="B66" s="308"/>
      <c r="C66" s="308"/>
      <c r="D66" s="308"/>
      <c r="E66" s="308"/>
      <c r="F66" s="308"/>
      <c r="G66" s="308"/>
      <c r="H66" s="308"/>
      <c r="I66" s="308"/>
      <c r="J66" s="308"/>
      <c r="K66" s="308"/>
      <c r="L66" s="308"/>
      <c r="M66" s="308"/>
      <c r="N66" s="308"/>
      <c r="O66" s="308"/>
      <c r="P66" s="308"/>
      <c r="Q66" s="308"/>
      <c r="R66" s="16"/>
    </row>
    <row r="67" spans="1:18" x14ac:dyDescent="0.35">
      <c r="A67" s="16"/>
      <c r="B67" s="308"/>
      <c r="C67" s="308"/>
      <c r="D67" s="308"/>
      <c r="E67" s="308"/>
      <c r="F67" s="308"/>
      <c r="G67" s="308"/>
      <c r="H67" s="308"/>
      <c r="I67" s="308"/>
      <c r="J67" s="308"/>
      <c r="K67" s="308"/>
      <c r="L67" s="308"/>
      <c r="M67" s="308"/>
      <c r="N67" s="308"/>
      <c r="O67" s="308"/>
      <c r="P67" s="308"/>
      <c r="Q67" s="308"/>
      <c r="R67" s="16"/>
    </row>
    <row r="68" spans="1:18" ht="15.65" customHeight="1" x14ac:dyDescent="0.35">
      <c r="A68" s="16"/>
      <c r="B68" s="308"/>
      <c r="C68" s="308"/>
      <c r="D68" s="308"/>
      <c r="E68" s="308"/>
      <c r="F68" s="308"/>
      <c r="G68" s="308"/>
      <c r="H68" s="308"/>
      <c r="I68" s="308"/>
      <c r="J68" s="308"/>
      <c r="K68" s="308"/>
      <c r="L68" s="308"/>
      <c r="M68" s="308"/>
      <c r="N68" s="308"/>
      <c r="O68" s="308"/>
      <c r="P68" s="308"/>
      <c r="Q68" s="308"/>
      <c r="R68" s="16"/>
    </row>
    <row r="69" spans="1:18" x14ac:dyDescent="0.35">
      <c r="A69" s="16"/>
      <c r="B69" s="308"/>
      <c r="C69" s="308"/>
      <c r="D69" s="308"/>
      <c r="E69" s="308"/>
      <c r="F69" s="308"/>
      <c r="G69" s="308"/>
      <c r="H69" s="308"/>
      <c r="I69" s="308"/>
      <c r="J69" s="308"/>
      <c r="K69" s="308"/>
      <c r="L69" s="308"/>
      <c r="M69" s="308"/>
      <c r="N69" s="308"/>
      <c r="O69" s="308"/>
      <c r="P69" s="308"/>
      <c r="Q69" s="308"/>
      <c r="R69" s="16"/>
    </row>
    <row r="70" spans="1:18" x14ac:dyDescent="0.35">
      <c r="A70" s="16"/>
      <c r="B70" s="308"/>
      <c r="C70" s="308"/>
      <c r="D70" s="308"/>
      <c r="E70" s="308"/>
      <c r="F70" s="308"/>
      <c r="G70" s="308"/>
      <c r="H70" s="308"/>
      <c r="I70" s="308"/>
      <c r="J70" s="308"/>
      <c r="K70" s="308"/>
      <c r="L70" s="308"/>
      <c r="M70" s="308"/>
      <c r="N70" s="308"/>
      <c r="O70" s="308"/>
      <c r="P70" s="308"/>
      <c r="Q70" s="308"/>
      <c r="R70" s="16"/>
    </row>
    <row r="71" spans="1:18" ht="15.65" customHeight="1" x14ac:dyDescent="0.35">
      <c r="A71" s="16"/>
      <c r="B71" s="308"/>
      <c r="C71" s="308"/>
      <c r="D71" s="308"/>
      <c r="E71" s="308"/>
      <c r="F71" s="308"/>
      <c r="G71" s="308"/>
      <c r="H71" s="308"/>
      <c r="I71" s="308"/>
      <c r="J71" s="308"/>
      <c r="K71" s="308"/>
      <c r="L71" s="308"/>
      <c r="M71" s="308"/>
      <c r="N71" s="308"/>
      <c r="O71" s="308"/>
      <c r="P71" s="308"/>
      <c r="Q71" s="308"/>
      <c r="R71" s="16"/>
    </row>
    <row r="72" spans="1:18" x14ac:dyDescent="0.35">
      <c r="A72" s="16"/>
      <c r="B72" s="308"/>
      <c r="C72" s="308"/>
      <c r="D72" s="308"/>
      <c r="E72" s="308"/>
      <c r="F72" s="308"/>
      <c r="G72" s="308"/>
      <c r="H72" s="308"/>
      <c r="I72" s="308"/>
      <c r="J72" s="308"/>
      <c r="K72" s="308"/>
      <c r="L72" s="308"/>
      <c r="M72" s="308"/>
      <c r="N72" s="308"/>
      <c r="O72" s="308"/>
      <c r="P72" s="308"/>
      <c r="Q72" s="308"/>
      <c r="R72" s="16"/>
    </row>
    <row r="73" spans="1:18" x14ac:dyDescent="0.35">
      <c r="A73" s="16"/>
      <c r="B73" s="308"/>
      <c r="C73" s="308"/>
      <c r="D73" s="308"/>
      <c r="E73" s="308"/>
      <c r="F73" s="308"/>
      <c r="G73" s="308"/>
      <c r="H73" s="308"/>
      <c r="I73" s="308"/>
      <c r="J73" s="308"/>
      <c r="K73" s="308"/>
      <c r="L73" s="308"/>
      <c r="M73" s="308"/>
      <c r="N73" s="308"/>
      <c r="O73" s="308"/>
      <c r="P73" s="308"/>
      <c r="Q73" s="308"/>
      <c r="R73" s="16"/>
    </row>
    <row r="74" spans="1:18" x14ac:dyDescent="0.35">
      <c r="A74" s="16"/>
      <c r="B74" s="308"/>
      <c r="C74" s="308"/>
      <c r="D74" s="308"/>
      <c r="E74" s="308"/>
      <c r="F74" s="308"/>
      <c r="G74" s="308"/>
      <c r="H74" s="308"/>
      <c r="I74" s="308"/>
      <c r="J74" s="308"/>
      <c r="K74" s="308"/>
      <c r="L74" s="308"/>
      <c r="M74" s="308"/>
      <c r="N74" s="308"/>
      <c r="O74" s="308"/>
      <c r="P74" s="308"/>
      <c r="Q74" s="308"/>
      <c r="R74" s="16"/>
    </row>
    <row r="75" spans="1:18" x14ac:dyDescent="0.35">
      <c r="A75" s="16"/>
      <c r="B75" s="308"/>
      <c r="C75" s="308"/>
      <c r="D75" s="308"/>
      <c r="E75" s="308"/>
      <c r="F75" s="308"/>
      <c r="G75" s="308"/>
      <c r="H75" s="308"/>
      <c r="I75" s="308"/>
      <c r="J75" s="308"/>
      <c r="K75" s="308"/>
      <c r="L75" s="308"/>
      <c r="M75" s="308"/>
      <c r="N75" s="308"/>
      <c r="O75" s="308"/>
      <c r="P75" s="308"/>
      <c r="Q75" s="308"/>
      <c r="R75" s="16"/>
    </row>
    <row r="76" spans="1:18" x14ac:dyDescent="0.35">
      <c r="A76" s="16"/>
      <c r="B76" s="308"/>
      <c r="C76" s="308"/>
      <c r="D76" s="308"/>
      <c r="E76" s="308"/>
      <c r="F76" s="308"/>
      <c r="G76" s="308"/>
      <c r="H76" s="308"/>
      <c r="I76" s="308"/>
      <c r="J76" s="308"/>
      <c r="K76" s="308"/>
      <c r="L76" s="308"/>
      <c r="M76" s="308"/>
      <c r="N76" s="308"/>
      <c r="O76" s="308"/>
      <c r="P76" s="308"/>
      <c r="Q76" s="308"/>
      <c r="R76" s="16"/>
    </row>
    <row r="77" spans="1:18" x14ac:dyDescent="0.35">
      <c r="A77" s="16"/>
      <c r="B77" s="308"/>
      <c r="C77" s="308"/>
      <c r="D77" s="308"/>
      <c r="E77" s="308"/>
      <c r="F77" s="308"/>
      <c r="G77" s="308"/>
      <c r="H77" s="308"/>
      <c r="I77" s="308"/>
      <c r="J77" s="308"/>
      <c r="K77" s="308"/>
      <c r="L77" s="308"/>
      <c r="M77" s="308"/>
      <c r="N77" s="308"/>
      <c r="O77" s="308"/>
      <c r="P77" s="308"/>
      <c r="Q77" s="308"/>
      <c r="R77" s="16"/>
    </row>
    <row r="78" spans="1:18" x14ac:dyDescent="0.35">
      <c r="A78" s="16"/>
      <c r="B78" s="308"/>
      <c r="C78" s="308"/>
      <c r="D78" s="308"/>
      <c r="E78" s="308"/>
      <c r="F78" s="308"/>
      <c r="G78" s="308"/>
      <c r="H78" s="308"/>
      <c r="I78" s="308"/>
      <c r="J78" s="308"/>
      <c r="K78" s="308"/>
      <c r="L78" s="308"/>
      <c r="M78" s="308"/>
      <c r="N78" s="308"/>
      <c r="O78" s="308"/>
      <c r="P78" s="308"/>
      <c r="Q78" s="308"/>
      <c r="R78" s="16"/>
    </row>
    <row r="79" spans="1:18" x14ac:dyDescent="0.35">
      <c r="A79" s="16"/>
      <c r="B79" s="308"/>
      <c r="C79" s="308"/>
      <c r="D79" s="308"/>
      <c r="E79" s="308"/>
      <c r="F79" s="308"/>
      <c r="G79" s="308"/>
      <c r="H79" s="308"/>
      <c r="I79" s="308"/>
      <c r="J79" s="308"/>
      <c r="K79" s="308"/>
      <c r="L79" s="308"/>
      <c r="M79" s="308"/>
      <c r="N79" s="308"/>
      <c r="O79" s="308"/>
      <c r="P79" s="308"/>
      <c r="Q79" s="308"/>
      <c r="R79" s="16"/>
    </row>
    <row r="80" spans="1:18" x14ac:dyDescent="0.35">
      <c r="A80" s="16"/>
      <c r="B80" s="308"/>
      <c r="C80" s="308"/>
      <c r="D80" s="308"/>
      <c r="E80" s="308"/>
      <c r="F80" s="308"/>
      <c r="G80" s="308"/>
      <c r="H80" s="308"/>
      <c r="I80" s="308"/>
      <c r="J80" s="308"/>
      <c r="K80" s="308"/>
      <c r="L80" s="308"/>
      <c r="M80" s="308"/>
      <c r="N80" s="308"/>
      <c r="O80" s="308"/>
      <c r="P80" s="308"/>
      <c r="Q80" s="308"/>
      <c r="R80" s="16"/>
    </row>
    <row r="81" spans="1:18" ht="17.149999999999999" customHeight="1" x14ac:dyDescent="0.35">
      <c r="A81" s="16"/>
      <c r="B81" s="308"/>
      <c r="C81" s="308"/>
      <c r="D81" s="308"/>
      <c r="E81" s="308"/>
      <c r="F81" s="308"/>
      <c r="G81" s="308"/>
      <c r="H81" s="308"/>
      <c r="I81" s="308"/>
      <c r="J81" s="308"/>
      <c r="K81" s="308"/>
      <c r="L81" s="308"/>
      <c r="M81" s="308"/>
      <c r="N81" s="308"/>
      <c r="O81" s="308"/>
      <c r="P81" s="308"/>
      <c r="Q81" s="308"/>
      <c r="R81" s="16"/>
    </row>
    <row r="82" spans="1:18" x14ac:dyDescent="0.35">
      <c r="A82" s="16"/>
      <c r="B82" s="308"/>
      <c r="C82" s="308"/>
      <c r="D82" s="308"/>
      <c r="E82" s="308"/>
      <c r="F82" s="308"/>
      <c r="G82" s="308"/>
      <c r="H82" s="308"/>
      <c r="I82" s="308"/>
      <c r="J82" s="308"/>
      <c r="K82" s="308"/>
      <c r="L82" s="308"/>
      <c r="M82" s="308"/>
      <c r="N82" s="308"/>
      <c r="O82" s="308"/>
      <c r="P82" s="308"/>
      <c r="Q82" s="308"/>
      <c r="R82" s="16"/>
    </row>
    <row r="83" spans="1:18" x14ac:dyDescent="0.35">
      <c r="A83" s="16"/>
      <c r="B83" s="308"/>
      <c r="C83" s="308"/>
      <c r="D83" s="308"/>
      <c r="E83" s="308"/>
      <c r="F83" s="308"/>
      <c r="G83" s="308"/>
      <c r="H83" s="308"/>
      <c r="I83" s="308"/>
      <c r="J83" s="308"/>
      <c r="K83" s="308"/>
      <c r="L83" s="308"/>
      <c r="M83" s="308"/>
      <c r="N83" s="308"/>
      <c r="O83" s="308"/>
      <c r="P83" s="308"/>
      <c r="Q83" s="308"/>
      <c r="R83" s="16"/>
    </row>
    <row r="84" spans="1:18" ht="15.65" customHeight="1" x14ac:dyDescent="0.35">
      <c r="A84" s="16"/>
      <c r="B84" s="308"/>
      <c r="C84" s="308"/>
      <c r="D84" s="308"/>
      <c r="E84" s="308"/>
      <c r="F84" s="308"/>
      <c r="G84" s="308"/>
      <c r="H84" s="308"/>
      <c r="I84" s="308"/>
      <c r="J84" s="308"/>
      <c r="K84" s="308"/>
      <c r="L84" s="308"/>
      <c r="M84" s="308"/>
      <c r="N84" s="308"/>
      <c r="O84" s="308"/>
      <c r="P84" s="308"/>
      <c r="Q84" s="308"/>
      <c r="R84" s="16"/>
    </row>
    <row r="85" spans="1:18" x14ac:dyDescent="0.35">
      <c r="A85" s="16"/>
      <c r="B85" s="308"/>
      <c r="C85" s="308"/>
      <c r="D85" s="308"/>
      <c r="E85" s="308"/>
      <c r="F85" s="308"/>
      <c r="G85" s="308"/>
      <c r="H85" s="308"/>
      <c r="I85" s="308"/>
      <c r="J85" s="308"/>
      <c r="K85" s="308"/>
      <c r="L85" s="308"/>
      <c r="M85" s="308"/>
      <c r="N85" s="308"/>
      <c r="O85" s="308"/>
      <c r="P85" s="308"/>
      <c r="Q85" s="308"/>
      <c r="R85" s="16"/>
    </row>
    <row r="86" spans="1:18" x14ac:dyDescent="0.35">
      <c r="A86" s="16"/>
      <c r="B86" s="308"/>
      <c r="C86" s="308"/>
      <c r="D86" s="308"/>
      <c r="E86" s="308"/>
      <c r="F86" s="308"/>
      <c r="G86" s="308"/>
      <c r="H86" s="308"/>
      <c r="I86" s="308"/>
      <c r="J86" s="308"/>
      <c r="K86" s="308"/>
      <c r="L86" s="308"/>
      <c r="M86" s="308"/>
      <c r="N86" s="308"/>
      <c r="O86" s="308"/>
      <c r="P86" s="308"/>
      <c r="Q86" s="308"/>
      <c r="R86" s="16"/>
    </row>
    <row r="87" spans="1:18" x14ac:dyDescent="0.35">
      <c r="A87" s="16"/>
      <c r="B87" s="308"/>
      <c r="C87" s="308"/>
      <c r="D87" s="308"/>
      <c r="E87" s="308"/>
      <c r="F87" s="308"/>
      <c r="G87" s="308"/>
      <c r="H87" s="308"/>
      <c r="I87" s="308"/>
      <c r="J87" s="308"/>
      <c r="K87" s="308"/>
      <c r="L87" s="308"/>
      <c r="M87" s="308"/>
      <c r="N87" s="308"/>
      <c r="O87" s="308"/>
      <c r="P87" s="308"/>
      <c r="Q87" s="308"/>
      <c r="R87" s="16"/>
    </row>
    <row r="88" spans="1:18" x14ac:dyDescent="0.35">
      <c r="A88" s="16"/>
      <c r="B88" s="308"/>
      <c r="C88" s="308"/>
      <c r="D88" s="308"/>
      <c r="E88" s="308"/>
      <c r="F88" s="308"/>
      <c r="G88" s="308"/>
      <c r="H88" s="308"/>
      <c r="I88" s="308"/>
      <c r="J88" s="308"/>
      <c r="K88" s="308"/>
      <c r="L88" s="308"/>
      <c r="M88" s="308"/>
      <c r="N88" s="308"/>
      <c r="O88" s="308"/>
      <c r="P88" s="308"/>
      <c r="Q88" s="308"/>
      <c r="R88" s="16"/>
    </row>
    <row r="89" spans="1:18" x14ac:dyDescent="0.35">
      <c r="A89" s="16"/>
      <c r="B89" s="308"/>
      <c r="C89" s="308"/>
      <c r="D89" s="308"/>
      <c r="E89" s="308"/>
      <c r="F89" s="308"/>
      <c r="G89" s="308"/>
      <c r="H89" s="308"/>
      <c r="I89" s="308"/>
      <c r="J89" s="308"/>
      <c r="K89" s="308"/>
      <c r="L89" s="308"/>
      <c r="M89" s="308"/>
      <c r="N89" s="308"/>
      <c r="O89" s="308"/>
      <c r="P89" s="308"/>
      <c r="Q89" s="308"/>
      <c r="R89" s="16"/>
    </row>
    <row r="90" spans="1:18" x14ac:dyDescent="0.35">
      <c r="A90" s="16"/>
      <c r="B90" s="308"/>
      <c r="C90" s="308"/>
      <c r="D90" s="308"/>
      <c r="E90" s="308"/>
      <c r="F90" s="308"/>
      <c r="G90" s="308"/>
      <c r="H90" s="308"/>
      <c r="I90" s="308"/>
      <c r="J90" s="308"/>
      <c r="K90" s="308"/>
      <c r="L90" s="308"/>
      <c r="M90" s="308"/>
      <c r="N90" s="308"/>
      <c r="O90" s="308"/>
      <c r="P90" s="308"/>
      <c r="Q90" s="308"/>
      <c r="R90" s="16"/>
    </row>
    <row r="91" spans="1:18" x14ac:dyDescent="0.35">
      <c r="A91" s="16"/>
      <c r="B91" s="308"/>
      <c r="C91" s="308"/>
      <c r="D91" s="308"/>
      <c r="E91" s="308"/>
      <c r="F91" s="308"/>
      <c r="G91" s="308"/>
      <c r="H91" s="308"/>
      <c r="I91" s="308"/>
      <c r="J91" s="308"/>
      <c r="K91" s="308"/>
      <c r="L91" s="308"/>
      <c r="M91" s="308"/>
      <c r="N91" s="308"/>
      <c r="O91" s="308"/>
      <c r="P91" s="308"/>
      <c r="Q91" s="308"/>
      <c r="R91" s="16"/>
    </row>
    <row r="92" spans="1:18" x14ac:dyDescent="0.35">
      <c r="A92" s="16"/>
      <c r="B92" s="308"/>
      <c r="C92" s="308"/>
      <c r="D92" s="308"/>
      <c r="E92" s="308"/>
      <c r="F92" s="308"/>
      <c r="G92" s="308"/>
      <c r="H92" s="308"/>
      <c r="I92" s="308"/>
      <c r="J92" s="308"/>
      <c r="K92" s="308"/>
      <c r="L92" s="308"/>
      <c r="M92" s="308"/>
      <c r="N92" s="308"/>
      <c r="O92" s="308"/>
      <c r="P92" s="308"/>
      <c r="Q92" s="308"/>
      <c r="R92" s="16"/>
    </row>
    <row r="93" spans="1:18" x14ac:dyDescent="0.35">
      <c r="A93" s="16"/>
      <c r="B93" s="308"/>
      <c r="C93" s="308"/>
      <c r="D93" s="308"/>
      <c r="E93" s="308"/>
      <c r="F93" s="308"/>
      <c r="G93" s="308"/>
      <c r="H93" s="308"/>
      <c r="I93" s="308"/>
      <c r="J93" s="308"/>
      <c r="K93" s="308"/>
      <c r="L93" s="308"/>
      <c r="M93" s="308"/>
      <c r="N93" s="308"/>
      <c r="O93" s="308"/>
      <c r="P93" s="308"/>
      <c r="Q93" s="308"/>
      <c r="R93" s="16"/>
    </row>
    <row r="94" spans="1:18" x14ac:dyDescent="0.35">
      <c r="A94" s="16"/>
      <c r="B94" s="308"/>
      <c r="C94" s="308"/>
      <c r="D94" s="308"/>
      <c r="E94" s="308"/>
      <c r="F94" s="308"/>
      <c r="G94" s="308"/>
      <c r="H94" s="308"/>
      <c r="I94" s="308"/>
      <c r="J94" s="308"/>
      <c r="K94" s="308"/>
      <c r="L94" s="308"/>
      <c r="M94" s="308"/>
      <c r="N94" s="308"/>
      <c r="O94" s="308"/>
      <c r="P94" s="308"/>
      <c r="Q94" s="308"/>
      <c r="R94" s="16"/>
    </row>
    <row r="95" spans="1:18" x14ac:dyDescent="0.35">
      <c r="A95" s="16"/>
      <c r="B95" s="308"/>
      <c r="C95" s="308"/>
      <c r="D95" s="308"/>
      <c r="E95" s="308"/>
      <c r="F95" s="308"/>
      <c r="G95" s="308"/>
      <c r="H95" s="308"/>
      <c r="I95" s="308"/>
      <c r="J95" s="308"/>
      <c r="K95" s="308"/>
      <c r="L95" s="308"/>
      <c r="M95" s="308"/>
      <c r="N95" s="308"/>
      <c r="O95" s="308"/>
      <c r="P95" s="308"/>
      <c r="Q95" s="308"/>
      <c r="R95" s="16"/>
    </row>
    <row r="96" spans="1:18" x14ac:dyDescent="0.35">
      <c r="A96" s="16"/>
      <c r="B96" s="308"/>
      <c r="C96" s="308"/>
      <c r="D96" s="308"/>
      <c r="E96" s="308"/>
      <c r="F96" s="308"/>
      <c r="G96" s="308"/>
      <c r="H96" s="308"/>
      <c r="I96" s="308"/>
      <c r="J96" s="308"/>
      <c r="K96" s="308"/>
      <c r="L96" s="308"/>
      <c r="M96" s="308"/>
      <c r="N96" s="308"/>
      <c r="O96" s="308"/>
      <c r="P96" s="308"/>
      <c r="Q96" s="308"/>
      <c r="R96" s="16"/>
    </row>
    <row r="97" spans="1:18" x14ac:dyDescent="0.35">
      <c r="A97" s="16"/>
      <c r="B97" s="308"/>
      <c r="C97" s="308"/>
      <c r="D97" s="308"/>
      <c r="E97" s="308"/>
      <c r="F97" s="308"/>
      <c r="G97" s="308"/>
      <c r="H97" s="308"/>
      <c r="I97" s="308"/>
      <c r="J97" s="308"/>
      <c r="K97" s="308"/>
      <c r="L97" s="308"/>
      <c r="M97" s="308"/>
      <c r="N97" s="308"/>
      <c r="O97" s="308"/>
      <c r="P97" s="308"/>
      <c r="Q97" s="308"/>
      <c r="R97" s="16"/>
    </row>
    <row r="98" spans="1:18" x14ac:dyDescent="0.35">
      <c r="A98" s="16"/>
      <c r="B98" s="308"/>
      <c r="C98" s="308"/>
      <c r="D98" s="308"/>
      <c r="E98" s="308"/>
      <c r="F98" s="308"/>
      <c r="G98" s="308"/>
      <c r="H98" s="308"/>
      <c r="I98" s="308"/>
      <c r="J98" s="308"/>
      <c r="K98" s="308"/>
      <c r="L98" s="308"/>
      <c r="M98" s="308"/>
      <c r="N98" s="308"/>
      <c r="O98" s="308"/>
      <c r="P98" s="308"/>
      <c r="Q98" s="308"/>
      <c r="R98" s="16"/>
    </row>
    <row r="99" spans="1:18" x14ac:dyDescent="0.35">
      <c r="A99" s="16"/>
      <c r="B99" s="308"/>
      <c r="C99" s="308"/>
      <c r="D99" s="308"/>
      <c r="E99" s="308"/>
      <c r="F99" s="308"/>
      <c r="G99" s="308"/>
      <c r="H99" s="308"/>
      <c r="I99" s="308"/>
      <c r="J99" s="308"/>
      <c r="K99" s="308"/>
      <c r="L99" s="308"/>
      <c r="M99" s="308"/>
      <c r="N99" s="308"/>
      <c r="O99" s="308"/>
      <c r="P99" s="308"/>
      <c r="Q99" s="308"/>
      <c r="R99" s="16"/>
    </row>
    <row r="100" spans="1:18" x14ac:dyDescent="0.35">
      <c r="A100" s="16"/>
      <c r="B100" s="308"/>
      <c r="C100" s="308"/>
      <c r="D100" s="308"/>
      <c r="E100" s="308"/>
      <c r="F100" s="308"/>
      <c r="G100" s="308"/>
      <c r="H100" s="308"/>
      <c r="I100" s="308"/>
      <c r="J100" s="308"/>
      <c r="K100" s="308"/>
      <c r="L100" s="308"/>
      <c r="M100" s="308"/>
      <c r="N100" s="308"/>
      <c r="O100" s="308"/>
      <c r="P100" s="308"/>
      <c r="Q100" s="308"/>
      <c r="R100" s="16"/>
    </row>
    <row r="101" spans="1:18" x14ac:dyDescent="0.35">
      <c r="A101" s="16"/>
      <c r="B101" s="308"/>
      <c r="C101" s="308"/>
      <c r="D101" s="308"/>
      <c r="E101" s="308"/>
      <c r="F101" s="308"/>
      <c r="G101" s="308"/>
      <c r="H101" s="308"/>
      <c r="I101" s="308"/>
      <c r="J101" s="308"/>
      <c r="K101" s="308"/>
      <c r="L101" s="308"/>
      <c r="M101" s="308"/>
      <c r="N101" s="308"/>
      <c r="O101" s="308"/>
      <c r="P101" s="308"/>
      <c r="Q101" s="308"/>
      <c r="R101" s="16"/>
    </row>
    <row r="102" spans="1:18" x14ac:dyDescent="0.35">
      <c r="A102" s="16"/>
      <c r="B102" s="308"/>
      <c r="C102" s="308"/>
      <c r="D102" s="308"/>
      <c r="E102" s="308"/>
      <c r="F102" s="308"/>
      <c r="G102" s="308"/>
      <c r="H102" s="308"/>
      <c r="I102" s="308"/>
      <c r="J102" s="308"/>
      <c r="K102" s="308"/>
      <c r="L102" s="308"/>
      <c r="M102" s="308"/>
      <c r="N102" s="308"/>
      <c r="O102" s="308"/>
      <c r="P102" s="308"/>
      <c r="Q102" s="308"/>
      <c r="R102" s="16"/>
    </row>
    <row r="103" spans="1:18" x14ac:dyDescent="0.35">
      <c r="A103" s="16"/>
      <c r="B103" s="308"/>
      <c r="C103" s="308"/>
      <c r="D103" s="308"/>
      <c r="E103" s="308"/>
      <c r="F103" s="308"/>
      <c r="G103" s="308"/>
      <c r="H103" s="308"/>
      <c r="I103" s="308"/>
      <c r="J103" s="308"/>
      <c r="K103" s="308"/>
      <c r="L103" s="308"/>
      <c r="M103" s="308"/>
      <c r="N103" s="308"/>
      <c r="O103" s="308"/>
      <c r="P103" s="308"/>
      <c r="Q103" s="308"/>
      <c r="R103" s="16"/>
    </row>
    <row r="104" spans="1:18" x14ac:dyDescent="0.35">
      <c r="A104" s="16"/>
      <c r="B104" s="308"/>
      <c r="C104" s="308"/>
      <c r="D104" s="308"/>
      <c r="E104" s="308"/>
      <c r="F104" s="308"/>
      <c r="G104" s="308"/>
      <c r="H104" s="308"/>
      <c r="I104" s="308"/>
      <c r="J104" s="308"/>
      <c r="K104" s="308"/>
      <c r="L104" s="308"/>
      <c r="M104" s="308"/>
      <c r="N104" s="308"/>
      <c r="O104" s="308"/>
      <c r="P104" s="308"/>
      <c r="Q104" s="308"/>
      <c r="R104" s="16"/>
    </row>
    <row r="105" spans="1:18" x14ac:dyDescent="0.35">
      <c r="A105" s="16"/>
      <c r="B105" s="308"/>
      <c r="C105" s="308"/>
      <c r="D105" s="308"/>
      <c r="E105" s="308"/>
      <c r="F105" s="308"/>
      <c r="G105" s="308"/>
      <c r="H105" s="308"/>
      <c r="I105" s="308"/>
      <c r="J105" s="308"/>
      <c r="K105" s="308"/>
      <c r="L105" s="308"/>
      <c r="M105" s="308"/>
      <c r="N105" s="308"/>
      <c r="O105" s="308"/>
      <c r="P105" s="308"/>
      <c r="Q105" s="308"/>
      <c r="R105" s="16"/>
    </row>
    <row r="106" spans="1:18" x14ac:dyDescent="0.35">
      <c r="A106" s="16"/>
      <c r="B106" s="308"/>
      <c r="C106" s="308"/>
      <c r="D106" s="308"/>
      <c r="E106" s="308"/>
      <c r="F106" s="308"/>
      <c r="G106" s="308"/>
      <c r="H106" s="308"/>
      <c r="I106" s="308"/>
      <c r="J106" s="308"/>
      <c r="K106" s="308"/>
      <c r="L106" s="308"/>
      <c r="M106" s="308"/>
      <c r="N106" s="308"/>
      <c r="O106" s="308"/>
      <c r="P106" s="308"/>
      <c r="Q106" s="308"/>
      <c r="R106" s="16"/>
    </row>
    <row r="107" spans="1:18" x14ac:dyDescent="0.35">
      <c r="A107" s="16"/>
      <c r="B107" s="308"/>
      <c r="C107" s="308"/>
      <c r="D107" s="308"/>
      <c r="E107" s="308"/>
      <c r="F107" s="308"/>
      <c r="G107" s="308"/>
      <c r="H107" s="308"/>
      <c r="I107" s="308"/>
      <c r="J107" s="308"/>
      <c r="K107" s="308"/>
      <c r="L107" s="308"/>
      <c r="M107" s="308"/>
      <c r="N107" s="308"/>
      <c r="O107" s="308"/>
      <c r="P107" s="308"/>
      <c r="Q107" s="308"/>
      <c r="R107" s="16"/>
    </row>
    <row r="108" spans="1:18" x14ac:dyDescent="0.35">
      <c r="A108" s="16"/>
      <c r="B108" s="308"/>
      <c r="C108" s="308"/>
      <c r="D108" s="308"/>
      <c r="E108" s="308"/>
      <c r="F108" s="308"/>
      <c r="G108" s="308"/>
      <c r="H108" s="308"/>
      <c r="I108" s="308"/>
      <c r="J108" s="308"/>
      <c r="K108" s="308"/>
      <c r="L108" s="308"/>
      <c r="M108" s="308"/>
      <c r="N108" s="308"/>
      <c r="O108" s="308"/>
      <c r="P108" s="308"/>
      <c r="Q108" s="308"/>
      <c r="R108" s="16"/>
    </row>
    <row r="109" spans="1:18" x14ac:dyDescent="0.35">
      <c r="A109" s="16"/>
      <c r="B109" s="308"/>
      <c r="C109" s="308"/>
      <c r="D109" s="308"/>
      <c r="E109" s="308"/>
      <c r="F109" s="308"/>
      <c r="G109" s="308"/>
      <c r="H109" s="308"/>
      <c r="I109" s="308"/>
      <c r="J109" s="308"/>
      <c r="K109" s="308"/>
      <c r="L109" s="308"/>
      <c r="M109" s="308"/>
      <c r="N109" s="308"/>
      <c r="O109" s="308"/>
      <c r="P109" s="308"/>
      <c r="Q109" s="308"/>
      <c r="R109" s="16"/>
    </row>
    <row r="110" spans="1:18" x14ac:dyDescent="0.35">
      <c r="A110" s="16"/>
      <c r="B110" s="308"/>
      <c r="C110" s="308"/>
      <c r="D110" s="308"/>
      <c r="E110" s="308"/>
      <c r="F110" s="308"/>
      <c r="G110" s="308"/>
      <c r="H110" s="308"/>
      <c r="I110" s="308"/>
      <c r="J110" s="308"/>
      <c r="K110" s="308"/>
      <c r="L110" s="308"/>
      <c r="M110" s="308"/>
      <c r="N110" s="308"/>
      <c r="O110" s="308"/>
      <c r="P110" s="308"/>
      <c r="Q110" s="308"/>
      <c r="R110" s="16"/>
    </row>
    <row r="111" spans="1:18" x14ac:dyDescent="0.35">
      <c r="A111" s="16"/>
      <c r="B111" s="308"/>
      <c r="C111" s="308"/>
      <c r="D111" s="308"/>
      <c r="E111" s="308"/>
      <c r="F111" s="308"/>
      <c r="G111" s="308"/>
      <c r="H111" s="308"/>
      <c r="I111" s="308"/>
      <c r="J111" s="308"/>
      <c r="K111" s="308"/>
      <c r="L111" s="308"/>
      <c r="M111" s="308"/>
      <c r="N111" s="308"/>
      <c r="O111" s="308"/>
      <c r="P111" s="308"/>
      <c r="Q111" s="308"/>
      <c r="R111" s="16"/>
    </row>
    <row r="112" spans="1:18" x14ac:dyDescent="0.35">
      <c r="A112" s="16"/>
      <c r="B112" s="308"/>
      <c r="C112" s="308"/>
      <c r="D112" s="308"/>
      <c r="E112" s="308"/>
      <c r="F112" s="308"/>
      <c r="G112" s="308"/>
      <c r="H112" s="308"/>
      <c r="I112" s="308"/>
      <c r="J112" s="308"/>
      <c r="K112" s="308"/>
      <c r="L112" s="308"/>
      <c r="M112" s="308"/>
      <c r="N112" s="308"/>
      <c r="O112" s="308"/>
      <c r="P112" s="308"/>
      <c r="Q112" s="308"/>
      <c r="R112" s="16"/>
    </row>
    <row r="113" spans="1:18" x14ac:dyDescent="0.35">
      <c r="A113" s="16"/>
      <c r="B113" s="308"/>
      <c r="C113" s="308"/>
      <c r="D113" s="308"/>
      <c r="E113" s="308"/>
      <c r="F113" s="308"/>
      <c r="G113" s="308"/>
      <c r="H113" s="308"/>
      <c r="I113" s="308"/>
      <c r="J113" s="308"/>
      <c r="K113" s="308"/>
      <c r="L113" s="308"/>
      <c r="M113" s="308"/>
      <c r="N113" s="308"/>
      <c r="O113" s="308"/>
      <c r="P113" s="308"/>
      <c r="Q113" s="308"/>
      <c r="R113" s="16"/>
    </row>
    <row r="114" spans="1:18" x14ac:dyDescent="0.35">
      <c r="A114" s="16"/>
      <c r="B114" s="308"/>
      <c r="C114" s="308"/>
      <c r="D114" s="308"/>
      <c r="E114" s="308"/>
      <c r="F114" s="308"/>
      <c r="G114" s="308"/>
      <c r="H114" s="308"/>
      <c r="I114" s="308"/>
      <c r="J114" s="308"/>
      <c r="K114" s="308"/>
      <c r="L114" s="308"/>
      <c r="M114" s="308"/>
      <c r="N114" s="308"/>
      <c r="O114" s="308"/>
      <c r="P114" s="308"/>
      <c r="Q114" s="308"/>
      <c r="R114" s="16"/>
    </row>
    <row r="115" spans="1:18" x14ac:dyDescent="0.35">
      <c r="A115" s="16"/>
      <c r="B115" s="308"/>
      <c r="C115" s="308"/>
      <c r="D115" s="308"/>
      <c r="E115" s="308"/>
      <c r="F115" s="308"/>
      <c r="G115" s="308"/>
      <c r="H115" s="308"/>
      <c r="I115" s="308"/>
      <c r="J115" s="308"/>
      <c r="K115" s="308"/>
      <c r="L115" s="308"/>
      <c r="M115" s="308"/>
      <c r="N115" s="308"/>
      <c r="O115" s="308"/>
      <c r="P115" s="308"/>
      <c r="Q115" s="308"/>
      <c r="R115" s="16"/>
    </row>
    <row r="116" spans="1:18" x14ac:dyDescent="0.35">
      <c r="A116" s="16"/>
      <c r="B116" s="308"/>
      <c r="C116" s="308"/>
      <c r="D116" s="308"/>
      <c r="E116" s="308"/>
      <c r="F116" s="308"/>
      <c r="G116" s="308"/>
      <c r="H116" s="308"/>
      <c r="I116" s="308"/>
      <c r="J116" s="308"/>
      <c r="K116" s="308"/>
      <c r="L116" s="308"/>
      <c r="M116" s="308"/>
      <c r="N116" s="308"/>
      <c r="O116" s="308"/>
      <c r="P116" s="308"/>
      <c r="Q116" s="308"/>
      <c r="R116" s="16"/>
    </row>
    <row r="117" spans="1:18" x14ac:dyDescent="0.35">
      <c r="A117" s="16"/>
      <c r="B117" s="308"/>
      <c r="C117" s="308"/>
      <c r="D117" s="308"/>
      <c r="E117" s="308"/>
      <c r="F117" s="308"/>
      <c r="G117" s="308"/>
      <c r="H117" s="308"/>
      <c r="I117" s="308"/>
      <c r="J117" s="308"/>
      <c r="K117" s="308"/>
      <c r="L117" s="308"/>
      <c r="M117" s="308"/>
      <c r="N117" s="308"/>
      <c r="O117" s="308"/>
      <c r="P117" s="308"/>
      <c r="Q117" s="308"/>
      <c r="R117" s="16"/>
    </row>
    <row r="118" spans="1:18" x14ac:dyDescent="0.35">
      <c r="A118" s="16"/>
      <c r="B118" s="308"/>
      <c r="C118" s="308"/>
      <c r="D118" s="308"/>
      <c r="E118" s="308"/>
      <c r="F118" s="308"/>
      <c r="G118" s="308"/>
      <c r="H118" s="308"/>
      <c r="I118" s="308"/>
      <c r="J118" s="308"/>
      <c r="K118" s="308"/>
      <c r="L118" s="308"/>
      <c r="M118" s="308"/>
      <c r="N118" s="308"/>
      <c r="O118" s="308"/>
      <c r="P118" s="308"/>
      <c r="Q118" s="308"/>
      <c r="R118" s="16"/>
    </row>
    <row r="119" spans="1:18" x14ac:dyDescent="0.35">
      <c r="A119" s="16"/>
      <c r="B119" s="308"/>
      <c r="C119" s="308"/>
      <c r="D119" s="308"/>
      <c r="E119" s="308"/>
      <c r="F119" s="308"/>
      <c r="G119" s="308"/>
      <c r="H119" s="308"/>
      <c r="I119" s="308"/>
      <c r="J119" s="308"/>
      <c r="K119" s="308"/>
      <c r="L119" s="308"/>
      <c r="M119" s="308"/>
      <c r="N119" s="308"/>
      <c r="O119" s="308"/>
      <c r="P119" s="308"/>
      <c r="Q119" s="308"/>
      <c r="R119" s="16"/>
    </row>
    <row r="120" spans="1:18" x14ac:dyDescent="0.35">
      <c r="A120" s="16"/>
      <c r="B120" s="308"/>
      <c r="C120" s="308"/>
      <c r="D120" s="308"/>
      <c r="E120" s="308"/>
      <c r="F120" s="308"/>
      <c r="G120" s="308"/>
      <c r="H120" s="308"/>
      <c r="I120" s="308"/>
      <c r="J120" s="308"/>
      <c r="K120" s="308"/>
      <c r="L120" s="308"/>
      <c r="M120" s="308"/>
      <c r="N120" s="308"/>
      <c r="O120" s="308"/>
      <c r="P120" s="308"/>
      <c r="Q120" s="308"/>
      <c r="R120" s="16"/>
    </row>
    <row r="121" spans="1:18" x14ac:dyDescent="0.35">
      <c r="A121" s="16"/>
      <c r="B121" s="308"/>
      <c r="C121" s="308"/>
      <c r="D121" s="308"/>
      <c r="E121" s="308"/>
      <c r="F121" s="308"/>
      <c r="G121" s="308"/>
      <c r="H121" s="308"/>
      <c r="I121" s="308"/>
      <c r="J121" s="308"/>
      <c r="K121" s="308"/>
      <c r="L121" s="308"/>
      <c r="M121" s="308"/>
      <c r="N121" s="308"/>
      <c r="O121" s="308"/>
      <c r="P121" s="308"/>
      <c r="Q121" s="308"/>
      <c r="R121" s="16"/>
    </row>
    <row r="122" spans="1:18" x14ac:dyDescent="0.35">
      <c r="A122" s="16"/>
      <c r="B122" s="308"/>
      <c r="C122" s="308"/>
      <c r="D122" s="308"/>
      <c r="E122" s="308"/>
      <c r="F122" s="308"/>
      <c r="G122" s="308"/>
      <c r="H122" s="308"/>
      <c r="I122" s="308"/>
      <c r="J122" s="308"/>
      <c r="K122" s="308"/>
      <c r="L122" s="308"/>
      <c r="M122" s="308"/>
      <c r="N122" s="308"/>
      <c r="O122" s="308"/>
      <c r="P122" s="308"/>
      <c r="Q122" s="308"/>
      <c r="R122" s="16"/>
    </row>
    <row r="123" spans="1:18" x14ac:dyDescent="0.35">
      <c r="A123" s="16"/>
      <c r="B123" s="308"/>
      <c r="C123" s="308"/>
      <c r="D123" s="308"/>
      <c r="E123" s="308"/>
      <c r="F123" s="308"/>
      <c r="G123" s="308"/>
      <c r="H123" s="308"/>
      <c r="I123" s="308"/>
      <c r="J123" s="308"/>
      <c r="K123" s="308"/>
      <c r="L123" s="308"/>
      <c r="M123" s="308"/>
      <c r="N123" s="308"/>
      <c r="O123" s="308"/>
      <c r="P123" s="308"/>
      <c r="Q123" s="308"/>
      <c r="R123" s="16"/>
    </row>
    <row r="124" spans="1:18" x14ac:dyDescent="0.35">
      <c r="A124" s="16"/>
      <c r="B124" s="308"/>
      <c r="C124" s="308"/>
      <c r="D124" s="308"/>
      <c r="E124" s="308"/>
      <c r="F124" s="308"/>
      <c r="G124" s="308"/>
      <c r="H124" s="308"/>
      <c r="I124" s="308"/>
      <c r="J124" s="308"/>
      <c r="K124" s="308"/>
      <c r="L124" s="308"/>
      <c r="M124" s="308"/>
      <c r="N124" s="308"/>
      <c r="O124" s="308"/>
      <c r="P124" s="308"/>
      <c r="Q124" s="308"/>
      <c r="R124" s="16"/>
    </row>
    <row r="125" spans="1:18" x14ac:dyDescent="0.35">
      <c r="A125" s="16"/>
      <c r="B125" s="16"/>
      <c r="C125" s="16"/>
      <c r="D125" s="16"/>
      <c r="E125" s="16"/>
      <c r="F125" s="16"/>
      <c r="G125" s="16"/>
      <c r="H125" s="16"/>
      <c r="I125" s="16"/>
      <c r="J125" s="16"/>
      <c r="K125" s="16"/>
      <c r="L125" s="16"/>
      <c r="M125" s="16"/>
      <c r="N125" s="16"/>
      <c r="O125" s="16"/>
      <c r="P125" s="16"/>
      <c r="Q125" s="16"/>
      <c r="R125" s="16"/>
    </row>
    <row r="126" spans="1:18" x14ac:dyDescent="0.35">
      <c r="A126" s="16"/>
      <c r="B126" s="16"/>
      <c r="C126" s="16"/>
      <c r="D126" s="16"/>
      <c r="E126" s="16"/>
      <c r="F126" s="16"/>
      <c r="G126" s="16"/>
      <c r="H126" s="16"/>
      <c r="I126" s="16"/>
      <c r="J126" s="16"/>
      <c r="K126" s="16"/>
      <c r="L126" s="16"/>
      <c r="M126" s="16"/>
      <c r="N126" s="16"/>
      <c r="O126" s="16"/>
      <c r="P126" s="16"/>
      <c r="Q126" s="16"/>
      <c r="R126" s="16"/>
    </row>
    <row r="127" spans="1:18" x14ac:dyDescent="0.35">
      <c r="A127" s="16"/>
      <c r="B127" s="16"/>
      <c r="C127" s="16"/>
      <c r="D127" s="16"/>
      <c r="E127" s="16"/>
      <c r="F127" s="16"/>
      <c r="G127" s="16"/>
      <c r="H127" s="16"/>
      <c r="I127" s="16"/>
      <c r="J127" s="16"/>
      <c r="K127" s="16"/>
      <c r="L127" s="16"/>
      <c r="M127" s="16"/>
      <c r="N127" s="16"/>
      <c r="O127" s="16"/>
      <c r="P127" s="16"/>
      <c r="Q127" s="16"/>
      <c r="R127" s="16"/>
    </row>
    <row r="128" spans="1:18" x14ac:dyDescent="0.35">
      <c r="A128" s="16"/>
      <c r="B128" s="16"/>
      <c r="C128" s="16"/>
      <c r="D128" s="16"/>
      <c r="E128" s="16"/>
      <c r="F128" s="16"/>
      <c r="G128" s="16"/>
      <c r="H128" s="16"/>
      <c r="I128" s="16"/>
      <c r="J128" s="16"/>
      <c r="K128" s="16"/>
      <c r="L128" s="16"/>
      <c r="M128" s="16"/>
      <c r="N128" s="16"/>
      <c r="O128" s="16"/>
      <c r="P128" s="16"/>
      <c r="Q128" s="16"/>
      <c r="R128" s="16"/>
    </row>
    <row r="129" spans="1:18" x14ac:dyDescent="0.35">
      <c r="A129" s="16"/>
      <c r="B129" s="16"/>
      <c r="C129" s="16"/>
      <c r="D129" s="16"/>
      <c r="E129" s="16"/>
      <c r="F129" s="16"/>
      <c r="G129" s="16"/>
      <c r="H129" s="16"/>
      <c r="I129" s="16"/>
      <c r="J129" s="16"/>
      <c r="K129" s="16"/>
      <c r="L129" s="16"/>
      <c r="M129" s="16"/>
      <c r="N129" s="16"/>
      <c r="O129" s="16"/>
      <c r="P129" s="16"/>
      <c r="Q129" s="16"/>
      <c r="R129" s="16"/>
    </row>
    <row r="130" spans="1:18" x14ac:dyDescent="0.35">
      <c r="A130" s="16"/>
      <c r="B130" s="16"/>
      <c r="C130" s="16"/>
      <c r="D130" s="16"/>
      <c r="E130" s="16"/>
      <c r="F130" s="16"/>
      <c r="G130" s="16"/>
      <c r="H130" s="16"/>
      <c r="I130" s="16"/>
      <c r="J130" s="16"/>
      <c r="K130" s="16"/>
      <c r="L130" s="16"/>
      <c r="M130" s="16"/>
      <c r="N130" s="16"/>
      <c r="O130" s="16"/>
      <c r="P130" s="16"/>
      <c r="Q130" s="16"/>
      <c r="R130" s="16"/>
    </row>
  </sheetData>
  <mergeCells count="2">
    <mergeCell ref="N2:R3"/>
    <mergeCell ref="B6:Q124"/>
  </mergeCells>
  <conditionalFormatting sqref="A7">
    <cfRule type="containsText" dxfId="90" priority="3" operator="containsText" text="q">
      <formula>NOT(ISERROR(SEARCH("q",A7)))</formula>
    </cfRule>
    <cfRule type="containsText" dxfId="89" priority="4" operator="containsText" text="p">
      <formula>NOT(ISERROR(SEARCH("p",A7)))</formula>
    </cfRule>
  </conditionalFormatting>
  <conditionalFormatting sqref="A10">
    <cfRule type="containsText" dxfId="88" priority="1" operator="containsText" text="q">
      <formula>NOT(ISERROR(SEARCH("q",A10)))</formula>
    </cfRule>
    <cfRule type="containsText" dxfId="87" priority="2" operator="containsText" text="p">
      <formula>NOT(ISERROR(SEARCH("p",A10)))</formula>
    </cfRule>
  </conditionalFormatting>
  <pageMargins left="0.35433070866141736" right="0.15748031496062992" top="0.23622047244094491" bottom="0" header="0.31496062992125984" footer="0.31496062992125984"/>
  <pageSetup paperSize="9" orientation="portrait" horizontalDpi="300" verticalDpi="300" r:id="rId1"/>
  <headerFooter>
    <oddHeader xml:space="preserve">&amp;L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2">
    <tabColor rgb="FFFFC000"/>
  </sheetPr>
  <dimension ref="A1:R90"/>
  <sheetViews>
    <sheetView showGridLines="0" zoomScale="110" zoomScaleNormal="110" zoomScaleSheetLayoutView="150" zoomScalePageLayoutView="160" workbookViewId="0">
      <selection activeCell="B7" sqref="B7"/>
    </sheetView>
  </sheetViews>
  <sheetFormatPr baseColWidth="10" defaultColWidth="10.58203125" defaultRowHeight="15.5" x14ac:dyDescent="0.35"/>
  <cols>
    <col min="1" max="1" width="3.08203125" style="17" customWidth="1"/>
    <col min="2" max="2" width="11" style="17" customWidth="1"/>
    <col min="3" max="3" width="5.58203125" style="17" customWidth="1"/>
    <col min="4" max="4" width="3.58203125" style="17" customWidth="1"/>
    <col min="5" max="5" width="5.58203125" style="17" customWidth="1"/>
    <col min="6" max="6" width="6.1640625" style="17" customWidth="1"/>
    <col min="7" max="7" width="2.58203125" style="17" customWidth="1"/>
    <col min="8" max="8" width="8" style="17" customWidth="1"/>
    <col min="9" max="9" width="5.58203125" style="17" customWidth="1"/>
    <col min="10" max="10" width="1.58203125" style="17" customWidth="1"/>
    <col min="11" max="13" width="5" style="17" customWidth="1"/>
    <col min="14" max="14" width="7" style="17" customWidth="1"/>
    <col min="15" max="15" width="10.08203125" style="17" customWidth="1"/>
    <col min="16" max="16" width="3.83203125" style="17" customWidth="1"/>
    <col min="17" max="17" width="1.08203125" style="17" customWidth="1"/>
    <col min="18" max="18" width="5.5" style="17" customWidth="1"/>
    <col min="19" max="60" width="5" style="17" customWidth="1"/>
    <col min="61" max="16384" width="10.58203125" style="17"/>
  </cols>
  <sheetData>
    <row r="1" spans="1:18" ht="15" customHeight="1" x14ac:dyDescent="0.35">
      <c r="A1" s="16"/>
      <c r="B1" s="16"/>
      <c r="C1" s="16"/>
      <c r="D1" s="16"/>
      <c r="E1" s="16"/>
      <c r="F1" s="16"/>
      <c r="G1" s="16"/>
      <c r="H1" s="16"/>
      <c r="I1" s="16"/>
      <c r="J1" s="16"/>
      <c r="K1" s="16"/>
      <c r="L1" s="16"/>
      <c r="M1" s="16"/>
      <c r="N1" s="16"/>
      <c r="O1" s="16"/>
      <c r="P1" s="16"/>
      <c r="Q1" s="16"/>
      <c r="R1" s="16"/>
    </row>
    <row r="2" spans="1:18" ht="15" customHeight="1" x14ac:dyDescent="0.35">
      <c r="A2" s="16"/>
      <c r="B2" s="16"/>
      <c r="C2" s="15" t="s">
        <v>35</v>
      </c>
      <c r="D2" s="18"/>
      <c r="E2" s="18"/>
      <c r="F2" s="18"/>
      <c r="G2" s="16"/>
      <c r="H2" s="16"/>
      <c r="I2" s="16"/>
      <c r="J2" s="16"/>
      <c r="K2" s="16"/>
      <c r="L2" s="16"/>
      <c r="M2" s="16"/>
      <c r="N2" s="301" t="s">
        <v>85</v>
      </c>
      <c r="O2" s="301"/>
      <c r="P2" s="301"/>
      <c r="Q2" s="301"/>
      <c r="R2" s="301"/>
    </row>
    <row r="3" spans="1:18" ht="15" customHeight="1" x14ac:dyDescent="0.35">
      <c r="A3" s="16"/>
      <c r="B3" s="16"/>
      <c r="C3" s="23" t="s">
        <v>31</v>
      </c>
      <c r="D3" s="18"/>
      <c r="E3" s="18"/>
      <c r="F3" s="18"/>
      <c r="G3" s="16"/>
      <c r="H3" s="16"/>
      <c r="I3" s="16"/>
      <c r="J3" s="16"/>
      <c r="K3" s="16"/>
      <c r="L3" s="16"/>
      <c r="M3" s="16"/>
      <c r="N3" s="301"/>
      <c r="O3" s="301"/>
      <c r="P3" s="301"/>
      <c r="Q3" s="301"/>
      <c r="R3" s="301"/>
    </row>
    <row r="4" spans="1:18" ht="15" customHeight="1" thickBot="1" x14ac:dyDescent="0.4">
      <c r="A4" s="19"/>
      <c r="B4" s="19"/>
      <c r="C4" s="19"/>
      <c r="D4" s="19"/>
      <c r="E4" s="19"/>
      <c r="F4" s="19"/>
      <c r="G4" s="19"/>
      <c r="H4" s="19"/>
      <c r="I4" s="19"/>
      <c r="J4" s="19"/>
      <c r="K4" s="19"/>
      <c r="L4" s="19"/>
      <c r="M4" s="19"/>
      <c r="N4" s="19"/>
      <c r="O4" s="19"/>
      <c r="P4" s="19"/>
      <c r="Q4" s="19"/>
      <c r="R4" s="19"/>
    </row>
    <row r="5" spans="1:18" ht="15" customHeight="1" x14ac:dyDescent="0.35">
      <c r="A5" s="16"/>
      <c r="B5" s="16"/>
      <c r="C5" s="16"/>
      <c r="D5" s="16"/>
      <c r="E5" s="16"/>
      <c r="F5" s="16"/>
      <c r="G5" s="16"/>
      <c r="H5" s="16"/>
      <c r="I5" s="16"/>
      <c r="J5" s="16"/>
      <c r="K5" s="16"/>
      <c r="L5" s="16"/>
      <c r="M5" s="16"/>
      <c r="N5" s="16"/>
      <c r="O5" s="16"/>
      <c r="P5" s="16"/>
      <c r="Q5" s="16"/>
      <c r="R5" s="16"/>
    </row>
    <row r="6" spans="1:18" ht="15" customHeight="1" x14ac:dyDescent="0.35">
      <c r="A6" s="32" t="s">
        <v>1</v>
      </c>
      <c r="B6" s="16"/>
      <c r="C6" s="35"/>
      <c r="D6" s="35"/>
      <c r="E6" s="16"/>
      <c r="F6" s="16"/>
      <c r="G6" s="16"/>
      <c r="H6" s="16"/>
      <c r="I6" s="16"/>
      <c r="J6" s="16"/>
      <c r="K6" s="32" t="s">
        <v>15</v>
      </c>
      <c r="L6" s="16"/>
      <c r="M6" s="16"/>
      <c r="N6" s="16"/>
      <c r="O6" s="16"/>
      <c r="P6" s="16"/>
      <c r="Q6" s="16"/>
      <c r="R6" s="16"/>
    </row>
    <row r="7" spans="1:18" ht="15" customHeight="1" x14ac:dyDescent="0.35">
      <c r="A7" s="31" t="s">
        <v>14</v>
      </c>
      <c r="B7" s="296">
        <v>12046185</v>
      </c>
      <c r="C7" s="39">
        <v>0.46419908045576252</v>
      </c>
      <c r="D7" s="34"/>
      <c r="E7" s="30"/>
      <c r="F7" s="31" t="s">
        <v>14</v>
      </c>
      <c r="G7" s="317">
        <v>480354</v>
      </c>
      <c r="H7" s="317"/>
      <c r="I7" s="37">
        <v>1.7666137889972813E-2</v>
      </c>
      <c r="J7" s="16"/>
      <c r="K7" s="309" t="s">
        <v>11619</v>
      </c>
      <c r="L7" s="309"/>
      <c r="M7" s="309"/>
      <c r="N7" s="309"/>
      <c r="O7" s="309"/>
      <c r="P7" s="310">
        <v>44475</v>
      </c>
      <c r="Q7" s="310"/>
      <c r="R7" s="49" t="s">
        <v>9494</v>
      </c>
    </row>
    <row r="8" spans="1:18" ht="15" customHeight="1" x14ac:dyDescent="0.35">
      <c r="A8" s="29"/>
      <c r="B8" s="312" t="s">
        <v>2</v>
      </c>
      <c r="C8" s="312"/>
      <c r="D8" s="312"/>
      <c r="E8" s="24"/>
      <c r="F8" s="20"/>
      <c r="G8" s="311" t="s">
        <v>3</v>
      </c>
      <c r="H8" s="311"/>
      <c r="I8" s="311"/>
      <c r="J8" s="16"/>
      <c r="K8" s="309" t="s">
        <v>12157</v>
      </c>
      <c r="L8" s="309"/>
      <c r="M8" s="309"/>
      <c r="N8" s="309"/>
      <c r="O8" s="309"/>
      <c r="P8" s="310">
        <v>44490</v>
      </c>
      <c r="Q8" s="310"/>
      <c r="R8" s="49" t="s">
        <v>9494</v>
      </c>
    </row>
    <row r="9" spans="1:18" ht="15" customHeight="1" x14ac:dyDescent="0.35">
      <c r="A9" s="21"/>
      <c r="B9" s="25"/>
      <c r="C9" s="25"/>
      <c r="D9" s="25"/>
      <c r="E9" s="25"/>
      <c r="F9" s="25"/>
      <c r="G9" s="25"/>
      <c r="H9" s="25"/>
      <c r="I9" s="25"/>
      <c r="J9" s="16"/>
      <c r="K9" s="309" t="s">
        <v>12158</v>
      </c>
      <c r="L9" s="309"/>
      <c r="M9" s="309"/>
      <c r="N9" s="309"/>
      <c r="O9" s="309"/>
      <c r="P9" s="310">
        <v>44504</v>
      </c>
      <c r="Q9" s="310"/>
      <c r="R9" s="49" t="s">
        <v>9494</v>
      </c>
    </row>
    <row r="10" spans="1:18" ht="15" customHeight="1" x14ac:dyDescent="0.35">
      <c r="A10" s="28" t="s">
        <v>14</v>
      </c>
      <c r="B10" s="26">
        <v>2384</v>
      </c>
      <c r="C10" s="36">
        <v>3.0620805369127518E-2</v>
      </c>
      <c r="D10" s="28" t="s">
        <v>14</v>
      </c>
      <c r="E10" s="26">
        <v>269</v>
      </c>
      <c r="F10" s="36">
        <v>1.1152416356877323E-2</v>
      </c>
      <c r="G10" s="28" t="s">
        <v>14</v>
      </c>
      <c r="H10" s="26">
        <v>278120</v>
      </c>
      <c r="I10" s="36">
        <v>5.2099813030346614E-3</v>
      </c>
      <c r="J10" s="16"/>
      <c r="K10" s="293" t="s">
        <v>12156</v>
      </c>
      <c r="L10" s="293"/>
      <c r="M10" s="293"/>
      <c r="N10" s="293"/>
      <c r="O10" s="293"/>
      <c r="P10" s="292"/>
      <c r="Q10" s="292"/>
      <c r="R10" s="49" t="s">
        <v>9494</v>
      </c>
    </row>
    <row r="11" spans="1:18" ht="15" customHeight="1" x14ac:dyDescent="0.35">
      <c r="A11" s="20"/>
      <c r="B11" s="311" t="s">
        <v>244</v>
      </c>
      <c r="C11" s="311"/>
      <c r="D11" s="20"/>
      <c r="E11" s="311" t="s">
        <v>312</v>
      </c>
      <c r="F11" s="311"/>
      <c r="G11" s="27"/>
      <c r="H11" s="33" t="s">
        <v>7</v>
      </c>
      <c r="I11" s="20"/>
      <c r="J11" s="16"/>
      <c r="K11" s="309" t="s">
        <v>10009</v>
      </c>
      <c r="L11" s="309"/>
      <c r="M11" s="309"/>
      <c r="N11" s="309"/>
      <c r="O11" s="309"/>
      <c r="P11" s="310"/>
      <c r="Q11" s="310"/>
      <c r="R11" s="49" t="s">
        <v>9494</v>
      </c>
    </row>
    <row r="12" spans="1:18" ht="15" customHeight="1" x14ac:dyDescent="0.35">
      <c r="A12" s="21"/>
      <c r="B12" s="108" t="s">
        <v>12008</v>
      </c>
      <c r="C12" s="25"/>
      <c r="D12" s="25"/>
      <c r="E12" s="108" t="s">
        <v>12009</v>
      </c>
      <c r="F12" s="25"/>
      <c r="G12" s="25"/>
      <c r="H12" s="108" t="s">
        <v>11618</v>
      </c>
      <c r="I12" s="25"/>
      <c r="J12" s="16"/>
      <c r="K12" s="293"/>
      <c r="L12" s="293"/>
      <c r="M12" s="293"/>
      <c r="N12" s="293"/>
      <c r="O12" s="293"/>
      <c r="P12" s="292"/>
      <c r="Q12" s="292"/>
      <c r="R12" s="49"/>
    </row>
    <row r="13" spans="1:18" ht="15" customHeight="1" x14ac:dyDescent="0.35">
      <c r="A13" s="21"/>
      <c r="B13" s="21"/>
      <c r="C13" s="21"/>
      <c r="D13" s="21"/>
      <c r="E13" s="21"/>
      <c r="F13" s="21"/>
      <c r="G13" s="21"/>
      <c r="H13" s="21"/>
      <c r="I13" s="21"/>
      <c r="J13" s="16"/>
      <c r="K13" s="309"/>
      <c r="L13" s="309"/>
      <c r="M13" s="309"/>
      <c r="N13" s="309"/>
      <c r="O13" s="309"/>
      <c r="P13" s="310"/>
      <c r="Q13" s="310"/>
      <c r="R13" s="48"/>
    </row>
    <row r="14" spans="1:18" ht="15" customHeight="1" x14ac:dyDescent="0.35">
      <c r="A14" s="38" t="s">
        <v>36</v>
      </c>
      <c r="B14" s="35"/>
      <c r="C14" s="35"/>
      <c r="D14" s="35"/>
      <c r="E14" s="35"/>
      <c r="F14" s="35"/>
      <c r="G14" s="35"/>
      <c r="H14" s="35"/>
      <c r="I14" s="35"/>
      <c r="J14" s="35"/>
      <c r="K14" s="35"/>
      <c r="L14" s="35"/>
      <c r="M14" s="35"/>
      <c r="N14" s="35"/>
      <c r="O14" s="35"/>
      <c r="P14" s="35"/>
      <c r="Q14" s="35"/>
      <c r="R14" s="35"/>
    </row>
    <row r="15" spans="1:18" ht="15" customHeight="1" x14ac:dyDescent="0.35">
      <c r="A15" s="16"/>
      <c r="B15" s="16"/>
      <c r="C15" s="16"/>
      <c r="D15" s="16"/>
      <c r="E15" s="16"/>
      <c r="F15" s="16"/>
      <c r="G15" s="16"/>
      <c r="H15" s="16"/>
      <c r="I15" s="16"/>
      <c r="J15" s="16"/>
      <c r="K15" s="16"/>
      <c r="L15" s="16"/>
      <c r="M15" s="16"/>
      <c r="N15" s="16"/>
      <c r="O15" s="16"/>
      <c r="P15" s="16"/>
      <c r="Q15" s="16"/>
      <c r="R15" s="16"/>
    </row>
    <row r="16" spans="1:18" ht="15" customHeight="1" x14ac:dyDescent="0.35">
      <c r="A16" s="16"/>
      <c r="B16" s="16"/>
      <c r="C16" s="16"/>
      <c r="D16" s="16"/>
      <c r="E16" s="16"/>
      <c r="F16" s="16"/>
      <c r="G16" s="16"/>
      <c r="H16" s="16"/>
      <c r="I16" s="16"/>
      <c r="J16" s="16"/>
      <c r="K16" s="16"/>
      <c r="L16" s="16"/>
      <c r="M16" s="16"/>
      <c r="N16" s="40" t="s">
        <v>41</v>
      </c>
      <c r="O16" s="16"/>
      <c r="P16" s="16"/>
      <c r="Q16" s="16"/>
      <c r="R16" s="16"/>
    </row>
    <row r="17" spans="1:18" ht="15" customHeight="1" x14ac:dyDescent="0.35">
      <c r="A17" s="16"/>
      <c r="B17" s="16"/>
      <c r="C17" s="16"/>
      <c r="D17" s="16"/>
      <c r="E17" s="16"/>
      <c r="F17" s="16"/>
      <c r="G17" s="16"/>
      <c r="H17" s="16"/>
      <c r="I17" s="16"/>
      <c r="J17" s="16"/>
      <c r="K17" s="16"/>
      <c r="L17" s="16"/>
      <c r="M17" s="16"/>
      <c r="N17" s="16"/>
      <c r="O17" s="16"/>
      <c r="P17" s="16"/>
      <c r="Q17" s="16"/>
      <c r="R17" s="16"/>
    </row>
    <row r="18" spans="1:18" ht="15" customHeight="1" x14ac:dyDescent="0.35">
      <c r="A18" s="16"/>
      <c r="B18" s="16"/>
      <c r="C18" s="16"/>
      <c r="D18" s="16"/>
      <c r="E18" s="16"/>
      <c r="F18" s="16"/>
      <c r="G18" s="16"/>
      <c r="H18" s="16"/>
      <c r="I18" s="16"/>
      <c r="J18" s="16"/>
      <c r="K18" s="16"/>
      <c r="L18" s="16"/>
      <c r="M18" s="16"/>
      <c r="N18" s="16"/>
      <c r="O18" s="16"/>
      <c r="P18" s="16"/>
      <c r="Q18" s="16"/>
      <c r="R18" s="16"/>
    </row>
    <row r="19" spans="1:18" ht="15" customHeight="1" x14ac:dyDescent="0.35">
      <c r="A19" s="16"/>
      <c r="B19" s="16"/>
      <c r="C19" s="16"/>
      <c r="D19" s="16"/>
      <c r="E19" s="16"/>
      <c r="F19" s="16"/>
      <c r="G19" s="16"/>
      <c r="H19" s="16"/>
      <c r="I19" s="16"/>
      <c r="J19" s="16"/>
      <c r="K19" s="16"/>
      <c r="L19" s="16"/>
      <c r="M19" s="16"/>
      <c r="N19" s="16"/>
      <c r="O19" s="16"/>
      <c r="P19" s="16"/>
      <c r="Q19" s="16"/>
      <c r="R19" s="16"/>
    </row>
    <row r="20" spans="1:18" ht="15" customHeight="1" x14ac:dyDescent="0.35">
      <c r="A20" s="16"/>
      <c r="B20" s="16"/>
      <c r="C20" s="16"/>
      <c r="D20" s="16"/>
      <c r="E20" s="16"/>
      <c r="F20" s="16"/>
      <c r="G20" s="16"/>
      <c r="H20" s="16"/>
      <c r="I20" s="16"/>
      <c r="J20" s="16"/>
      <c r="K20" s="16"/>
      <c r="L20" s="16"/>
      <c r="M20" s="16"/>
      <c r="N20" s="16"/>
      <c r="O20" s="16"/>
      <c r="P20" s="16"/>
      <c r="Q20" s="16"/>
      <c r="R20" s="16"/>
    </row>
    <row r="21" spans="1:18" ht="15" customHeight="1" x14ac:dyDescent="0.35">
      <c r="A21" s="16"/>
      <c r="B21" s="16"/>
      <c r="C21" s="16"/>
      <c r="D21" s="16"/>
      <c r="E21" s="16"/>
      <c r="F21" s="16"/>
      <c r="G21" s="16"/>
      <c r="H21" s="16"/>
      <c r="I21" s="16"/>
      <c r="J21" s="16"/>
      <c r="K21" s="16"/>
      <c r="L21" s="16"/>
      <c r="M21" s="16"/>
      <c r="N21" s="16"/>
      <c r="O21" s="16"/>
      <c r="P21" s="16"/>
      <c r="Q21" s="16"/>
      <c r="R21" s="16"/>
    </row>
    <row r="22" spans="1:18" ht="15" customHeight="1" x14ac:dyDescent="0.35">
      <c r="A22" s="16"/>
      <c r="B22" s="16"/>
      <c r="C22" s="16"/>
      <c r="D22" s="16"/>
      <c r="E22" s="16"/>
      <c r="F22" s="16"/>
      <c r="G22" s="16"/>
      <c r="H22" s="16"/>
      <c r="I22" s="16"/>
      <c r="J22" s="16"/>
      <c r="K22" s="16"/>
      <c r="L22" s="16"/>
      <c r="M22" s="16"/>
      <c r="N22" s="16"/>
      <c r="O22" s="16"/>
      <c r="P22" s="16"/>
      <c r="Q22" s="16"/>
      <c r="R22" s="16"/>
    </row>
    <row r="23" spans="1:18" ht="15" customHeight="1" x14ac:dyDescent="0.35">
      <c r="A23" s="16"/>
      <c r="B23" s="16"/>
      <c r="C23" s="16"/>
      <c r="D23" s="16"/>
      <c r="E23" s="16"/>
      <c r="F23" s="16"/>
      <c r="G23" s="16"/>
      <c r="H23" s="16"/>
      <c r="I23" s="16"/>
      <c r="J23" s="16"/>
      <c r="K23" s="16"/>
      <c r="L23" s="16"/>
      <c r="M23" s="16"/>
      <c r="N23" s="16"/>
      <c r="O23" s="16"/>
      <c r="P23" s="16"/>
      <c r="Q23" s="16"/>
      <c r="R23" s="16"/>
    </row>
    <row r="24" spans="1:18" ht="15" customHeight="1" x14ac:dyDescent="0.35">
      <c r="A24" s="16"/>
      <c r="B24" s="16"/>
      <c r="C24" s="16"/>
      <c r="D24" s="16"/>
      <c r="E24" s="16"/>
      <c r="F24" s="16"/>
      <c r="G24" s="16"/>
      <c r="H24" s="16"/>
      <c r="I24" s="16"/>
      <c r="J24" s="16"/>
      <c r="K24" s="16"/>
      <c r="L24" s="16"/>
      <c r="M24" s="16"/>
      <c r="N24" s="16"/>
      <c r="O24" s="16"/>
      <c r="P24" s="16"/>
      <c r="Q24" s="16"/>
      <c r="R24" s="16"/>
    </row>
    <row r="25" spans="1:18" ht="15" customHeight="1" x14ac:dyDescent="0.35">
      <c r="A25" s="16"/>
      <c r="B25" s="16"/>
      <c r="C25" s="16"/>
      <c r="D25" s="16"/>
      <c r="E25" s="16"/>
      <c r="F25" s="16"/>
      <c r="G25" s="16"/>
      <c r="H25" s="16"/>
      <c r="I25" s="16"/>
      <c r="J25" s="16"/>
      <c r="K25" s="16"/>
      <c r="L25" s="16"/>
      <c r="M25" s="16"/>
      <c r="N25" s="16"/>
      <c r="O25" s="16"/>
      <c r="P25" s="16"/>
      <c r="Q25" s="16"/>
      <c r="R25" s="16"/>
    </row>
    <row r="26" spans="1:18" ht="15" customHeight="1" x14ac:dyDescent="0.35">
      <c r="A26" s="16"/>
      <c r="B26" s="16"/>
      <c r="C26" s="16"/>
      <c r="D26" s="16"/>
      <c r="E26" s="16"/>
      <c r="F26" s="16"/>
      <c r="G26" s="16"/>
      <c r="H26" s="16"/>
      <c r="I26" s="16"/>
      <c r="J26" s="16"/>
      <c r="K26" s="16"/>
      <c r="L26" s="16"/>
      <c r="M26" s="16"/>
      <c r="N26" s="16"/>
      <c r="O26" s="16"/>
      <c r="P26" s="16"/>
      <c r="Q26" s="16"/>
      <c r="R26" s="16"/>
    </row>
    <row r="27" spans="1:18" ht="15" customHeight="1" x14ac:dyDescent="0.35">
      <c r="A27" s="16"/>
      <c r="B27" s="16"/>
      <c r="C27" s="16"/>
      <c r="D27" s="16"/>
      <c r="E27" s="16"/>
      <c r="F27" s="16"/>
      <c r="G27" s="16"/>
      <c r="H27" s="16"/>
      <c r="I27" s="16"/>
      <c r="J27" s="16"/>
      <c r="K27" s="16"/>
      <c r="L27" s="16"/>
      <c r="M27" s="16"/>
      <c r="N27" s="16"/>
      <c r="O27" s="16"/>
      <c r="P27" s="16"/>
      <c r="Q27" s="16"/>
      <c r="R27" s="16"/>
    </row>
    <row r="28" spans="1:18" ht="15" customHeight="1" x14ac:dyDescent="0.35">
      <c r="A28" s="44" t="s">
        <v>59</v>
      </c>
      <c r="B28" s="44"/>
      <c r="C28" s="43"/>
      <c r="D28" s="43"/>
      <c r="E28" s="43"/>
      <c r="F28" s="43"/>
      <c r="G28" s="43"/>
      <c r="H28" s="43"/>
      <c r="I28" s="42"/>
      <c r="J28" s="16"/>
      <c r="K28" s="44" t="s">
        <v>9578</v>
      </c>
      <c r="L28" s="22"/>
      <c r="M28" s="22"/>
      <c r="N28" s="22"/>
      <c r="O28" s="22"/>
      <c r="P28" s="22"/>
      <c r="Q28" s="22"/>
      <c r="R28" s="22"/>
    </row>
    <row r="29" spans="1:18" ht="15" customHeight="1" x14ac:dyDescent="0.35">
      <c r="A29" s="16"/>
      <c r="B29" s="16"/>
      <c r="C29" s="16"/>
      <c r="D29" s="16"/>
      <c r="E29" s="16"/>
      <c r="F29" s="16"/>
      <c r="G29" s="16"/>
      <c r="H29" s="16"/>
      <c r="I29" s="16"/>
      <c r="J29" s="16"/>
      <c r="K29" s="16"/>
      <c r="L29" s="16"/>
      <c r="M29" s="16"/>
      <c r="N29" s="16"/>
      <c r="O29" s="16"/>
      <c r="P29" s="16"/>
      <c r="Q29" s="16"/>
      <c r="R29" s="16"/>
    </row>
    <row r="30" spans="1:18" ht="15" customHeight="1" x14ac:dyDescent="0.35">
      <c r="A30" s="16"/>
      <c r="B30" s="16"/>
      <c r="C30" s="16"/>
      <c r="D30" s="16"/>
      <c r="E30" s="16"/>
      <c r="F30" s="16"/>
      <c r="G30" s="16"/>
      <c r="H30" s="16"/>
      <c r="I30" s="16"/>
      <c r="J30" s="16"/>
      <c r="K30" s="16"/>
      <c r="L30" s="16"/>
      <c r="M30" s="16"/>
      <c r="N30" s="16"/>
      <c r="O30" s="16"/>
      <c r="P30" s="16"/>
      <c r="Q30" s="16"/>
      <c r="R30" s="16"/>
    </row>
    <row r="31" spans="1:18" ht="15" customHeight="1" x14ac:dyDescent="0.35">
      <c r="A31" s="16"/>
      <c r="B31" s="16"/>
      <c r="C31" s="16"/>
      <c r="D31" s="16"/>
      <c r="E31" s="16"/>
      <c r="F31" s="16"/>
      <c r="G31" s="16"/>
      <c r="H31" s="16"/>
      <c r="I31" s="16"/>
      <c r="J31" s="16"/>
      <c r="K31" s="16"/>
      <c r="L31" s="16"/>
      <c r="M31" s="16"/>
      <c r="N31" s="16"/>
      <c r="O31" s="16"/>
      <c r="P31" s="16"/>
      <c r="Q31" s="16"/>
      <c r="R31" s="16"/>
    </row>
    <row r="32" spans="1:18" ht="15" customHeight="1" x14ac:dyDescent="0.35">
      <c r="A32" s="16"/>
      <c r="B32" s="16"/>
      <c r="C32" s="16"/>
      <c r="D32" s="16"/>
      <c r="E32" s="16"/>
      <c r="F32" s="16"/>
      <c r="G32" s="16"/>
      <c r="H32" s="16"/>
      <c r="I32" s="16"/>
      <c r="J32" s="16"/>
      <c r="K32" s="16"/>
      <c r="L32" s="16"/>
      <c r="M32" s="16"/>
      <c r="N32" s="16"/>
      <c r="O32" s="16"/>
      <c r="P32" s="16"/>
      <c r="Q32" s="16"/>
      <c r="R32" s="16"/>
    </row>
    <row r="33" spans="1:18" ht="15" customHeight="1" x14ac:dyDescent="0.35">
      <c r="A33" s="16"/>
      <c r="B33" s="16"/>
      <c r="C33" s="16"/>
      <c r="D33" s="16"/>
      <c r="E33" s="16"/>
      <c r="F33" s="16"/>
      <c r="G33" s="16"/>
      <c r="H33" s="16"/>
      <c r="I33" s="16"/>
      <c r="J33" s="16"/>
      <c r="K33" s="16"/>
      <c r="L33" s="16"/>
      <c r="M33" s="16"/>
      <c r="N33" s="16"/>
      <c r="O33" s="16"/>
      <c r="P33" s="16"/>
      <c r="Q33" s="16"/>
      <c r="R33" s="16"/>
    </row>
    <row r="34" spans="1:18" ht="15" customHeight="1" x14ac:dyDescent="0.35">
      <c r="A34" s="16"/>
      <c r="B34" s="16"/>
      <c r="C34" s="16"/>
      <c r="D34" s="16"/>
      <c r="E34" s="16"/>
      <c r="F34" s="16"/>
      <c r="G34" s="16"/>
      <c r="H34" s="16"/>
      <c r="I34" s="16"/>
      <c r="J34" s="16"/>
      <c r="K34" s="16"/>
      <c r="L34" s="16"/>
      <c r="M34" s="16"/>
      <c r="N34" s="16"/>
      <c r="O34" s="16"/>
      <c r="P34" s="16"/>
      <c r="Q34" s="16"/>
      <c r="R34" s="16"/>
    </row>
    <row r="35" spans="1:18" ht="15" customHeight="1" x14ac:dyDescent="0.35">
      <c r="A35" s="16"/>
      <c r="B35" s="16"/>
      <c r="C35" s="16"/>
      <c r="D35" s="16"/>
      <c r="E35" s="16"/>
      <c r="F35" s="16"/>
      <c r="G35" s="16"/>
      <c r="H35" s="16"/>
      <c r="I35" s="16"/>
      <c r="J35" s="16"/>
      <c r="K35" s="16"/>
      <c r="L35" s="16"/>
      <c r="M35" s="16"/>
      <c r="N35" s="16"/>
      <c r="O35" s="16"/>
      <c r="P35" s="16"/>
      <c r="Q35" s="16"/>
      <c r="R35" s="16"/>
    </row>
    <row r="36" spans="1:18" ht="15" customHeight="1" x14ac:dyDescent="0.35">
      <c r="A36" s="16"/>
      <c r="B36" s="16"/>
      <c r="C36" s="16"/>
      <c r="D36" s="16"/>
      <c r="E36" s="16"/>
      <c r="F36" s="16"/>
      <c r="G36" s="16"/>
      <c r="H36" s="16"/>
      <c r="I36" s="16"/>
      <c r="J36" s="16"/>
      <c r="K36" s="16"/>
      <c r="L36" s="16"/>
      <c r="M36" s="16"/>
      <c r="N36" s="16"/>
      <c r="O36" s="16"/>
      <c r="P36" s="16"/>
      <c r="Q36" s="16"/>
      <c r="R36" s="16"/>
    </row>
    <row r="37" spans="1:18" ht="15" customHeight="1" x14ac:dyDescent="0.35">
      <c r="A37" s="16"/>
      <c r="B37" s="16"/>
      <c r="C37" s="16"/>
      <c r="D37" s="16"/>
      <c r="E37" s="16"/>
      <c r="F37" s="16"/>
      <c r="G37" s="16"/>
      <c r="H37" s="16"/>
      <c r="I37" s="16"/>
      <c r="J37" s="16"/>
      <c r="K37" s="46" t="s">
        <v>49</v>
      </c>
      <c r="L37" s="16"/>
      <c r="M37" s="16"/>
      <c r="N37" s="16"/>
      <c r="O37" s="315" t="s">
        <v>11620</v>
      </c>
      <c r="P37" s="315"/>
      <c r="Q37" s="315"/>
      <c r="R37" s="315"/>
    </row>
    <row r="38" spans="1:18" ht="15" customHeight="1" x14ac:dyDescent="0.35">
      <c r="A38" s="16"/>
      <c r="B38" s="16"/>
      <c r="C38" s="16"/>
      <c r="D38" s="16"/>
      <c r="E38" s="16"/>
      <c r="F38" s="16"/>
      <c r="G38" s="16"/>
      <c r="H38" s="16"/>
      <c r="I38" s="16"/>
      <c r="J38" s="16"/>
      <c r="K38" s="46" t="s">
        <v>9577</v>
      </c>
      <c r="L38" s="16"/>
      <c r="M38" s="16"/>
      <c r="N38" s="16"/>
      <c r="O38" s="315" t="s">
        <v>11621</v>
      </c>
      <c r="P38" s="315"/>
      <c r="Q38" s="315"/>
      <c r="R38" s="315"/>
    </row>
    <row r="39" spans="1:18" ht="15" customHeight="1" x14ac:dyDescent="0.35">
      <c r="A39" s="16"/>
      <c r="B39" s="16"/>
      <c r="C39" s="16"/>
      <c r="D39" s="16"/>
      <c r="E39" s="16"/>
      <c r="F39" s="16"/>
      <c r="G39" s="16"/>
      <c r="H39" s="16"/>
      <c r="I39" s="16"/>
      <c r="J39" s="16"/>
      <c r="K39" s="46" t="s">
        <v>63</v>
      </c>
      <c r="L39" s="16"/>
      <c r="M39" s="16"/>
      <c r="N39" s="16"/>
      <c r="O39" s="315">
        <v>8962688</v>
      </c>
      <c r="P39" s="315"/>
      <c r="Q39" s="315"/>
      <c r="R39" s="315"/>
    </row>
    <row r="40" spans="1:18" ht="15" customHeight="1" x14ac:dyDescent="0.35">
      <c r="A40" s="16"/>
      <c r="B40" s="16"/>
      <c r="C40" s="16"/>
      <c r="D40" s="16"/>
      <c r="E40" s="16"/>
      <c r="F40" s="16"/>
      <c r="G40" s="16"/>
      <c r="H40" s="16"/>
      <c r="I40" s="16"/>
      <c r="J40" s="16"/>
      <c r="K40" s="46" t="s">
        <v>64</v>
      </c>
      <c r="L40" s="16"/>
      <c r="M40" s="16"/>
      <c r="N40" s="16"/>
      <c r="O40" s="316">
        <v>1427333</v>
      </c>
      <c r="P40" s="316"/>
      <c r="Q40" s="316"/>
      <c r="R40" s="47"/>
    </row>
    <row r="41" spans="1:18" ht="15" customHeight="1" x14ac:dyDescent="0.35">
      <c r="A41" s="38" t="s">
        <v>53</v>
      </c>
      <c r="B41" s="35"/>
      <c r="C41" s="35"/>
      <c r="D41" s="35"/>
      <c r="E41" s="35"/>
      <c r="F41" s="35"/>
      <c r="G41" s="35"/>
      <c r="H41" s="35"/>
      <c r="I41" s="35"/>
      <c r="J41" s="35"/>
      <c r="K41" s="35"/>
      <c r="L41" s="35"/>
      <c r="M41" s="35"/>
      <c r="N41" s="35"/>
      <c r="O41" s="35"/>
      <c r="P41" s="35"/>
      <c r="Q41" s="35"/>
      <c r="R41" s="35"/>
    </row>
    <row r="42" spans="1:18" ht="15" customHeight="1" x14ac:dyDescent="0.35">
      <c r="A42" s="16"/>
      <c r="B42" s="16"/>
      <c r="C42" s="16"/>
      <c r="D42" s="16"/>
      <c r="E42" s="16"/>
      <c r="F42" s="16"/>
      <c r="G42" s="16"/>
      <c r="H42" s="16"/>
      <c r="I42" s="16"/>
      <c r="J42" s="16"/>
      <c r="K42" s="16"/>
      <c r="L42" s="16"/>
      <c r="M42" s="16"/>
      <c r="N42" s="16"/>
      <c r="O42" s="16"/>
      <c r="P42" s="16"/>
      <c r="Q42" s="16"/>
      <c r="R42" s="16"/>
    </row>
    <row r="43" spans="1:18" ht="15" customHeight="1" x14ac:dyDescent="0.35">
      <c r="A43" s="16"/>
      <c r="B43" s="16"/>
      <c r="C43" s="16"/>
      <c r="D43" s="16"/>
      <c r="E43" s="16"/>
      <c r="F43" s="16"/>
      <c r="G43" s="16"/>
      <c r="H43" s="16"/>
      <c r="I43" s="16"/>
      <c r="J43" s="16"/>
      <c r="K43" s="16"/>
      <c r="L43" s="16"/>
      <c r="M43" s="16"/>
      <c r="N43" s="40" t="s">
        <v>54</v>
      </c>
      <c r="O43" s="16"/>
      <c r="P43" s="16"/>
      <c r="Q43" s="16"/>
      <c r="R43" s="16"/>
    </row>
    <row r="44" spans="1:18" ht="15" customHeight="1" x14ac:dyDescent="0.35">
      <c r="A44" s="16"/>
      <c r="B44" s="16"/>
      <c r="C44" s="16"/>
      <c r="D44" s="16"/>
      <c r="E44" s="16"/>
      <c r="F44" s="16"/>
      <c r="G44" s="16"/>
      <c r="H44" s="16"/>
      <c r="I44" s="16"/>
      <c r="J44" s="16"/>
      <c r="K44" s="16"/>
      <c r="L44" s="16"/>
      <c r="M44" s="16"/>
      <c r="N44" s="16"/>
      <c r="O44" s="16"/>
      <c r="P44" s="16"/>
      <c r="Q44" s="16"/>
      <c r="R44" s="16"/>
    </row>
    <row r="45" spans="1:18" ht="15" customHeight="1" x14ac:dyDescent="0.35">
      <c r="A45" s="16"/>
      <c r="B45" s="16"/>
      <c r="C45" s="16"/>
      <c r="D45" s="16"/>
      <c r="E45" s="16"/>
      <c r="F45" s="16"/>
      <c r="G45" s="16"/>
      <c r="H45" s="16"/>
      <c r="I45" s="16"/>
      <c r="J45" s="16"/>
      <c r="K45" s="16"/>
      <c r="L45" s="16"/>
      <c r="M45" s="16"/>
      <c r="N45" s="16"/>
      <c r="O45" s="16"/>
      <c r="P45" s="16"/>
      <c r="Q45" s="16"/>
      <c r="R45" s="16"/>
    </row>
    <row r="46" spans="1:18" ht="15" customHeight="1" x14ac:dyDescent="0.35">
      <c r="A46" s="16"/>
      <c r="B46" s="16"/>
      <c r="C46" s="16"/>
      <c r="D46" s="16"/>
      <c r="E46" s="16"/>
      <c r="F46" s="16"/>
      <c r="G46" s="16"/>
      <c r="H46" s="16"/>
      <c r="I46" s="16"/>
      <c r="J46" s="16"/>
      <c r="K46" s="16"/>
      <c r="L46" s="16"/>
      <c r="M46" s="16"/>
      <c r="N46" s="16"/>
      <c r="O46" s="16"/>
      <c r="P46" s="16"/>
      <c r="Q46" s="16"/>
      <c r="R46" s="16"/>
    </row>
    <row r="47" spans="1:18" ht="15" customHeight="1" x14ac:dyDescent="0.35">
      <c r="A47" s="16"/>
      <c r="B47" s="16"/>
      <c r="C47" s="16"/>
      <c r="D47" s="16"/>
      <c r="E47" s="16"/>
      <c r="F47" s="16"/>
      <c r="G47" s="16"/>
      <c r="H47" s="16"/>
      <c r="I47" s="16"/>
      <c r="J47" s="16"/>
      <c r="K47" s="16"/>
      <c r="L47" s="16"/>
      <c r="M47" s="16"/>
      <c r="N47" s="16"/>
      <c r="O47" s="16"/>
      <c r="P47" s="16"/>
      <c r="Q47" s="16"/>
      <c r="R47" s="16"/>
    </row>
    <row r="48" spans="1:18" ht="15" customHeight="1" x14ac:dyDescent="0.35">
      <c r="A48" s="16"/>
      <c r="B48" s="16"/>
      <c r="C48" s="16"/>
      <c r="D48" s="16"/>
      <c r="E48" s="16"/>
      <c r="F48" s="16"/>
      <c r="G48" s="16"/>
      <c r="H48" s="16"/>
      <c r="I48" s="16"/>
      <c r="J48" s="16"/>
      <c r="K48" s="16"/>
      <c r="L48" s="16"/>
      <c r="M48" s="16"/>
      <c r="N48" s="16"/>
      <c r="O48" s="16"/>
      <c r="P48" s="16"/>
      <c r="Q48" s="16"/>
      <c r="R48" s="16"/>
    </row>
    <row r="49" spans="1:18" ht="15" customHeight="1" x14ac:dyDescent="0.35">
      <c r="A49" s="16"/>
      <c r="B49" s="16"/>
      <c r="C49" s="16"/>
      <c r="D49" s="16"/>
      <c r="E49" s="16"/>
      <c r="F49" s="16"/>
      <c r="G49" s="16"/>
      <c r="H49" s="16"/>
      <c r="I49" s="16"/>
      <c r="J49" s="16"/>
      <c r="K49" s="16"/>
      <c r="L49" s="16"/>
      <c r="M49" s="16"/>
      <c r="N49" s="16"/>
      <c r="O49" s="16"/>
      <c r="P49" s="16"/>
      <c r="Q49" s="16"/>
      <c r="R49" s="16"/>
    </row>
    <row r="50" spans="1:18" ht="15" customHeight="1" x14ac:dyDescent="0.35">
      <c r="A50" s="16"/>
      <c r="B50" s="16"/>
      <c r="C50" s="16"/>
      <c r="D50" s="16"/>
      <c r="E50" s="16"/>
      <c r="F50" s="16"/>
      <c r="G50" s="16"/>
      <c r="H50" s="16"/>
      <c r="I50" s="16"/>
      <c r="J50" s="16"/>
      <c r="K50" s="16"/>
      <c r="L50" s="16"/>
      <c r="M50" s="16"/>
      <c r="N50" s="16"/>
      <c r="O50" s="16"/>
      <c r="P50" s="16"/>
      <c r="Q50" s="16"/>
      <c r="R50" s="16"/>
    </row>
    <row r="51" spans="1:18" ht="15" customHeight="1" x14ac:dyDescent="0.35">
      <c r="A51" s="16"/>
      <c r="B51" s="16"/>
      <c r="C51" s="16"/>
      <c r="D51" s="16"/>
      <c r="E51" s="16"/>
      <c r="F51" s="16"/>
      <c r="G51" s="16"/>
      <c r="H51" s="16"/>
      <c r="I51" s="16"/>
      <c r="J51" s="16"/>
      <c r="K51" s="16"/>
      <c r="L51" s="16"/>
      <c r="M51" s="16"/>
      <c r="N51" s="16"/>
      <c r="O51" s="16"/>
      <c r="P51" s="16"/>
      <c r="Q51" s="16"/>
      <c r="R51" s="16"/>
    </row>
    <row r="52" spans="1:18" ht="15" customHeight="1" x14ac:dyDescent="0.35">
      <c r="A52" s="16"/>
      <c r="B52" s="16"/>
      <c r="C52" s="16"/>
      <c r="D52" s="16"/>
      <c r="E52" s="16"/>
      <c r="F52" s="16"/>
      <c r="G52" s="16"/>
      <c r="H52" s="16"/>
      <c r="I52" s="16"/>
      <c r="J52" s="16"/>
      <c r="K52" s="16"/>
      <c r="L52" s="16"/>
      <c r="M52" s="16"/>
      <c r="N52" s="16"/>
      <c r="O52" s="16"/>
      <c r="P52" s="16"/>
      <c r="Q52" s="16"/>
      <c r="R52" s="16"/>
    </row>
    <row r="53" spans="1:18" ht="15" customHeight="1" x14ac:dyDescent="0.35">
      <c r="A53" s="16"/>
      <c r="B53" s="16"/>
      <c r="C53" s="16"/>
      <c r="D53" s="16"/>
      <c r="E53" s="16"/>
      <c r="F53" s="16"/>
      <c r="G53" s="16"/>
      <c r="H53" s="16"/>
      <c r="I53" s="16"/>
      <c r="J53" s="16"/>
      <c r="K53" s="16"/>
      <c r="L53" s="16"/>
      <c r="M53" s="16"/>
      <c r="N53" s="16"/>
      <c r="O53" s="16"/>
      <c r="P53" s="16"/>
      <c r="Q53" s="16"/>
      <c r="R53" s="16"/>
    </row>
    <row r="54" spans="1:18" ht="15" customHeight="1" x14ac:dyDescent="0.35">
      <c r="A54" s="16"/>
      <c r="B54" s="16"/>
      <c r="C54" s="16"/>
      <c r="D54" s="16"/>
      <c r="E54" s="16"/>
      <c r="F54" s="16"/>
      <c r="G54" s="16"/>
      <c r="H54" s="16"/>
      <c r="I54" s="16"/>
      <c r="J54" s="16"/>
      <c r="K54" s="16"/>
      <c r="L54" s="16"/>
      <c r="M54" s="16"/>
      <c r="N54" s="16"/>
      <c r="O54" s="16"/>
      <c r="P54" s="16"/>
      <c r="Q54" s="16"/>
      <c r="R54" s="16"/>
    </row>
    <row r="55" spans="1:18" ht="15" customHeight="1" x14ac:dyDescent="0.35">
      <c r="A55" s="16"/>
      <c r="B55" s="16"/>
      <c r="C55" s="16"/>
      <c r="D55" s="16"/>
      <c r="E55" s="16"/>
      <c r="F55" s="16"/>
      <c r="G55" s="16"/>
      <c r="H55" s="16"/>
      <c r="I55" s="16"/>
      <c r="J55" s="16"/>
      <c r="K55" s="16"/>
      <c r="L55" s="16"/>
      <c r="M55" s="16"/>
      <c r="N55" s="16"/>
      <c r="O55" s="16"/>
      <c r="P55" s="16"/>
      <c r="Q55" s="16"/>
      <c r="R55" s="16"/>
    </row>
    <row r="56" spans="1:18" ht="15" customHeight="1" x14ac:dyDescent="0.35">
      <c r="A56" s="38" t="s">
        <v>1194</v>
      </c>
      <c r="B56" s="35"/>
      <c r="C56" s="35"/>
      <c r="D56" s="35"/>
      <c r="E56" s="35"/>
      <c r="F56" s="35"/>
      <c r="G56" s="35"/>
      <c r="H56" s="35"/>
      <c r="I56" s="35"/>
      <c r="J56" s="35"/>
      <c r="K56" s="35"/>
      <c r="L56" s="35"/>
      <c r="M56" s="35"/>
      <c r="N56" s="35"/>
      <c r="O56" s="35"/>
      <c r="P56" s="35"/>
      <c r="Q56" s="35"/>
      <c r="R56" s="35"/>
    </row>
    <row r="57" spans="1:18" ht="15" customHeight="1" x14ac:dyDescent="0.35">
      <c r="A57" s="16"/>
      <c r="B57" s="16"/>
      <c r="C57" s="16"/>
      <c r="D57" s="16"/>
      <c r="E57" s="16"/>
      <c r="F57" s="16"/>
      <c r="G57" s="16"/>
      <c r="H57" s="16"/>
      <c r="I57" s="16"/>
      <c r="J57" s="16"/>
      <c r="K57" s="16"/>
      <c r="L57" s="16"/>
      <c r="M57" s="16"/>
      <c r="N57" s="16"/>
      <c r="O57" s="16"/>
      <c r="P57" s="16"/>
      <c r="Q57" s="16"/>
      <c r="R57" s="16"/>
    </row>
    <row r="58" spans="1:18" ht="15" customHeight="1" x14ac:dyDescent="0.35">
      <c r="A58" s="313" t="s">
        <v>349</v>
      </c>
      <c r="B58" s="313"/>
      <c r="C58" s="313"/>
      <c r="D58" s="313"/>
      <c r="E58" s="313"/>
      <c r="F58" s="313" t="s">
        <v>1195</v>
      </c>
      <c r="G58" s="313"/>
      <c r="H58" s="314"/>
      <c r="I58" s="313" t="s">
        <v>349</v>
      </c>
      <c r="J58" s="313"/>
      <c r="K58" s="313"/>
      <c r="L58" s="313"/>
      <c r="M58" s="313"/>
      <c r="N58" s="313"/>
      <c r="O58" s="313" t="s">
        <v>1195</v>
      </c>
      <c r="P58" s="313"/>
      <c r="Q58" s="313"/>
      <c r="R58" s="313"/>
    </row>
    <row r="59" spans="1:18" ht="15" customHeight="1" x14ac:dyDescent="0.35">
      <c r="A59" s="318" t="s">
        <v>325</v>
      </c>
      <c r="B59" s="318"/>
      <c r="C59" s="318"/>
      <c r="D59" s="318"/>
      <c r="E59" s="318"/>
      <c r="F59" s="319">
        <v>137360</v>
      </c>
      <c r="G59" s="319"/>
      <c r="H59" s="320"/>
      <c r="I59" s="321" t="s">
        <v>326</v>
      </c>
      <c r="J59" s="318"/>
      <c r="K59" s="318"/>
      <c r="L59" s="318"/>
      <c r="M59" s="318"/>
      <c r="N59" s="318"/>
      <c r="O59" s="319">
        <v>84426</v>
      </c>
      <c r="P59" s="319"/>
      <c r="Q59" s="319"/>
      <c r="R59" s="319"/>
    </row>
    <row r="60" spans="1:18" ht="15" customHeight="1" x14ac:dyDescent="0.35">
      <c r="A60" s="318" t="s">
        <v>327</v>
      </c>
      <c r="B60" s="318"/>
      <c r="C60" s="318"/>
      <c r="D60" s="318"/>
      <c r="E60" s="318"/>
      <c r="F60" s="319">
        <v>60179</v>
      </c>
      <c r="G60" s="319"/>
      <c r="H60" s="320"/>
      <c r="I60" s="321" t="s">
        <v>1146</v>
      </c>
      <c r="J60" s="318"/>
      <c r="K60" s="318"/>
      <c r="L60" s="318"/>
      <c r="M60" s="318"/>
      <c r="N60" s="318"/>
      <c r="O60" s="319">
        <v>23868</v>
      </c>
      <c r="P60" s="319"/>
      <c r="Q60" s="319"/>
      <c r="R60" s="319"/>
    </row>
    <row r="61" spans="1:18" ht="15" customHeight="1" x14ac:dyDescent="0.35">
      <c r="A61" s="318" t="s">
        <v>1196</v>
      </c>
      <c r="B61" s="318"/>
      <c r="C61" s="318"/>
      <c r="D61" s="318"/>
      <c r="E61" s="318"/>
      <c r="F61" s="319">
        <v>22258</v>
      </c>
      <c r="G61" s="319"/>
      <c r="H61" s="320"/>
      <c r="I61" s="321" t="s">
        <v>329</v>
      </c>
      <c r="J61" s="318"/>
      <c r="K61" s="318"/>
      <c r="L61" s="318"/>
      <c r="M61" s="318"/>
      <c r="N61" s="318"/>
      <c r="O61" s="319">
        <v>18369</v>
      </c>
      <c r="P61" s="319"/>
      <c r="Q61" s="319"/>
      <c r="R61" s="319"/>
    </row>
    <row r="62" spans="1:18" ht="15" customHeight="1" x14ac:dyDescent="0.35">
      <c r="A62" s="318" t="s">
        <v>1197</v>
      </c>
      <c r="B62" s="318"/>
      <c r="C62" s="318"/>
      <c r="D62" s="318"/>
      <c r="E62" s="318"/>
      <c r="F62" s="319">
        <v>13540</v>
      </c>
      <c r="G62" s="319"/>
      <c r="H62" s="320"/>
      <c r="I62" s="321" t="s">
        <v>1147</v>
      </c>
      <c r="J62" s="318"/>
      <c r="K62" s="318"/>
      <c r="L62" s="318"/>
      <c r="M62" s="318"/>
      <c r="N62" s="318"/>
      <c r="O62" s="319">
        <v>8580</v>
      </c>
      <c r="P62" s="319"/>
      <c r="Q62" s="319"/>
      <c r="R62" s="319"/>
    </row>
    <row r="63" spans="1:18" ht="15" customHeight="1" x14ac:dyDescent="0.35">
      <c r="A63" s="318" t="s">
        <v>1199</v>
      </c>
      <c r="B63" s="318"/>
      <c r="C63" s="318"/>
      <c r="D63" s="318"/>
      <c r="E63" s="318"/>
      <c r="F63" s="319">
        <v>2659</v>
      </c>
      <c r="G63" s="319"/>
      <c r="H63" s="320"/>
      <c r="I63" s="321" t="s">
        <v>1198</v>
      </c>
      <c r="J63" s="318"/>
      <c r="K63" s="318"/>
      <c r="L63" s="318"/>
      <c r="M63" s="318"/>
      <c r="N63" s="318"/>
      <c r="O63" s="319">
        <v>1616</v>
      </c>
      <c r="P63" s="319"/>
      <c r="Q63" s="319"/>
      <c r="R63" s="319"/>
    </row>
    <row r="64" spans="1:18" ht="15" customHeight="1" x14ac:dyDescent="0.35">
      <c r="A64" s="318" t="s">
        <v>328</v>
      </c>
      <c r="B64" s="318"/>
      <c r="C64" s="318"/>
      <c r="D64" s="318"/>
      <c r="E64" s="318"/>
      <c r="F64" s="319">
        <v>1253</v>
      </c>
      <c r="G64" s="319"/>
      <c r="H64" s="320"/>
      <c r="I64" s="321" t="s">
        <v>1200</v>
      </c>
      <c r="J64" s="318"/>
      <c r="K64" s="318"/>
      <c r="L64" s="318"/>
      <c r="M64" s="318"/>
      <c r="N64" s="318"/>
      <c r="O64" s="319">
        <v>1045</v>
      </c>
      <c r="P64" s="319"/>
      <c r="Q64" s="319"/>
      <c r="R64" s="319"/>
    </row>
    <row r="65" spans="1:18" ht="15" customHeight="1" x14ac:dyDescent="0.35">
      <c r="A65" s="318" t="s">
        <v>1202</v>
      </c>
      <c r="B65" s="318"/>
      <c r="C65" s="318"/>
      <c r="D65" s="318"/>
      <c r="E65" s="318"/>
      <c r="F65" s="319">
        <v>725</v>
      </c>
      <c r="G65" s="319"/>
      <c r="H65" s="320"/>
      <c r="I65" s="321" t="s">
        <v>1201</v>
      </c>
      <c r="J65" s="318"/>
      <c r="K65" s="318"/>
      <c r="L65" s="318"/>
      <c r="M65" s="318"/>
      <c r="N65" s="318"/>
      <c r="O65" s="319">
        <v>689</v>
      </c>
      <c r="P65" s="319"/>
      <c r="Q65" s="319"/>
      <c r="R65" s="319"/>
    </row>
    <row r="66" spans="1:18" ht="15" customHeight="1" x14ac:dyDescent="0.35">
      <c r="A66" s="318" t="s">
        <v>1205</v>
      </c>
      <c r="B66" s="318"/>
      <c r="C66" s="318"/>
      <c r="D66" s="318"/>
      <c r="E66" s="318"/>
      <c r="F66" s="319">
        <v>437</v>
      </c>
      <c r="G66" s="319"/>
      <c r="H66" s="320"/>
      <c r="I66" s="321" t="s">
        <v>1208</v>
      </c>
      <c r="J66" s="318"/>
      <c r="K66" s="318"/>
      <c r="L66" s="318"/>
      <c r="M66" s="318"/>
      <c r="N66" s="318"/>
      <c r="O66" s="319">
        <v>436</v>
      </c>
      <c r="P66" s="319"/>
      <c r="Q66" s="319"/>
      <c r="R66" s="319"/>
    </row>
    <row r="67" spans="1:18" ht="15" customHeight="1" x14ac:dyDescent="0.35">
      <c r="A67" s="318" t="s">
        <v>1203</v>
      </c>
      <c r="B67" s="318"/>
      <c r="C67" s="318"/>
      <c r="D67" s="318"/>
      <c r="E67" s="318"/>
      <c r="F67" s="319">
        <v>381</v>
      </c>
      <c r="G67" s="319"/>
      <c r="H67" s="320"/>
      <c r="I67" s="321" t="s">
        <v>1207</v>
      </c>
      <c r="J67" s="318"/>
      <c r="K67" s="318"/>
      <c r="L67" s="318"/>
      <c r="M67" s="318"/>
      <c r="N67" s="318"/>
      <c r="O67" s="319">
        <v>154</v>
      </c>
      <c r="P67" s="319"/>
      <c r="Q67" s="319"/>
      <c r="R67" s="319"/>
    </row>
    <row r="68" spans="1:18" ht="15" customHeight="1" x14ac:dyDescent="0.35">
      <c r="A68" s="318" t="s">
        <v>1204</v>
      </c>
      <c r="B68" s="318"/>
      <c r="C68" s="318"/>
      <c r="D68" s="318"/>
      <c r="E68" s="318"/>
      <c r="F68" s="319">
        <v>143</v>
      </c>
      <c r="G68" s="319"/>
      <c r="H68" s="320"/>
      <c r="I68" s="321" t="s">
        <v>1206</v>
      </c>
      <c r="J68" s="318"/>
      <c r="K68" s="318"/>
      <c r="L68" s="318"/>
      <c r="M68" s="318"/>
      <c r="N68" s="318"/>
      <c r="O68" s="319">
        <v>78</v>
      </c>
      <c r="P68" s="319"/>
      <c r="Q68" s="319"/>
      <c r="R68" s="319"/>
    </row>
    <row r="69" spans="1:18" ht="15" customHeight="1" x14ac:dyDescent="0.35">
      <c r="A69" s="318" t="s">
        <v>1209</v>
      </c>
      <c r="B69" s="318"/>
      <c r="C69" s="318"/>
      <c r="D69" s="318"/>
      <c r="E69" s="318"/>
      <c r="F69" s="319">
        <v>51</v>
      </c>
      <c r="G69" s="319"/>
      <c r="H69" s="320"/>
      <c r="I69" s="321" t="s">
        <v>1211</v>
      </c>
      <c r="J69" s="318"/>
      <c r="K69" s="318"/>
      <c r="L69" s="318"/>
      <c r="M69" s="318"/>
      <c r="N69" s="318"/>
      <c r="O69" s="319">
        <v>46</v>
      </c>
      <c r="P69" s="319"/>
      <c r="Q69" s="319"/>
      <c r="R69" s="319"/>
    </row>
    <row r="70" spans="1:18" ht="15" customHeight="1" x14ac:dyDescent="0.35">
      <c r="A70" s="318" t="s">
        <v>1212</v>
      </c>
      <c r="B70" s="318"/>
      <c r="C70" s="318"/>
      <c r="D70" s="318"/>
      <c r="E70" s="318"/>
      <c r="F70" s="319">
        <v>17</v>
      </c>
      <c r="G70" s="319"/>
      <c r="H70" s="320"/>
      <c r="I70" s="321" t="s">
        <v>1210</v>
      </c>
      <c r="J70" s="318"/>
      <c r="K70" s="318"/>
      <c r="L70" s="318"/>
      <c r="M70" s="318"/>
      <c r="N70" s="318"/>
      <c r="O70" s="319">
        <v>12</v>
      </c>
      <c r="P70" s="319"/>
      <c r="Q70" s="319"/>
      <c r="R70" s="319"/>
    </row>
    <row r="71" spans="1:18" ht="15" customHeight="1" x14ac:dyDescent="0.35">
      <c r="A71" s="318" t="s">
        <v>1213</v>
      </c>
      <c r="B71" s="318"/>
      <c r="C71" s="318"/>
      <c r="D71" s="318"/>
      <c r="E71" s="318"/>
      <c r="F71" s="319">
        <v>10</v>
      </c>
      <c r="G71" s="319"/>
      <c r="H71" s="320"/>
      <c r="I71" s="321" t="s">
        <v>1216</v>
      </c>
      <c r="J71" s="318"/>
      <c r="K71" s="318"/>
      <c r="L71" s="318"/>
      <c r="M71" s="318"/>
      <c r="N71" s="318"/>
      <c r="O71" s="319">
        <v>6</v>
      </c>
      <c r="P71" s="319"/>
      <c r="Q71" s="319"/>
      <c r="R71" s="319"/>
    </row>
    <row r="72" spans="1:18" ht="15" customHeight="1" x14ac:dyDescent="0.35">
      <c r="A72" s="318" t="s">
        <v>1225</v>
      </c>
      <c r="B72" s="318"/>
      <c r="C72" s="318"/>
      <c r="D72" s="318"/>
      <c r="E72" s="318"/>
      <c r="F72" s="319">
        <v>2</v>
      </c>
      <c r="G72" s="319"/>
      <c r="H72" s="320"/>
      <c r="I72" s="321" t="s">
        <v>1214</v>
      </c>
      <c r="J72" s="318"/>
      <c r="K72" s="318"/>
      <c r="L72" s="318"/>
      <c r="M72" s="318"/>
      <c r="N72" s="318"/>
      <c r="O72" s="319">
        <v>2</v>
      </c>
      <c r="P72" s="319"/>
      <c r="Q72" s="319"/>
      <c r="R72" s="319"/>
    </row>
    <row r="73" spans="1:18" ht="15" customHeight="1" x14ac:dyDescent="0.35">
      <c r="A73" s="318" t="s">
        <v>1215</v>
      </c>
      <c r="B73" s="318"/>
      <c r="C73" s="318"/>
      <c r="D73" s="318"/>
      <c r="E73" s="318"/>
      <c r="F73" s="319">
        <v>1</v>
      </c>
      <c r="G73" s="319"/>
      <c r="H73" s="320"/>
      <c r="I73" s="321" t="s">
        <v>9106</v>
      </c>
      <c r="J73" s="318"/>
      <c r="K73" s="318"/>
      <c r="L73" s="318"/>
      <c r="M73" s="318"/>
      <c r="N73" s="318"/>
      <c r="O73" s="319">
        <v>1</v>
      </c>
      <c r="P73" s="319"/>
      <c r="Q73" s="319"/>
      <c r="R73" s="319"/>
    </row>
    <row r="74" spans="1:18" ht="15" customHeight="1" x14ac:dyDescent="0.35">
      <c r="A74" s="16"/>
      <c r="B74" s="16"/>
      <c r="C74" s="16"/>
      <c r="D74" s="16"/>
      <c r="E74" s="16"/>
      <c r="F74" s="16"/>
      <c r="G74" s="16"/>
      <c r="H74" s="16"/>
      <c r="I74" s="322" t="s">
        <v>353</v>
      </c>
      <c r="J74" s="322"/>
      <c r="K74" s="322"/>
      <c r="L74" s="322"/>
      <c r="M74" s="322"/>
      <c r="N74" s="322"/>
      <c r="O74" s="323">
        <f>SUM(O59:R73)+SUM(F59:H73)</f>
        <v>378344</v>
      </c>
      <c r="P74" s="323"/>
      <c r="Q74" s="323"/>
      <c r="R74" s="323"/>
    </row>
    <row r="75" spans="1:18" ht="15" customHeight="1" x14ac:dyDescent="0.35">
      <c r="A75" s="38" t="s">
        <v>1220</v>
      </c>
      <c r="B75" s="35"/>
      <c r="C75" s="35"/>
      <c r="D75" s="35"/>
      <c r="E75" s="35"/>
      <c r="F75" s="35"/>
      <c r="G75" s="35"/>
      <c r="H75" s="35"/>
      <c r="I75" s="35"/>
      <c r="J75" s="35"/>
      <c r="K75" s="35"/>
      <c r="L75" s="35"/>
      <c r="M75" s="35"/>
      <c r="N75" s="35"/>
      <c r="O75" s="35"/>
      <c r="P75" s="35"/>
      <c r="Q75" s="35"/>
      <c r="R75" s="35"/>
    </row>
    <row r="76" spans="1:18" ht="15" customHeight="1" x14ac:dyDescent="0.35">
      <c r="A76" s="16"/>
      <c r="B76" s="16"/>
      <c r="C76" s="16"/>
      <c r="D76" s="16"/>
      <c r="E76" s="16"/>
      <c r="F76" s="16"/>
      <c r="G76" s="16"/>
      <c r="H76" s="16"/>
      <c r="I76" s="16"/>
      <c r="J76" s="16"/>
      <c r="K76" s="16"/>
      <c r="L76" s="16"/>
      <c r="M76" s="16"/>
      <c r="N76" s="16"/>
      <c r="O76" s="16"/>
      <c r="P76" s="16"/>
      <c r="Q76" s="16"/>
      <c r="R76" s="16"/>
    </row>
    <row r="77" spans="1:18" ht="15" customHeight="1" x14ac:dyDescent="0.35">
      <c r="A77" s="164" t="s">
        <v>1221</v>
      </c>
      <c r="B77" s="16"/>
      <c r="C77" s="16"/>
      <c r="D77" s="16"/>
      <c r="E77" s="16"/>
      <c r="F77" s="16"/>
      <c r="G77" s="16"/>
      <c r="H77" s="16"/>
      <c r="I77" s="16"/>
      <c r="J77" s="16"/>
      <c r="K77" s="164" t="s">
        <v>1222</v>
      </c>
      <c r="L77" s="16"/>
      <c r="M77" s="16"/>
      <c r="N77" s="16"/>
      <c r="O77" s="16"/>
      <c r="P77" s="16"/>
      <c r="Q77" s="16"/>
      <c r="R77" s="16"/>
    </row>
    <row r="78" spans="1:18" ht="15" customHeight="1" x14ac:dyDescent="0.35">
      <c r="A78" s="16"/>
      <c r="B78" s="16"/>
      <c r="C78" s="16"/>
      <c r="D78" s="16"/>
      <c r="E78" s="16"/>
      <c r="F78" s="16"/>
      <c r="G78" s="16"/>
      <c r="H78" s="16"/>
      <c r="I78" s="16"/>
      <c r="J78" s="16"/>
      <c r="K78" s="16"/>
      <c r="L78" s="16"/>
      <c r="M78" s="16"/>
      <c r="N78" s="40"/>
      <c r="O78" s="16"/>
      <c r="P78" s="16"/>
      <c r="Q78" s="16"/>
      <c r="R78" s="16"/>
    </row>
    <row r="79" spans="1:18" ht="15" customHeight="1" x14ac:dyDescent="0.35">
      <c r="A79" s="16"/>
      <c r="B79" s="16"/>
      <c r="C79" s="16"/>
      <c r="D79" s="16"/>
      <c r="E79" s="16"/>
      <c r="F79" s="16"/>
      <c r="G79" s="16"/>
      <c r="H79" s="16"/>
      <c r="I79" s="16"/>
      <c r="J79" s="16"/>
      <c r="K79" s="16"/>
      <c r="L79" s="16"/>
      <c r="M79" s="16"/>
      <c r="N79" s="16"/>
      <c r="O79" s="16"/>
      <c r="P79" s="16"/>
      <c r="Q79" s="16"/>
      <c r="R79" s="16"/>
    </row>
    <row r="80" spans="1:18" ht="15" customHeight="1" x14ac:dyDescent="0.35">
      <c r="A80" s="16"/>
      <c r="B80" s="16"/>
      <c r="C80" s="16"/>
      <c r="D80" s="16"/>
      <c r="E80" s="16"/>
      <c r="F80" s="16"/>
      <c r="G80" s="16"/>
      <c r="H80" s="16"/>
      <c r="I80" s="16"/>
      <c r="J80" s="16"/>
      <c r="K80" s="16"/>
      <c r="L80" s="16"/>
      <c r="M80" s="16"/>
      <c r="N80" s="16"/>
      <c r="O80" s="16"/>
      <c r="P80" s="16"/>
      <c r="Q80" s="16"/>
      <c r="R80" s="16"/>
    </row>
    <row r="81" spans="1:18" ht="15" customHeight="1" x14ac:dyDescent="0.35">
      <c r="A81" s="16"/>
      <c r="B81" s="16"/>
      <c r="C81" s="16"/>
      <c r="D81" s="16"/>
      <c r="E81" s="16"/>
      <c r="F81" s="16"/>
      <c r="G81" s="16"/>
      <c r="H81" s="16"/>
      <c r="I81" s="16"/>
      <c r="J81" s="16"/>
      <c r="K81" s="16"/>
      <c r="L81" s="16"/>
      <c r="M81" s="16"/>
      <c r="N81" s="16"/>
      <c r="O81" s="16"/>
      <c r="P81" s="16"/>
      <c r="Q81" s="16"/>
      <c r="R81" s="16"/>
    </row>
    <row r="82" spans="1:18" ht="15" customHeight="1" x14ac:dyDescent="0.35">
      <c r="A82" s="16"/>
      <c r="B82" s="16"/>
      <c r="C82" s="16"/>
      <c r="D82" s="16"/>
      <c r="E82" s="16"/>
      <c r="F82" s="16"/>
      <c r="G82" s="16"/>
      <c r="H82" s="16"/>
      <c r="I82" s="16"/>
      <c r="J82" s="16"/>
      <c r="K82" s="16"/>
      <c r="L82" s="16"/>
      <c r="M82" s="16"/>
      <c r="N82" s="16"/>
      <c r="O82" s="16"/>
      <c r="P82" s="16"/>
      <c r="Q82" s="16"/>
      <c r="R82" s="16"/>
    </row>
    <row r="83" spans="1:18" ht="15" customHeight="1" x14ac:dyDescent="0.35">
      <c r="A83" s="16"/>
      <c r="B83" s="16"/>
      <c r="C83" s="16"/>
      <c r="D83" s="16"/>
      <c r="E83" s="16"/>
      <c r="F83" s="16"/>
      <c r="G83" s="16"/>
      <c r="H83" s="16"/>
      <c r="I83" s="16"/>
      <c r="J83" s="16"/>
      <c r="K83" s="16"/>
      <c r="L83" s="16"/>
      <c r="M83" s="16"/>
      <c r="N83" s="16"/>
      <c r="O83" s="16"/>
      <c r="P83" s="16"/>
      <c r="Q83" s="16"/>
      <c r="R83" s="16"/>
    </row>
    <row r="84" spans="1:18" ht="15" customHeight="1" x14ac:dyDescent="0.35">
      <c r="A84" s="16"/>
      <c r="B84" s="16"/>
      <c r="C84" s="16"/>
      <c r="D84" s="16"/>
      <c r="E84" s="16"/>
      <c r="F84" s="16"/>
      <c r="G84" s="16"/>
      <c r="H84" s="16"/>
      <c r="I84" s="16"/>
      <c r="J84" s="16"/>
      <c r="K84" s="16"/>
      <c r="L84" s="16"/>
      <c r="M84" s="16"/>
      <c r="N84" s="16"/>
      <c r="O84" s="16"/>
      <c r="P84" s="16"/>
      <c r="Q84" s="16"/>
      <c r="R84" s="16"/>
    </row>
    <row r="85" spans="1:18" ht="15" customHeight="1" x14ac:dyDescent="0.35">
      <c r="A85" s="16"/>
      <c r="B85" s="16"/>
      <c r="C85" s="16"/>
      <c r="D85" s="16"/>
      <c r="E85" s="16"/>
      <c r="F85" s="16"/>
      <c r="G85" s="16"/>
      <c r="H85" s="16"/>
      <c r="I85" s="16"/>
      <c r="J85" s="16"/>
      <c r="K85" s="16"/>
      <c r="L85" s="16"/>
      <c r="M85" s="16"/>
      <c r="N85" s="16"/>
      <c r="O85" s="16"/>
      <c r="P85" s="16"/>
      <c r="Q85" s="16"/>
      <c r="R85" s="16"/>
    </row>
    <row r="86" spans="1:18" ht="15" customHeight="1" x14ac:dyDescent="0.35">
      <c r="A86" s="16"/>
      <c r="B86" s="16"/>
      <c r="C86" s="16"/>
      <c r="D86" s="16"/>
      <c r="E86" s="16"/>
      <c r="F86" s="16"/>
      <c r="G86" s="16"/>
      <c r="H86" s="16"/>
      <c r="I86" s="16"/>
      <c r="J86" s="16"/>
      <c r="K86" s="16"/>
      <c r="L86" s="16"/>
      <c r="M86" s="16"/>
      <c r="N86" s="16"/>
      <c r="O86" s="16"/>
      <c r="P86" s="16"/>
      <c r="Q86" s="16"/>
      <c r="R86" s="16"/>
    </row>
    <row r="87" spans="1:18" ht="15" customHeight="1" x14ac:dyDescent="0.35">
      <c r="A87" s="16"/>
      <c r="B87" s="16"/>
      <c r="C87" s="16"/>
      <c r="D87" s="16"/>
      <c r="E87" s="16"/>
      <c r="F87" s="16"/>
      <c r="G87" s="16"/>
      <c r="H87" s="16"/>
      <c r="I87" s="16"/>
      <c r="J87" s="16"/>
      <c r="K87" s="16"/>
      <c r="L87" s="16"/>
      <c r="M87" s="16"/>
      <c r="N87" s="16"/>
      <c r="O87" s="16"/>
      <c r="P87" s="16"/>
      <c r="Q87" s="16"/>
      <c r="R87" s="16"/>
    </row>
    <row r="88" spans="1:18" ht="15" customHeight="1" x14ac:dyDescent="0.35">
      <c r="A88" s="16"/>
      <c r="B88" s="16"/>
      <c r="C88" s="16"/>
      <c r="D88" s="16"/>
      <c r="E88" s="16"/>
      <c r="F88" s="16"/>
      <c r="G88" s="16"/>
      <c r="H88" s="16"/>
      <c r="I88" s="16"/>
      <c r="J88" s="16"/>
      <c r="K88" s="16"/>
      <c r="L88" s="16"/>
      <c r="M88" s="16"/>
      <c r="N88" s="16"/>
      <c r="O88" s="16"/>
      <c r="P88" s="16"/>
      <c r="Q88" s="16"/>
      <c r="R88" s="16"/>
    </row>
    <row r="89" spans="1:18" ht="15" customHeight="1" x14ac:dyDescent="0.35">
      <c r="A89" s="16"/>
      <c r="B89" s="16"/>
      <c r="C89" s="16"/>
      <c r="D89" s="16"/>
      <c r="E89" s="16"/>
      <c r="F89" s="16"/>
      <c r="G89" s="16"/>
      <c r="H89" s="16"/>
      <c r="I89" s="16"/>
      <c r="J89" s="16"/>
      <c r="K89" s="16"/>
      <c r="L89" s="16"/>
      <c r="M89" s="16"/>
      <c r="N89" s="16"/>
      <c r="O89" s="16"/>
      <c r="P89" s="16"/>
      <c r="Q89" s="16"/>
      <c r="R89" s="16"/>
    </row>
    <row r="90" spans="1:18" ht="15" customHeight="1" x14ac:dyDescent="0.35">
      <c r="A90" s="16"/>
      <c r="B90" s="16"/>
      <c r="C90" s="16"/>
      <c r="D90" s="16"/>
      <c r="E90" s="16"/>
      <c r="F90" s="16"/>
      <c r="G90" s="16"/>
      <c r="H90" s="16"/>
      <c r="I90" s="16"/>
      <c r="J90" s="16"/>
      <c r="K90" s="16"/>
      <c r="L90" s="16"/>
      <c r="M90" s="16"/>
      <c r="N90" s="16"/>
      <c r="O90" s="16"/>
      <c r="P90" s="16"/>
      <c r="Q90" s="16"/>
      <c r="R90" s="16"/>
    </row>
  </sheetData>
  <mergeCells count="86">
    <mergeCell ref="O73:R73"/>
    <mergeCell ref="A73:E73"/>
    <mergeCell ref="I74:N74"/>
    <mergeCell ref="O74:R74"/>
    <mergeCell ref="I72:N72"/>
    <mergeCell ref="I73:N73"/>
    <mergeCell ref="F73:H73"/>
    <mergeCell ref="O59:R59"/>
    <mergeCell ref="O60:R60"/>
    <mergeCell ref="O61:R61"/>
    <mergeCell ref="O62:R62"/>
    <mergeCell ref="O63:R63"/>
    <mergeCell ref="O64:R64"/>
    <mergeCell ref="O65:R65"/>
    <mergeCell ref="O66:R66"/>
    <mergeCell ref="O67:R67"/>
    <mergeCell ref="O68:R68"/>
    <mergeCell ref="O69:R69"/>
    <mergeCell ref="O70:R70"/>
    <mergeCell ref="O71:R71"/>
    <mergeCell ref="O72:R72"/>
    <mergeCell ref="F71:H71"/>
    <mergeCell ref="F72:H72"/>
    <mergeCell ref="I69:N69"/>
    <mergeCell ref="I70:N70"/>
    <mergeCell ref="I71:N71"/>
    <mergeCell ref="I59:N59"/>
    <mergeCell ref="I60:N60"/>
    <mergeCell ref="I61:N61"/>
    <mergeCell ref="I62:N62"/>
    <mergeCell ref="I63:N63"/>
    <mergeCell ref="I64:N64"/>
    <mergeCell ref="I65:N65"/>
    <mergeCell ref="I66:N66"/>
    <mergeCell ref="I67:N67"/>
    <mergeCell ref="I68:N68"/>
    <mergeCell ref="A69:E69"/>
    <mergeCell ref="A70:E70"/>
    <mergeCell ref="A71:E71"/>
    <mergeCell ref="A72:E72"/>
    <mergeCell ref="F59:H59"/>
    <mergeCell ref="F60:H60"/>
    <mergeCell ref="F61:H61"/>
    <mergeCell ref="F62:H62"/>
    <mergeCell ref="F63:H63"/>
    <mergeCell ref="F64:H64"/>
    <mergeCell ref="F65:H65"/>
    <mergeCell ref="F66:H66"/>
    <mergeCell ref="F67:H67"/>
    <mergeCell ref="F68:H68"/>
    <mergeCell ref="F69:H69"/>
    <mergeCell ref="F70:H70"/>
    <mergeCell ref="A64:E64"/>
    <mergeCell ref="A65:E65"/>
    <mergeCell ref="A66:E66"/>
    <mergeCell ref="A67:E67"/>
    <mergeCell ref="A68:E68"/>
    <mergeCell ref="A59:E59"/>
    <mergeCell ref="A60:E60"/>
    <mergeCell ref="A61:E61"/>
    <mergeCell ref="A62:E62"/>
    <mergeCell ref="A63:E63"/>
    <mergeCell ref="N2:R3"/>
    <mergeCell ref="K8:O8"/>
    <mergeCell ref="P8:Q8"/>
    <mergeCell ref="O39:R39"/>
    <mergeCell ref="O40:Q40"/>
    <mergeCell ref="K9:O9"/>
    <mergeCell ref="P9:Q9"/>
    <mergeCell ref="K7:O7"/>
    <mergeCell ref="O38:R38"/>
    <mergeCell ref="O37:R37"/>
    <mergeCell ref="P7:Q7"/>
    <mergeCell ref="K11:O11"/>
    <mergeCell ref="P11:Q11"/>
    <mergeCell ref="A58:E58"/>
    <mergeCell ref="O58:R58"/>
    <mergeCell ref="F58:H58"/>
    <mergeCell ref="I58:N58"/>
    <mergeCell ref="G7:H7"/>
    <mergeCell ref="E11:F11"/>
    <mergeCell ref="K13:O13"/>
    <mergeCell ref="P13:Q13"/>
    <mergeCell ref="B11:C11"/>
    <mergeCell ref="B8:D8"/>
    <mergeCell ref="G8:I8"/>
  </mergeCells>
  <conditionalFormatting sqref="A7">
    <cfRule type="containsText" dxfId="86" priority="11" operator="containsText" text="q">
      <formula>NOT(ISERROR(SEARCH("q",A7)))</formula>
    </cfRule>
    <cfRule type="containsText" dxfId="85" priority="12" operator="containsText" text="p">
      <formula>NOT(ISERROR(SEARCH("p",A7)))</formula>
    </cfRule>
  </conditionalFormatting>
  <conditionalFormatting sqref="F7">
    <cfRule type="containsText" dxfId="84" priority="9" operator="containsText" text="q">
      <formula>NOT(ISERROR(SEARCH("q",F7)))</formula>
    </cfRule>
    <cfRule type="containsText" dxfId="83" priority="10" operator="containsText" text="p">
      <formula>NOT(ISERROR(SEARCH("p",F7)))</formula>
    </cfRule>
  </conditionalFormatting>
  <conditionalFormatting sqref="A10">
    <cfRule type="containsText" dxfId="82" priority="7" operator="containsText" text="q">
      <formula>NOT(ISERROR(SEARCH("q",A10)))</formula>
    </cfRule>
    <cfRule type="containsText" dxfId="81" priority="8" operator="containsText" text="p">
      <formula>NOT(ISERROR(SEARCH("p",A10)))</formula>
    </cfRule>
  </conditionalFormatting>
  <conditionalFormatting sqref="G10">
    <cfRule type="containsText" dxfId="80" priority="3" operator="containsText" text="q">
      <formula>NOT(ISERROR(SEARCH("q",G10)))</formula>
    </cfRule>
    <cfRule type="containsText" dxfId="79" priority="4" operator="containsText" text="p">
      <formula>NOT(ISERROR(SEARCH("p",G10)))</formula>
    </cfRule>
  </conditionalFormatting>
  <conditionalFormatting sqref="D10">
    <cfRule type="containsText" dxfId="78" priority="1" operator="containsText" text="q">
      <formula>NOT(ISERROR(SEARCH("q",D10)))</formula>
    </cfRule>
    <cfRule type="containsText" dxfId="77" priority="2" operator="containsText" text="p">
      <formula>NOT(ISERROR(SEARCH("p",D10)))</formula>
    </cfRule>
  </conditionalFormatting>
  <hyperlinks>
    <hyperlink ref="R8" r:id="rId1" xr:uid="{D0DD5545-DD09-44DB-B8BE-DD616731B4B5}"/>
    <hyperlink ref="R10" r:id="rId2" xr:uid="{3EA2043B-D958-4152-9D62-3ADBEFBF29CA}"/>
    <hyperlink ref="R11" r:id="rId3" xr:uid="{85F73566-3D02-4C11-92C0-3A7D88F0F6A0}"/>
    <hyperlink ref="R7" r:id="rId4" xr:uid="{9DA38BEE-C801-437D-B187-81CCE4501F34}"/>
    <hyperlink ref="R9" r:id="rId5" xr:uid="{60BA4373-57B6-46EE-8763-69B96C7EE902}"/>
  </hyperlinks>
  <pageMargins left="0.35433070866141736" right="0.15748031496062992" top="0.23622047244094491" bottom="0" header="0.31496062992125984" footer="0.31496062992125984"/>
  <pageSetup paperSize="9" orientation="portrait" horizontalDpi="300" verticalDpi="300" r:id="rId6"/>
  <headerFooter>
    <oddHeader xml:space="preserve">&amp;L
</oddHeader>
  </headerFooter>
  <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10">
    <tabColor theme="8" tint="-0.249977111117893"/>
  </sheetPr>
  <dimension ref="A1:S329"/>
  <sheetViews>
    <sheetView showGridLines="0" zoomScale="140" zoomScaleNormal="140" zoomScaleSheetLayoutView="150" zoomScalePageLayoutView="160" workbookViewId="0"/>
  </sheetViews>
  <sheetFormatPr baseColWidth="10" defaultColWidth="10.58203125" defaultRowHeight="15.5" x14ac:dyDescent="0.35"/>
  <cols>
    <col min="1" max="1" width="3.08203125" style="17" customWidth="1"/>
    <col min="2" max="2" width="6.5" style="17" customWidth="1"/>
    <col min="3" max="3" width="5.58203125" style="17" customWidth="1"/>
    <col min="4" max="4" width="1.33203125" style="17" customWidth="1"/>
    <col min="5" max="5" width="2.58203125" style="17" customWidth="1"/>
    <col min="6" max="6" width="6.5" style="17" customWidth="1"/>
    <col min="7" max="7" width="6.08203125" style="17" customWidth="1"/>
    <col min="8" max="8" width="1.33203125" style="17" customWidth="1"/>
    <col min="9" max="9" width="2.58203125" style="17" customWidth="1"/>
    <col min="10" max="10" width="7.83203125" style="17" customWidth="1"/>
    <col min="11" max="11" width="6.08203125" style="17" customWidth="1"/>
    <col min="12" max="12" width="1.33203125" style="17" customWidth="1"/>
    <col min="13" max="13" width="2.58203125" style="17" customWidth="1"/>
    <col min="14" max="14" width="10" style="17" customWidth="1"/>
    <col min="15" max="15" width="6.08203125" style="17" customWidth="1"/>
    <col min="16" max="16" width="1.33203125" style="17" customWidth="1"/>
    <col min="17" max="17" width="2.08203125" style="17" customWidth="1"/>
    <col min="18" max="18" width="10.5" style="17" customWidth="1"/>
    <col min="19" max="19" width="5.83203125" style="17" customWidth="1"/>
    <col min="20" max="60" width="5" style="17" customWidth="1"/>
    <col min="61" max="16384" width="10.58203125" style="17"/>
  </cols>
  <sheetData>
    <row r="1" spans="1:19" ht="15" customHeight="1" x14ac:dyDescent="0.35">
      <c r="A1" s="16"/>
      <c r="B1" s="16"/>
      <c r="C1" s="16"/>
      <c r="D1" s="16"/>
      <c r="E1" s="16"/>
      <c r="F1" s="16"/>
      <c r="G1" s="16"/>
      <c r="H1" s="16"/>
      <c r="I1" s="16"/>
      <c r="J1" s="16"/>
      <c r="K1" s="16"/>
      <c r="L1" s="16"/>
      <c r="M1" s="16"/>
      <c r="N1" s="16"/>
      <c r="O1" s="16"/>
      <c r="P1" s="16"/>
      <c r="Q1" s="16"/>
      <c r="R1" s="16"/>
      <c r="S1" s="16"/>
    </row>
    <row r="2" spans="1:19" ht="15" customHeight="1" x14ac:dyDescent="0.35">
      <c r="A2" s="16"/>
      <c r="B2" s="16"/>
      <c r="C2" s="15" t="s">
        <v>35</v>
      </c>
      <c r="D2" s="18"/>
      <c r="E2" s="18"/>
      <c r="F2" s="18"/>
      <c r="G2" s="16"/>
      <c r="H2" s="16"/>
      <c r="I2" s="16"/>
      <c r="J2" s="16"/>
      <c r="K2" s="16"/>
      <c r="L2" s="16"/>
      <c r="M2" s="16"/>
      <c r="N2" s="97"/>
      <c r="O2" s="301" t="s">
        <v>85</v>
      </c>
      <c r="P2" s="301"/>
      <c r="Q2" s="301"/>
      <c r="R2" s="301"/>
      <c r="S2" s="301"/>
    </row>
    <row r="3" spans="1:19" ht="15" customHeight="1" x14ac:dyDescent="0.35">
      <c r="A3" s="16"/>
      <c r="B3" s="16"/>
      <c r="C3" s="23" t="s">
        <v>236</v>
      </c>
      <c r="D3" s="18"/>
      <c r="E3" s="18"/>
      <c r="F3" s="18"/>
      <c r="G3" s="16"/>
      <c r="H3" s="16"/>
      <c r="I3" s="16"/>
      <c r="J3" s="16"/>
      <c r="K3" s="16"/>
      <c r="L3" s="16"/>
      <c r="M3" s="16"/>
      <c r="N3" s="97"/>
      <c r="O3" s="301"/>
      <c r="P3" s="301"/>
      <c r="Q3" s="301"/>
      <c r="R3" s="301"/>
      <c r="S3" s="301"/>
    </row>
    <row r="4" spans="1:19" ht="15" customHeight="1" thickBot="1" x14ac:dyDescent="0.4">
      <c r="A4" s="19"/>
      <c r="B4" s="19"/>
      <c r="C4" s="19"/>
      <c r="D4" s="19"/>
      <c r="E4" s="19"/>
      <c r="F4" s="19"/>
      <c r="G4" s="19"/>
      <c r="H4" s="19"/>
      <c r="I4" s="19"/>
      <c r="J4" s="19"/>
      <c r="K4" s="19"/>
      <c r="L4" s="19"/>
      <c r="M4" s="19"/>
      <c r="N4" s="19"/>
      <c r="O4" s="19"/>
      <c r="P4" s="19"/>
      <c r="Q4" s="19"/>
      <c r="R4" s="19"/>
      <c r="S4" s="16"/>
    </row>
    <row r="5" spans="1:19" ht="15" customHeight="1" x14ac:dyDescent="0.35">
      <c r="A5" s="16"/>
      <c r="B5" s="16"/>
      <c r="C5" s="16"/>
      <c r="D5" s="16"/>
      <c r="E5" s="16"/>
      <c r="F5" s="16"/>
      <c r="G5" s="16"/>
      <c r="H5" s="16"/>
      <c r="I5" s="16"/>
      <c r="J5" s="16"/>
      <c r="K5" s="16"/>
      <c r="L5" s="16"/>
      <c r="M5" s="16"/>
      <c r="N5" s="16"/>
      <c r="O5" s="16"/>
      <c r="P5" s="16"/>
      <c r="Q5" s="16"/>
      <c r="R5" s="16"/>
      <c r="S5" s="96"/>
    </row>
    <row r="6" spans="1:19" ht="15" customHeight="1" x14ac:dyDescent="0.35">
      <c r="A6" s="32" t="s">
        <v>1</v>
      </c>
      <c r="B6" s="16"/>
      <c r="C6" s="21"/>
      <c r="D6" s="21"/>
      <c r="E6" s="16"/>
      <c r="F6" s="16"/>
      <c r="G6" s="16"/>
      <c r="H6" s="16"/>
      <c r="I6" s="16"/>
      <c r="J6" s="16"/>
      <c r="K6" s="70"/>
      <c r="L6" s="21"/>
      <c r="M6" s="21"/>
      <c r="N6" s="21"/>
      <c r="O6" s="21"/>
      <c r="P6" s="21"/>
      <c r="Q6" s="21"/>
      <c r="R6" s="21"/>
      <c r="S6" s="16"/>
    </row>
    <row r="7" spans="1:19" ht="15" customHeight="1" x14ac:dyDescent="0.35">
      <c r="A7" s="94"/>
      <c r="B7" s="95"/>
      <c r="C7" s="95"/>
      <c r="D7" s="95"/>
      <c r="E7" s="95"/>
      <c r="F7" s="95"/>
      <c r="G7" s="95"/>
      <c r="H7" s="95"/>
      <c r="I7" s="95"/>
      <c r="J7" s="95"/>
      <c r="K7" s="94"/>
      <c r="L7" s="95"/>
      <c r="M7" s="95"/>
      <c r="N7" s="95"/>
      <c r="O7" s="95"/>
      <c r="P7" s="95"/>
      <c r="Q7" s="95"/>
      <c r="R7" s="95"/>
      <c r="S7" s="95"/>
    </row>
    <row r="8" spans="1:19" ht="15" customHeight="1" x14ac:dyDescent="0.35">
      <c r="A8" s="100" t="s">
        <v>14</v>
      </c>
      <c r="B8" s="26">
        <v>2384</v>
      </c>
      <c r="C8" s="99" t="s">
        <v>12010</v>
      </c>
      <c r="D8" s="34"/>
      <c r="E8" s="100" t="s">
        <v>14</v>
      </c>
      <c r="F8" s="26">
        <v>1366</v>
      </c>
      <c r="G8" s="101" t="s">
        <v>12011</v>
      </c>
      <c r="H8" s="71"/>
      <c r="I8" s="100" t="s">
        <v>14</v>
      </c>
      <c r="J8" s="26">
        <v>160319</v>
      </c>
      <c r="K8" s="101" t="s">
        <v>12002</v>
      </c>
      <c r="L8" s="72"/>
      <c r="M8" s="100" t="s">
        <v>1226</v>
      </c>
      <c r="N8" s="26">
        <v>1667894</v>
      </c>
      <c r="O8" s="98" t="s">
        <v>11616</v>
      </c>
      <c r="P8" s="73"/>
      <c r="Q8" s="100" t="s">
        <v>14</v>
      </c>
      <c r="R8" s="26">
        <v>3250975</v>
      </c>
      <c r="S8" s="36" t="s">
        <v>12013</v>
      </c>
    </row>
    <row r="9" spans="1:19" ht="15" customHeight="1" x14ac:dyDescent="0.35">
      <c r="A9" s="29"/>
      <c r="B9" s="311" t="s">
        <v>244</v>
      </c>
      <c r="C9" s="324"/>
      <c r="D9" s="54"/>
      <c r="E9" s="24"/>
      <c r="F9" s="311" t="s">
        <v>245</v>
      </c>
      <c r="G9" s="324"/>
      <c r="H9" s="54"/>
      <c r="I9" s="24"/>
      <c r="J9" s="311" t="s">
        <v>249</v>
      </c>
      <c r="K9" s="324"/>
      <c r="L9" s="72"/>
      <c r="M9" s="24"/>
      <c r="N9" s="311" t="s">
        <v>246</v>
      </c>
      <c r="O9" s="324"/>
      <c r="P9" s="73"/>
      <c r="Q9" s="24"/>
      <c r="R9" s="311" t="s">
        <v>248</v>
      </c>
      <c r="S9" s="311"/>
    </row>
    <row r="10" spans="1:19" ht="15" customHeight="1" x14ac:dyDescent="0.35">
      <c r="A10" s="21"/>
      <c r="B10" s="332" t="s">
        <v>12008</v>
      </c>
      <c r="C10" s="333"/>
      <c r="D10" s="25"/>
      <c r="E10" s="25"/>
      <c r="F10" s="330" t="s">
        <v>12012</v>
      </c>
      <c r="G10" s="331"/>
      <c r="H10" s="25"/>
      <c r="I10" s="25"/>
      <c r="J10" s="311" t="s">
        <v>250</v>
      </c>
      <c r="K10" s="324"/>
      <c r="L10" s="72"/>
      <c r="M10" s="25"/>
      <c r="N10" s="311" t="s">
        <v>247</v>
      </c>
      <c r="O10" s="324"/>
      <c r="P10" s="73"/>
      <c r="Q10" s="25"/>
      <c r="R10" s="311" t="s">
        <v>247</v>
      </c>
      <c r="S10" s="311"/>
    </row>
    <row r="11" spans="1:19" ht="12.75" customHeight="1" x14ac:dyDescent="0.35">
      <c r="A11" s="21"/>
      <c r="B11" s="335" t="s">
        <v>283</v>
      </c>
      <c r="C11" s="336"/>
      <c r="D11" s="111"/>
      <c r="E11" s="111"/>
      <c r="F11" s="114" t="s">
        <v>283</v>
      </c>
      <c r="G11" s="115"/>
      <c r="H11" s="111"/>
      <c r="I11" s="111"/>
      <c r="J11" s="340" t="s">
        <v>11622</v>
      </c>
      <c r="K11" s="341"/>
      <c r="L11" s="112"/>
      <c r="M11" s="112"/>
      <c r="N11" s="340" t="s">
        <v>11623</v>
      </c>
      <c r="O11" s="341"/>
      <c r="P11" s="329"/>
      <c r="Q11" s="329"/>
      <c r="R11" s="342" t="s">
        <v>11622</v>
      </c>
      <c r="S11" s="342"/>
    </row>
    <row r="12" spans="1:19" ht="27.75" customHeight="1" x14ac:dyDescent="0.35">
      <c r="A12" s="21"/>
      <c r="B12" s="111"/>
      <c r="C12" s="115"/>
      <c r="D12" s="111"/>
      <c r="E12" s="111"/>
      <c r="F12" s="111"/>
      <c r="G12" s="115"/>
      <c r="H12" s="111"/>
      <c r="I12" s="111"/>
      <c r="J12" s="337" t="s">
        <v>363</v>
      </c>
      <c r="K12" s="338"/>
      <c r="L12" s="112"/>
      <c r="M12" s="112"/>
      <c r="N12" s="337" t="s">
        <v>284</v>
      </c>
      <c r="O12" s="338"/>
      <c r="P12" s="113"/>
      <c r="Q12" s="113"/>
      <c r="R12" s="339" t="s">
        <v>285</v>
      </c>
      <c r="S12" s="339"/>
    </row>
    <row r="13" spans="1:19" s="78" customFormat="1" ht="15" customHeight="1" x14ac:dyDescent="0.35">
      <c r="A13" s="120"/>
      <c r="B13" s="121"/>
      <c r="C13" s="121"/>
      <c r="D13" s="121"/>
      <c r="E13" s="121"/>
      <c r="F13" s="121"/>
      <c r="G13" s="121"/>
      <c r="H13" s="121"/>
      <c r="I13" s="121"/>
      <c r="J13" s="121"/>
      <c r="K13" s="121"/>
      <c r="L13" s="121"/>
      <c r="M13" s="121"/>
      <c r="N13" s="121"/>
      <c r="O13" s="121"/>
      <c r="P13" s="121"/>
      <c r="Q13" s="121"/>
      <c r="R13" s="121"/>
      <c r="S13" s="121"/>
    </row>
    <row r="14" spans="1:19" ht="9.75" customHeight="1" x14ac:dyDescent="0.35">
      <c r="A14" s="21"/>
      <c r="B14" s="21"/>
      <c r="C14" s="21"/>
      <c r="D14" s="21"/>
      <c r="E14" s="21"/>
      <c r="F14" s="21"/>
      <c r="G14" s="21"/>
      <c r="H14" s="21"/>
      <c r="I14" s="21"/>
      <c r="J14" s="21"/>
      <c r="K14" s="21"/>
      <c r="L14" s="21"/>
      <c r="M14" s="21"/>
      <c r="N14" s="21"/>
      <c r="O14" s="21"/>
      <c r="P14" s="21"/>
      <c r="Q14" s="21"/>
      <c r="R14" s="21"/>
      <c r="S14" s="21"/>
    </row>
    <row r="15" spans="1:19" ht="16.5" customHeight="1" x14ac:dyDescent="0.35">
      <c r="A15" s="119" t="s">
        <v>1217</v>
      </c>
      <c r="B15" s="21"/>
      <c r="C15" s="21"/>
      <c r="D15" s="21"/>
      <c r="E15" s="21"/>
      <c r="F15" s="21"/>
      <c r="G15" s="21"/>
      <c r="H15" s="21"/>
      <c r="I15" s="21"/>
      <c r="J15" s="21"/>
      <c r="K15" s="21"/>
      <c r="L15" s="334" t="s">
        <v>287</v>
      </c>
      <c r="M15" s="334"/>
      <c r="N15" s="334"/>
      <c r="O15" s="334"/>
      <c r="P15" s="334"/>
      <c r="Q15" s="334"/>
      <c r="R15" s="334"/>
      <c r="S15" s="334"/>
    </row>
    <row r="16" spans="1:19" ht="16.5" customHeight="1" x14ac:dyDescent="0.35">
      <c r="A16" s="21"/>
      <c r="B16" s="21"/>
      <c r="C16" s="21"/>
      <c r="D16" s="21"/>
      <c r="E16" s="21"/>
      <c r="F16" s="21"/>
      <c r="G16" s="21"/>
      <c r="H16" s="21"/>
      <c r="I16" s="21"/>
      <c r="J16" s="21"/>
      <c r="K16" s="21"/>
      <c r="L16" s="334"/>
      <c r="M16" s="334"/>
      <c r="N16" s="334"/>
      <c r="O16" s="334"/>
      <c r="P16" s="334"/>
      <c r="Q16" s="334"/>
      <c r="R16" s="334"/>
      <c r="S16" s="334"/>
    </row>
    <row r="17" spans="1:19" ht="16.5" customHeight="1" x14ac:dyDescent="0.35">
      <c r="A17" s="21"/>
      <c r="B17" s="21"/>
      <c r="C17" s="21"/>
      <c r="D17" s="21"/>
      <c r="E17" s="21"/>
      <c r="F17" s="21"/>
      <c r="G17" s="21"/>
      <c r="H17" s="21"/>
      <c r="I17" s="21"/>
      <c r="J17" s="21"/>
      <c r="K17" s="21"/>
      <c r="L17" s="21"/>
      <c r="M17" s="21"/>
      <c r="N17" s="21"/>
      <c r="O17" s="21"/>
      <c r="P17" s="21"/>
      <c r="Q17" s="21"/>
      <c r="R17" s="21"/>
      <c r="S17" s="21"/>
    </row>
    <row r="18" spans="1:19" ht="16.5" customHeight="1" x14ac:dyDescent="0.35">
      <c r="A18" s="21"/>
      <c r="B18" s="21"/>
      <c r="C18" s="21"/>
      <c r="D18" s="21"/>
      <c r="E18" s="21"/>
      <c r="F18" s="21"/>
      <c r="G18" s="21"/>
      <c r="H18" s="21"/>
      <c r="I18" s="21"/>
      <c r="J18" s="21"/>
      <c r="K18" s="21"/>
      <c r="L18" s="21"/>
      <c r="M18" s="21"/>
      <c r="N18" s="21"/>
      <c r="O18" s="21"/>
      <c r="P18" s="21"/>
      <c r="Q18" s="21"/>
      <c r="R18" s="21"/>
      <c r="S18" s="21"/>
    </row>
    <row r="19" spans="1:19" ht="16.5" customHeight="1" x14ac:dyDescent="0.35">
      <c r="A19" s="21"/>
      <c r="B19" s="21"/>
      <c r="C19" s="21"/>
      <c r="D19" s="21"/>
      <c r="E19" s="21"/>
      <c r="F19" s="21"/>
      <c r="G19" s="21"/>
      <c r="H19" s="21"/>
      <c r="I19" s="21"/>
      <c r="J19" s="21"/>
      <c r="K19" s="21"/>
      <c r="L19" s="21"/>
      <c r="M19" s="21"/>
      <c r="N19" s="21"/>
      <c r="O19" s="21"/>
      <c r="P19" s="21"/>
      <c r="Q19" s="21"/>
      <c r="R19" s="21"/>
      <c r="S19" s="21"/>
    </row>
    <row r="20" spans="1:19" ht="16.5" customHeight="1" x14ac:dyDescent="0.35">
      <c r="A20" s="21"/>
      <c r="B20" s="21"/>
      <c r="C20" s="21"/>
      <c r="D20" s="21"/>
      <c r="E20" s="21"/>
      <c r="F20" s="21"/>
      <c r="G20" s="21"/>
      <c r="H20" s="21"/>
      <c r="I20" s="21"/>
      <c r="J20" s="21"/>
      <c r="K20" s="21"/>
      <c r="L20" s="21"/>
      <c r="M20" s="21"/>
      <c r="N20" s="21"/>
      <c r="O20" s="21"/>
      <c r="P20" s="21"/>
      <c r="Q20" s="21"/>
      <c r="R20" s="21"/>
      <c r="S20" s="21"/>
    </row>
    <row r="21" spans="1:19" ht="16.5" customHeight="1" x14ac:dyDescent="0.35">
      <c r="A21" s="21"/>
      <c r="B21" s="21"/>
      <c r="C21" s="21"/>
      <c r="D21" s="21"/>
      <c r="E21" s="21"/>
      <c r="F21" s="21"/>
      <c r="G21" s="21"/>
      <c r="H21" s="21"/>
      <c r="I21" s="21"/>
      <c r="J21" s="21"/>
      <c r="K21" s="21"/>
      <c r="L21" s="21"/>
      <c r="M21" s="21"/>
      <c r="N21" s="21"/>
      <c r="O21" s="21"/>
      <c r="P21" s="21"/>
      <c r="Q21" s="21"/>
      <c r="R21" s="21"/>
      <c r="S21" s="21"/>
    </row>
    <row r="22" spans="1:19" ht="16.5" customHeight="1" x14ac:dyDescent="0.35">
      <c r="A22" s="21"/>
      <c r="B22" s="21"/>
      <c r="C22" s="21"/>
      <c r="D22" s="21"/>
      <c r="E22" s="21"/>
      <c r="F22" s="21"/>
      <c r="G22" s="21"/>
      <c r="H22" s="21"/>
      <c r="I22" s="21"/>
      <c r="J22" s="21"/>
      <c r="K22" s="21"/>
      <c r="L22" s="21"/>
      <c r="M22" s="21"/>
      <c r="N22" s="21"/>
      <c r="O22" s="21"/>
      <c r="P22" s="21"/>
      <c r="Q22" s="21"/>
      <c r="R22" s="21"/>
      <c r="S22" s="21"/>
    </row>
    <row r="23" spans="1:19" ht="16.5" customHeight="1" x14ac:dyDescent="0.35">
      <c r="A23" s="21"/>
      <c r="B23" s="21"/>
      <c r="C23" s="21"/>
      <c r="D23" s="21"/>
      <c r="E23" s="21"/>
      <c r="F23" s="21"/>
      <c r="G23" s="21"/>
      <c r="H23" s="21"/>
      <c r="I23" s="21"/>
      <c r="J23" s="21"/>
      <c r="K23" s="21"/>
      <c r="L23" s="21"/>
      <c r="M23" s="21"/>
      <c r="N23" s="21"/>
      <c r="O23" s="21"/>
      <c r="P23" s="21"/>
      <c r="Q23" s="21"/>
      <c r="R23" s="21"/>
      <c r="S23" s="21"/>
    </row>
    <row r="24" spans="1:19" ht="16.5" customHeight="1" x14ac:dyDescent="0.35">
      <c r="A24" s="21"/>
      <c r="B24" s="21"/>
      <c r="C24" s="21"/>
      <c r="D24" s="21"/>
      <c r="E24" s="21"/>
      <c r="F24" s="21"/>
      <c r="G24" s="21"/>
      <c r="H24" s="21"/>
      <c r="I24" s="21"/>
      <c r="J24" s="21"/>
      <c r="K24" s="21"/>
      <c r="L24" s="21"/>
      <c r="M24" s="21"/>
      <c r="N24" s="21"/>
      <c r="O24" s="21"/>
      <c r="P24" s="21"/>
      <c r="Q24" s="21"/>
      <c r="R24" s="21"/>
      <c r="S24" s="21"/>
    </row>
    <row r="25" spans="1:19" ht="16.5" customHeight="1" x14ac:dyDescent="0.35">
      <c r="A25" s="21"/>
      <c r="B25" s="21"/>
      <c r="C25" s="21"/>
      <c r="D25" s="21"/>
      <c r="E25" s="21"/>
      <c r="F25" s="21"/>
      <c r="G25" s="21"/>
      <c r="H25" s="21"/>
      <c r="I25" s="21"/>
      <c r="J25" s="21"/>
      <c r="K25" s="21"/>
      <c r="L25" s="21"/>
      <c r="M25" s="21"/>
      <c r="N25" s="21"/>
      <c r="O25" s="21"/>
      <c r="P25" s="21"/>
      <c r="Q25" s="21"/>
      <c r="R25" s="21"/>
      <c r="S25" s="21"/>
    </row>
    <row r="26" spans="1:19" ht="16.5" customHeight="1" x14ac:dyDescent="0.35">
      <c r="A26" s="21"/>
      <c r="B26" s="21"/>
      <c r="C26" s="21"/>
      <c r="D26" s="21"/>
      <c r="E26" s="21"/>
      <c r="F26" s="21"/>
      <c r="G26" s="21"/>
      <c r="H26" s="21"/>
      <c r="I26" s="21"/>
      <c r="J26" s="21"/>
      <c r="K26" s="21"/>
      <c r="L26" s="21"/>
      <c r="M26" s="21"/>
      <c r="N26" s="21"/>
      <c r="O26" s="21"/>
      <c r="P26" s="21"/>
      <c r="Q26" s="21"/>
      <c r="R26" s="21"/>
      <c r="S26" s="21"/>
    </row>
    <row r="27" spans="1:19" ht="15" customHeight="1" x14ac:dyDescent="0.35">
      <c r="A27" s="38" t="s">
        <v>338</v>
      </c>
      <c r="B27" s="35"/>
      <c r="C27" s="35"/>
      <c r="D27" s="35"/>
      <c r="E27" s="35"/>
      <c r="F27" s="35"/>
      <c r="G27" s="35"/>
      <c r="H27" s="35"/>
      <c r="I27" s="35"/>
      <c r="J27" s="35"/>
      <c r="K27" s="35"/>
      <c r="L27" s="35"/>
      <c r="M27" s="35"/>
      <c r="N27" s="35"/>
      <c r="O27" s="35"/>
      <c r="P27" s="35"/>
      <c r="Q27" s="35"/>
      <c r="R27" s="35"/>
      <c r="S27" s="35"/>
    </row>
    <row r="28" spans="1:19" ht="6.75" customHeight="1" x14ac:dyDescent="0.35">
      <c r="A28" s="21"/>
      <c r="B28" s="21"/>
      <c r="C28" s="21"/>
      <c r="D28" s="21"/>
      <c r="E28" s="21"/>
      <c r="F28" s="21"/>
      <c r="G28" s="21"/>
      <c r="H28" s="21"/>
      <c r="I28" s="21"/>
      <c r="J28" s="21"/>
      <c r="K28" s="21"/>
      <c r="L28" s="21"/>
      <c r="M28" s="21"/>
      <c r="N28" s="21"/>
      <c r="O28" s="21"/>
      <c r="P28" s="21"/>
      <c r="Q28" s="21"/>
      <c r="R28" s="21"/>
      <c r="S28" s="21"/>
    </row>
    <row r="29" spans="1:19" x14ac:dyDescent="0.35">
      <c r="A29" s="104" t="s">
        <v>9104</v>
      </c>
      <c r="B29" s="16"/>
      <c r="C29" s="16"/>
      <c r="D29" s="16"/>
      <c r="E29" s="16"/>
      <c r="F29" s="16"/>
      <c r="G29" s="16"/>
      <c r="H29" s="16"/>
      <c r="I29" s="16"/>
      <c r="J29" s="16"/>
      <c r="K29" s="104" t="s">
        <v>252</v>
      </c>
      <c r="L29" s="16"/>
      <c r="M29" s="16"/>
      <c r="N29" s="40"/>
      <c r="O29" s="16"/>
      <c r="P29" s="16"/>
      <c r="Q29" s="16"/>
      <c r="R29" s="16"/>
      <c r="S29" s="16"/>
    </row>
    <row r="30" spans="1:19" ht="15" customHeight="1" x14ac:dyDescent="0.35">
      <c r="A30" s="16"/>
      <c r="B30" s="16"/>
      <c r="C30" s="16"/>
      <c r="D30" s="16"/>
      <c r="E30" s="16"/>
      <c r="F30" s="16"/>
      <c r="G30" s="16"/>
      <c r="H30" s="16"/>
      <c r="I30" s="16"/>
      <c r="J30" s="16"/>
      <c r="K30" s="16"/>
      <c r="L30" s="16"/>
      <c r="M30" s="16"/>
      <c r="N30" s="16"/>
      <c r="O30" s="16"/>
      <c r="P30" s="16"/>
      <c r="Q30" s="16"/>
      <c r="R30" s="16"/>
      <c r="S30" s="16"/>
    </row>
    <row r="31" spans="1:19" ht="15" customHeight="1" x14ac:dyDescent="0.35">
      <c r="A31" s="16"/>
      <c r="B31" s="16"/>
      <c r="C31" s="16"/>
      <c r="D31" s="16"/>
      <c r="E31" s="16"/>
      <c r="F31" s="16"/>
      <c r="G31" s="16"/>
      <c r="H31" s="16"/>
      <c r="I31" s="16"/>
      <c r="J31" s="16"/>
      <c r="K31" s="16"/>
      <c r="L31" s="16"/>
      <c r="M31" s="16"/>
      <c r="N31" s="16"/>
      <c r="O31" s="16"/>
      <c r="P31" s="16"/>
      <c r="Q31" s="16"/>
      <c r="R31" s="16"/>
      <c r="S31" s="16"/>
    </row>
    <row r="32" spans="1:19" ht="15" customHeight="1" x14ac:dyDescent="0.35">
      <c r="A32" s="16"/>
      <c r="B32" s="16"/>
      <c r="C32" s="16"/>
      <c r="D32" s="16"/>
      <c r="E32" s="16"/>
      <c r="F32" s="16"/>
      <c r="G32" s="16"/>
      <c r="H32" s="16"/>
      <c r="I32" s="16"/>
      <c r="J32" s="16"/>
      <c r="K32" s="16"/>
      <c r="L32" s="16"/>
      <c r="M32" s="16"/>
      <c r="N32" s="16"/>
      <c r="O32" s="16"/>
      <c r="P32" s="16"/>
      <c r="Q32" s="16"/>
      <c r="R32" s="16"/>
      <c r="S32" s="16"/>
    </row>
    <row r="33" spans="1:19" ht="15" customHeight="1" x14ac:dyDescent="0.35">
      <c r="A33" s="16"/>
      <c r="B33" s="16"/>
      <c r="C33" s="16"/>
      <c r="D33" s="16"/>
      <c r="E33" s="16"/>
      <c r="F33" s="16"/>
      <c r="G33" s="16"/>
      <c r="H33" s="16"/>
      <c r="I33" s="16"/>
      <c r="J33" s="16"/>
      <c r="K33" s="16"/>
      <c r="L33" s="16"/>
      <c r="M33" s="16"/>
      <c r="N33" s="16"/>
      <c r="O33" s="16"/>
      <c r="P33" s="16"/>
      <c r="Q33" s="16"/>
      <c r="R33" s="16"/>
      <c r="S33" s="16"/>
    </row>
    <row r="34" spans="1:19" ht="15" customHeight="1" x14ac:dyDescent="0.35">
      <c r="A34" s="16"/>
      <c r="B34" s="16"/>
      <c r="C34" s="16"/>
      <c r="D34" s="16"/>
      <c r="E34" s="16"/>
      <c r="F34" s="16"/>
      <c r="G34" s="16"/>
      <c r="H34" s="16"/>
      <c r="I34" s="16"/>
      <c r="J34" s="16"/>
      <c r="K34" s="16"/>
      <c r="L34" s="16"/>
      <c r="M34" s="16"/>
      <c r="N34" s="16"/>
      <c r="O34" s="16"/>
      <c r="P34" s="16"/>
      <c r="Q34" s="16"/>
      <c r="R34" s="16"/>
      <c r="S34" s="16"/>
    </row>
    <row r="35" spans="1:19" ht="15" customHeight="1" x14ac:dyDescent="0.35">
      <c r="A35" s="16"/>
      <c r="B35" s="16"/>
      <c r="C35" s="16"/>
      <c r="D35" s="16"/>
      <c r="E35" s="16"/>
      <c r="F35" s="16"/>
      <c r="G35" s="16"/>
      <c r="H35" s="16"/>
      <c r="I35" s="16"/>
      <c r="J35" s="16"/>
      <c r="K35" s="16"/>
      <c r="L35" s="16"/>
      <c r="M35" s="16"/>
      <c r="N35" s="16"/>
      <c r="O35" s="16"/>
      <c r="P35" s="16"/>
      <c r="Q35" s="16"/>
      <c r="R35" s="16"/>
      <c r="S35" s="16"/>
    </row>
    <row r="36" spans="1:19" ht="15" customHeight="1" x14ac:dyDescent="0.35">
      <c r="A36" s="16"/>
      <c r="B36" s="16"/>
      <c r="C36" s="16"/>
      <c r="D36" s="16"/>
      <c r="E36" s="16"/>
      <c r="F36" s="16"/>
      <c r="G36" s="16"/>
      <c r="H36" s="16"/>
      <c r="I36" s="16"/>
      <c r="J36" s="16"/>
      <c r="K36" s="16"/>
      <c r="L36" s="16"/>
      <c r="M36" s="16"/>
      <c r="N36" s="16"/>
      <c r="O36" s="16"/>
      <c r="P36" s="16"/>
      <c r="Q36" s="16"/>
      <c r="R36" s="16"/>
      <c r="S36" s="16"/>
    </row>
    <row r="37" spans="1:19" ht="15" customHeight="1" x14ac:dyDescent="0.35">
      <c r="A37" s="16"/>
      <c r="B37" s="16"/>
      <c r="C37" s="16"/>
      <c r="D37" s="16"/>
      <c r="E37" s="16"/>
      <c r="F37" s="16"/>
      <c r="G37" s="16"/>
      <c r="H37" s="16"/>
      <c r="I37" s="16"/>
      <c r="J37" s="16"/>
      <c r="K37" s="16"/>
      <c r="L37" s="16"/>
      <c r="M37" s="16"/>
      <c r="N37" s="16"/>
      <c r="O37" s="16"/>
      <c r="P37" s="16"/>
      <c r="Q37" s="16"/>
      <c r="R37" s="16"/>
      <c r="S37" s="16"/>
    </row>
    <row r="38" spans="1:19" ht="15" customHeight="1" x14ac:dyDescent="0.35">
      <c r="A38" s="16"/>
      <c r="B38" s="16"/>
      <c r="C38" s="16"/>
      <c r="D38" s="16"/>
      <c r="E38" s="16"/>
      <c r="F38" s="16"/>
      <c r="G38" s="16"/>
      <c r="H38" s="16"/>
      <c r="I38" s="16"/>
      <c r="J38" s="16"/>
      <c r="K38" s="16"/>
      <c r="L38" s="16"/>
      <c r="M38" s="16"/>
      <c r="N38" s="16"/>
      <c r="O38" s="16"/>
      <c r="P38" s="16"/>
      <c r="Q38" s="16"/>
      <c r="R38" s="16"/>
      <c r="S38" s="16"/>
    </row>
    <row r="39" spans="1:19" ht="15" customHeight="1" x14ac:dyDescent="0.35">
      <c r="A39" s="38" t="s">
        <v>253</v>
      </c>
      <c r="B39" s="35"/>
      <c r="C39" s="35"/>
      <c r="D39" s="35"/>
      <c r="E39" s="35"/>
      <c r="F39" s="35"/>
      <c r="G39" s="35"/>
      <c r="H39" s="35"/>
      <c r="I39" s="35"/>
      <c r="J39" s="35"/>
      <c r="K39" s="35"/>
      <c r="L39" s="35"/>
      <c r="M39" s="35"/>
      <c r="N39" s="35"/>
      <c r="O39" s="35"/>
      <c r="P39" s="35"/>
      <c r="Q39" s="35"/>
      <c r="R39" s="35"/>
      <c r="S39" s="35"/>
    </row>
    <row r="40" spans="1:19" ht="15" customHeight="1" x14ac:dyDescent="0.35">
      <c r="A40" s="105"/>
      <c r="B40" s="105"/>
      <c r="C40" s="106"/>
      <c r="D40" s="106"/>
      <c r="E40" s="106"/>
      <c r="F40" s="106"/>
      <c r="G40" s="106"/>
      <c r="H40" s="106"/>
      <c r="I40" s="106"/>
      <c r="J40" s="95"/>
      <c r="K40" s="105"/>
      <c r="L40" s="95"/>
      <c r="M40" s="95"/>
      <c r="N40" s="95"/>
      <c r="O40" s="95"/>
      <c r="P40" s="95"/>
      <c r="Q40" s="95"/>
      <c r="R40" s="95"/>
      <c r="S40" s="95"/>
    </row>
    <row r="41" spans="1:19" ht="15" customHeight="1" x14ac:dyDescent="0.35">
      <c r="A41" s="16"/>
      <c r="B41" s="16"/>
      <c r="C41" s="16"/>
      <c r="D41" s="16"/>
      <c r="E41" s="16"/>
      <c r="F41" s="16"/>
      <c r="G41" s="16"/>
      <c r="H41" s="16"/>
      <c r="I41" s="16"/>
      <c r="J41" s="16"/>
      <c r="K41" s="16"/>
      <c r="L41" s="16"/>
      <c r="M41" s="16"/>
      <c r="N41" s="16"/>
      <c r="O41" s="16"/>
      <c r="P41" s="16"/>
      <c r="Q41" s="16"/>
      <c r="R41" s="16"/>
      <c r="S41" s="16"/>
    </row>
    <row r="42" spans="1:19" ht="15" customHeight="1" x14ac:dyDescent="0.35">
      <c r="A42" s="16"/>
      <c r="B42" s="16"/>
      <c r="C42" s="16"/>
      <c r="D42" s="16"/>
      <c r="E42" s="16"/>
      <c r="F42" s="16"/>
      <c r="G42" s="16"/>
      <c r="H42" s="16"/>
      <c r="I42" s="16"/>
      <c r="J42" s="16"/>
      <c r="K42" s="16"/>
      <c r="L42" s="16"/>
      <c r="M42" s="16"/>
      <c r="N42" s="16"/>
      <c r="O42" s="16"/>
      <c r="P42" s="16"/>
      <c r="Q42" s="16"/>
      <c r="R42" s="16"/>
      <c r="S42" s="16"/>
    </row>
    <row r="43" spans="1:19" ht="15" customHeight="1" x14ac:dyDescent="0.35">
      <c r="A43" s="16"/>
      <c r="B43" s="16"/>
      <c r="C43" s="16"/>
      <c r="D43" s="16"/>
      <c r="E43" s="16"/>
      <c r="F43" s="16"/>
      <c r="G43" s="16"/>
      <c r="H43" s="16"/>
      <c r="I43" s="16"/>
      <c r="J43" s="16"/>
      <c r="K43" s="16"/>
      <c r="L43" s="16"/>
      <c r="M43" s="16"/>
      <c r="N43" s="16"/>
      <c r="O43" s="16"/>
      <c r="P43" s="16"/>
      <c r="Q43" s="16"/>
      <c r="R43" s="16"/>
      <c r="S43" s="16"/>
    </row>
    <row r="44" spans="1:19" ht="15" customHeight="1" x14ac:dyDescent="0.35">
      <c r="A44" s="16"/>
      <c r="B44" s="16"/>
      <c r="C44" s="16"/>
      <c r="D44" s="16"/>
      <c r="E44" s="16"/>
      <c r="F44" s="16"/>
      <c r="G44" s="16"/>
      <c r="H44" s="16"/>
      <c r="I44" s="16"/>
      <c r="J44" s="16"/>
      <c r="K44" s="16"/>
      <c r="L44" s="16"/>
      <c r="M44" s="16"/>
      <c r="N44" s="16"/>
      <c r="O44" s="16"/>
      <c r="P44" s="16"/>
      <c r="Q44" s="16"/>
      <c r="R44" s="16"/>
      <c r="S44" s="16"/>
    </row>
    <row r="45" spans="1:19" ht="15" customHeight="1" x14ac:dyDescent="0.35">
      <c r="A45" s="16"/>
      <c r="B45" s="16"/>
      <c r="C45" s="16"/>
      <c r="D45" s="16"/>
      <c r="E45" s="16"/>
      <c r="F45" s="16"/>
      <c r="G45" s="16"/>
      <c r="H45" s="16"/>
      <c r="I45" s="16"/>
      <c r="J45" s="16"/>
      <c r="K45" s="16"/>
      <c r="L45" s="16"/>
      <c r="M45" s="16"/>
      <c r="N45" s="16"/>
      <c r="O45" s="16"/>
      <c r="P45" s="16"/>
      <c r="Q45" s="16"/>
      <c r="R45" s="16"/>
      <c r="S45" s="16"/>
    </row>
    <row r="46" spans="1:19" ht="15" customHeight="1" x14ac:dyDescent="0.35">
      <c r="A46" s="16"/>
      <c r="B46" s="16"/>
      <c r="C46" s="16"/>
      <c r="D46" s="16"/>
      <c r="E46" s="16"/>
      <c r="F46" s="16"/>
      <c r="G46" s="16"/>
      <c r="H46" s="16"/>
      <c r="I46" s="16"/>
      <c r="J46" s="16"/>
      <c r="K46" s="16"/>
      <c r="L46" s="16"/>
      <c r="M46" s="16"/>
      <c r="N46" s="16"/>
      <c r="O46" s="16"/>
      <c r="P46" s="16"/>
      <c r="Q46" s="16"/>
      <c r="R46" s="16"/>
      <c r="S46" s="16"/>
    </row>
    <row r="47" spans="1:19" ht="15" customHeight="1" x14ac:dyDescent="0.35">
      <c r="A47" s="16"/>
      <c r="B47" s="16"/>
      <c r="C47" s="16"/>
      <c r="D47" s="16"/>
      <c r="E47" s="16"/>
      <c r="F47" s="16"/>
      <c r="G47" s="16"/>
      <c r="H47" s="16"/>
      <c r="I47" s="16"/>
      <c r="J47" s="16"/>
      <c r="K47" s="16"/>
      <c r="L47" s="16"/>
      <c r="M47" s="16"/>
      <c r="N47" s="16"/>
      <c r="O47" s="16"/>
      <c r="P47" s="16"/>
      <c r="Q47" s="16"/>
      <c r="R47" s="16"/>
      <c r="S47" s="16"/>
    </row>
    <row r="48" spans="1:19" ht="15" customHeight="1" x14ac:dyDescent="0.35">
      <c r="A48" s="16"/>
      <c r="B48" s="16"/>
      <c r="C48" s="16"/>
      <c r="D48" s="16"/>
      <c r="E48" s="16"/>
      <c r="F48" s="16"/>
      <c r="G48" s="16"/>
      <c r="H48" s="16"/>
      <c r="I48" s="16"/>
      <c r="J48" s="16"/>
      <c r="K48" s="16"/>
      <c r="L48" s="16"/>
      <c r="M48" s="16"/>
      <c r="N48" s="16"/>
      <c r="O48" s="16"/>
      <c r="P48" s="16"/>
      <c r="Q48" s="16"/>
      <c r="R48" s="16"/>
      <c r="S48" s="16"/>
    </row>
    <row r="49" spans="1:19" ht="15" customHeight="1" x14ac:dyDescent="0.35">
      <c r="A49" s="16"/>
      <c r="B49" s="16"/>
      <c r="C49" s="16"/>
      <c r="D49" s="16"/>
      <c r="E49" s="16"/>
      <c r="F49" s="16"/>
      <c r="G49" s="16"/>
      <c r="H49" s="16"/>
      <c r="I49" s="16"/>
      <c r="J49" s="16"/>
      <c r="K49" s="16"/>
      <c r="L49" s="16"/>
      <c r="M49" s="16"/>
      <c r="N49" s="16"/>
      <c r="O49" s="16"/>
      <c r="P49" s="16"/>
      <c r="Q49" s="16"/>
      <c r="R49" s="16"/>
      <c r="S49" s="16"/>
    </row>
    <row r="50" spans="1:19" ht="15" customHeight="1" x14ac:dyDescent="0.35">
      <c r="A50" s="16"/>
      <c r="B50" s="16"/>
      <c r="C50" s="16"/>
      <c r="D50" s="16"/>
      <c r="E50" s="16"/>
      <c r="F50" s="16"/>
      <c r="G50" s="16"/>
      <c r="H50" s="16"/>
      <c r="I50" s="16"/>
      <c r="J50" s="16"/>
      <c r="K50" s="16"/>
      <c r="L50" s="16"/>
      <c r="M50" s="16"/>
      <c r="N50" s="16"/>
      <c r="O50" s="16"/>
      <c r="P50" s="16"/>
      <c r="Q50" s="16"/>
      <c r="R50" s="16"/>
      <c r="S50" s="16"/>
    </row>
    <row r="51" spans="1:19" ht="15" customHeight="1" x14ac:dyDescent="0.35">
      <c r="A51" s="16"/>
      <c r="B51" s="16"/>
      <c r="C51" s="16"/>
      <c r="D51" s="16"/>
      <c r="E51" s="16"/>
      <c r="F51" s="16"/>
      <c r="G51" s="16"/>
      <c r="H51" s="16"/>
      <c r="I51" s="16"/>
      <c r="J51" s="16"/>
      <c r="K51" s="16"/>
      <c r="L51" s="16"/>
      <c r="M51" s="16"/>
      <c r="N51" s="16"/>
      <c r="O51" s="16"/>
      <c r="P51" s="16"/>
      <c r="Q51" s="16"/>
      <c r="R51" s="16"/>
      <c r="S51" s="16"/>
    </row>
    <row r="52" spans="1:19" ht="15" customHeight="1" x14ac:dyDescent="0.35">
      <c r="A52" s="16"/>
      <c r="B52" s="16"/>
      <c r="C52" s="16"/>
      <c r="D52" s="16"/>
      <c r="E52" s="16"/>
      <c r="F52" s="16"/>
      <c r="G52" s="16"/>
      <c r="H52" s="16"/>
      <c r="I52" s="16"/>
      <c r="J52" s="16"/>
      <c r="K52" s="16"/>
      <c r="L52" s="16"/>
      <c r="M52" s="16"/>
      <c r="N52" s="16"/>
      <c r="O52" s="16"/>
      <c r="P52" s="16"/>
      <c r="Q52" s="16"/>
      <c r="R52" s="16"/>
      <c r="S52" s="16"/>
    </row>
    <row r="53" spans="1:19" ht="15" customHeight="1" x14ac:dyDescent="0.35">
      <c r="A53" s="16"/>
      <c r="B53" s="16"/>
      <c r="C53" s="16"/>
      <c r="D53" s="16"/>
      <c r="E53" s="16"/>
      <c r="F53" s="16"/>
      <c r="G53" s="16"/>
      <c r="H53" s="16"/>
      <c r="I53" s="16"/>
      <c r="J53" s="16"/>
      <c r="K53" s="16"/>
      <c r="L53" s="16"/>
      <c r="M53" s="16"/>
      <c r="N53" s="16"/>
      <c r="O53" s="16"/>
      <c r="P53" s="16"/>
      <c r="Q53" s="16"/>
      <c r="R53" s="16"/>
      <c r="S53" s="16"/>
    </row>
    <row r="54" spans="1:19" ht="15" customHeight="1" x14ac:dyDescent="0.35">
      <c r="A54" s="16"/>
      <c r="B54" s="16"/>
      <c r="C54" s="16"/>
      <c r="D54" s="16"/>
      <c r="E54" s="16"/>
      <c r="F54" s="16"/>
      <c r="G54" s="16"/>
      <c r="H54" s="16"/>
      <c r="I54" s="16"/>
      <c r="J54" s="16"/>
      <c r="K54" s="16"/>
      <c r="L54" s="16"/>
      <c r="M54" s="16"/>
      <c r="N54" s="16"/>
      <c r="O54" s="16"/>
      <c r="P54" s="16"/>
      <c r="Q54" s="16"/>
      <c r="R54" s="16"/>
      <c r="S54" s="16"/>
    </row>
    <row r="55" spans="1:19" ht="15" customHeight="1" x14ac:dyDescent="0.35">
      <c r="A55" s="16"/>
      <c r="B55" s="16"/>
      <c r="C55" s="16"/>
      <c r="D55" s="16"/>
      <c r="E55" s="16"/>
      <c r="F55" s="16"/>
      <c r="G55" s="16"/>
      <c r="H55" s="16"/>
      <c r="I55" s="16"/>
      <c r="J55" s="16"/>
      <c r="K55" s="16"/>
      <c r="L55" s="16"/>
      <c r="M55" s="16"/>
      <c r="N55" s="16"/>
      <c r="O55" s="16"/>
      <c r="P55" s="16"/>
      <c r="Q55" s="16"/>
      <c r="R55" s="16"/>
      <c r="S55" s="16"/>
    </row>
    <row r="56" spans="1:19" ht="15" customHeight="1" x14ac:dyDescent="0.35">
      <c r="A56" s="16"/>
      <c r="B56" s="16"/>
      <c r="C56" s="16"/>
      <c r="D56" s="16"/>
      <c r="E56" s="16"/>
      <c r="F56" s="16"/>
      <c r="G56" s="16"/>
      <c r="H56" s="16"/>
      <c r="I56" s="16"/>
      <c r="J56" s="16"/>
      <c r="K56" s="16"/>
      <c r="L56" s="16"/>
      <c r="M56" s="16"/>
      <c r="N56" s="16"/>
      <c r="O56" s="16"/>
      <c r="P56" s="16"/>
      <c r="Q56" s="16"/>
      <c r="R56" s="16"/>
      <c r="S56" s="16"/>
    </row>
    <row r="57" spans="1:19" ht="15" customHeight="1" x14ac:dyDescent="0.35">
      <c r="A57" s="16"/>
      <c r="B57" s="16"/>
      <c r="C57" s="16"/>
      <c r="D57" s="16"/>
      <c r="E57" s="16"/>
      <c r="F57" s="16"/>
      <c r="G57" s="16"/>
      <c r="H57" s="16"/>
      <c r="I57" s="16"/>
      <c r="J57" s="16"/>
      <c r="K57" s="16"/>
      <c r="L57" s="16"/>
      <c r="M57" s="16"/>
      <c r="N57" s="16"/>
      <c r="O57" s="16"/>
      <c r="P57" s="16"/>
      <c r="Q57" s="16"/>
      <c r="R57" s="16"/>
      <c r="S57" s="16"/>
    </row>
    <row r="58" spans="1:19" ht="15" customHeight="1" x14ac:dyDescent="0.35">
      <c r="A58" s="16"/>
      <c r="B58" s="16"/>
      <c r="C58" s="16"/>
      <c r="D58" s="16"/>
      <c r="E58" s="16"/>
      <c r="F58" s="16"/>
      <c r="G58" s="16"/>
      <c r="H58" s="16"/>
      <c r="I58" s="16"/>
      <c r="J58" s="21"/>
      <c r="K58" s="21"/>
      <c r="L58" s="21"/>
      <c r="M58" s="21"/>
      <c r="N58" s="16"/>
      <c r="O58" s="16"/>
      <c r="P58" s="16"/>
      <c r="Q58" s="16"/>
      <c r="R58" s="16"/>
      <c r="S58" s="16"/>
    </row>
    <row r="59" spans="1:19" ht="15" customHeight="1" x14ac:dyDescent="0.35">
      <c r="A59" s="16"/>
      <c r="B59" s="16"/>
      <c r="C59" s="16"/>
      <c r="D59" s="16"/>
      <c r="E59" s="16"/>
      <c r="F59" s="16"/>
      <c r="G59" s="16"/>
      <c r="H59" s="16"/>
      <c r="I59" s="16"/>
      <c r="J59" s="21"/>
      <c r="K59" s="21"/>
      <c r="L59" s="21"/>
      <c r="M59" s="21"/>
      <c r="N59" s="16"/>
      <c r="O59" s="16"/>
      <c r="P59" s="16"/>
      <c r="Q59" s="16"/>
      <c r="R59" s="16"/>
      <c r="S59" s="16"/>
    </row>
    <row r="60" spans="1:19" ht="15" customHeight="1" x14ac:dyDescent="0.35">
      <c r="A60" s="16"/>
      <c r="B60" s="16"/>
      <c r="C60" s="16"/>
      <c r="D60" s="16"/>
      <c r="E60" s="16"/>
      <c r="F60" s="16"/>
      <c r="G60" s="16"/>
      <c r="H60" s="16"/>
      <c r="I60" s="16"/>
      <c r="J60" s="21"/>
      <c r="K60" s="21"/>
      <c r="L60" s="21"/>
      <c r="M60" s="21"/>
      <c r="N60" s="16"/>
      <c r="O60" s="16"/>
      <c r="P60" s="16"/>
      <c r="Q60" s="16"/>
      <c r="R60" s="16"/>
      <c r="S60" s="16"/>
    </row>
    <row r="61" spans="1:19" ht="15" customHeight="1" x14ac:dyDescent="0.35">
      <c r="A61" s="16"/>
      <c r="B61" s="16"/>
      <c r="C61" s="16"/>
      <c r="D61" s="16"/>
      <c r="E61" s="16"/>
      <c r="F61" s="16"/>
      <c r="G61" s="16"/>
      <c r="H61" s="16"/>
      <c r="I61" s="16"/>
      <c r="J61" s="21"/>
      <c r="K61" s="21"/>
      <c r="L61" s="21"/>
      <c r="M61" s="21"/>
      <c r="N61" s="16"/>
      <c r="O61" s="16"/>
      <c r="P61" s="16"/>
      <c r="Q61" s="16"/>
      <c r="R61" s="16"/>
      <c r="S61" s="16"/>
    </row>
    <row r="62" spans="1:19" ht="15" customHeight="1" x14ac:dyDescent="0.35">
      <c r="A62" s="16"/>
      <c r="B62" s="16"/>
      <c r="C62" s="16"/>
      <c r="D62" s="16"/>
      <c r="E62" s="16"/>
      <c r="F62" s="16"/>
      <c r="G62" s="16"/>
      <c r="H62" s="16"/>
      <c r="I62" s="16"/>
      <c r="J62" s="21"/>
      <c r="K62" s="21"/>
      <c r="L62" s="21"/>
      <c r="M62" s="21"/>
      <c r="N62" s="16"/>
      <c r="O62" s="16"/>
      <c r="P62" s="16"/>
      <c r="Q62" s="16"/>
      <c r="R62" s="16"/>
      <c r="S62" s="16"/>
    </row>
    <row r="63" spans="1:19" ht="15" customHeight="1" x14ac:dyDescent="0.35">
      <c r="A63" s="16"/>
      <c r="B63" s="16"/>
      <c r="C63" s="16"/>
      <c r="D63" s="16"/>
      <c r="E63" s="16"/>
      <c r="F63" s="16"/>
      <c r="G63" s="16"/>
      <c r="H63" s="16"/>
      <c r="I63" s="16"/>
      <c r="J63" s="21"/>
      <c r="K63" s="21"/>
      <c r="L63" s="21"/>
      <c r="M63" s="21"/>
      <c r="N63" s="16"/>
      <c r="O63" s="16"/>
      <c r="P63" s="16"/>
      <c r="Q63" s="16"/>
      <c r="R63" s="16"/>
      <c r="S63" s="16"/>
    </row>
    <row r="64" spans="1:19" ht="15" customHeight="1" x14ac:dyDescent="0.35">
      <c r="A64" s="16"/>
      <c r="B64" s="16"/>
      <c r="C64" s="16"/>
      <c r="D64" s="16"/>
      <c r="E64" s="16"/>
      <c r="F64" s="16"/>
      <c r="G64" s="16"/>
      <c r="H64" s="16"/>
      <c r="I64" s="16"/>
      <c r="J64" s="21"/>
      <c r="K64" s="21"/>
      <c r="L64" s="21"/>
      <c r="M64" s="21"/>
      <c r="N64" s="16"/>
      <c r="O64" s="16"/>
      <c r="P64" s="16"/>
      <c r="Q64" s="16"/>
      <c r="R64" s="16"/>
      <c r="S64" s="16"/>
    </row>
    <row r="65" spans="1:19" ht="15" customHeight="1" x14ac:dyDescent="0.35">
      <c r="A65" s="16"/>
      <c r="B65" s="16"/>
      <c r="C65" s="16"/>
      <c r="D65" s="16"/>
      <c r="E65" s="16"/>
      <c r="F65" s="16"/>
      <c r="G65" s="16"/>
      <c r="H65" s="16"/>
      <c r="I65" s="16"/>
      <c r="J65" s="21"/>
      <c r="K65" s="21"/>
      <c r="L65" s="21"/>
      <c r="M65" s="21"/>
      <c r="N65" s="16"/>
      <c r="O65" s="16"/>
      <c r="P65" s="16"/>
      <c r="Q65" s="16"/>
      <c r="R65" s="16"/>
      <c r="S65" s="16"/>
    </row>
    <row r="66" spans="1:19" ht="15" customHeight="1" x14ac:dyDescent="0.35">
      <c r="A66" s="16"/>
      <c r="B66" s="16"/>
      <c r="C66" s="16"/>
      <c r="D66" s="16"/>
      <c r="E66" s="16"/>
      <c r="F66" s="16"/>
      <c r="G66" s="16"/>
      <c r="H66" s="16"/>
      <c r="I66" s="16"/>
      <c r="J66" s="21"/>
      <c r="K66" s="116"/>
      <c r="L66" s="21"/>
      <c r="M66" s="21"/>
      <c r="N66" s="16"/>
      <c r="O66" s="315"/>
      <c r="P66" s="315"/>
      <c r="Q66" s="315"/>
      <c r="R66" s="315"/>
      <c r="S66" s="16"/>
    </row>
    <row r="67" spans="1:19" ht="15" customHeight="1" x14ac:dyDescent="0.35">
      <c r="A67" s="21"/>
      <c r="B67" s="21"/>
      <c r="C67" s="21"/>
      <c r="D67" s="21"/>
      <c r="E67" s="21"/>
      <c r="F67" s="21"/>
      <c r="G67" s="21"/>
      <c r="H67" s="21"/>
      <c r="I67" s="21"/>
      <c r="J67" s="21"/>
      <c r="K67" s="116"/>
      <c r="L67" s="21"/>
      <c r="M67" s="21"/>
      <c r="N67" s="21"/>
      <c r="O67" s="315"/>
      <c r="P67" s="315"/>
      <c r="Q67" s="315"/>
      <c r="R67" s="315"/>
      <c r="S67" s="16"/>
    </row>
    <row r="68" spans="1:19" ht="15" customHeight="1" x14ac:dyDescent="0.35">
      <c r="A68" s="21"/>
      <c r="B68" s="21"/>
      <c r="C68" s="21"/>
      <c r="D68" s="21"/>
      <c r="E68" s="21"/>
      <c r="F68" s="21"/>
      <c r="G68" s="21"/>
      <c r="H68" s="21"/>
      <c r="I68" s="21"/>
      <c r="J68" s="21"/>
      <c r="K68" s="116"/>
      <c r="L68" s="21"/>
      <c r="M68" s="21"/>
      <c r="N68" s="21"/>
      <c r="O68" s="315"/>
      <c r="P68" s="315"/>
      <c r="Q68" s="315"/>
      <c r="R68" s="315"/>
      <c r="S68" s="16"/>
    </row>
    <row r="69" spans="1:19" ht="15" customHeight="1" x14ac:dyDescent="0.35">
      <c r="A69" s="21"/>
      <c r="B69" s="21"/>
      <c r="C69" s="21"/>
      <c r="D69" s="21"/>
      <c r="E69" s="21"/>
      <c r="F69" s="21"/>
      <c r="G69" s="21"/>
      <c r="H69" s="21"/>
      <c r="I69" s="21"/>
      <c r="J69" s="21"/>
      <c r="K69" s="116"/>
      <c r="L69" s="21"/>
      <c r="M69" s="21"/>
      <c r="N69" s="21"/>
      <c r="O69" s="316"/>
      <c r="P69" s="316"/>
      <c r="Q69" s="316"/>
      <c r="R69" s="47"/>
      <c r="S69" s="16"/>
    </row>
    <row r="70" spans="1:19" ht="15" customHeight="1" x14ac:dyDescent="0.35">
      <c r="A70" s="21"/>
      <c r="B70" s="21"/>
      <c r="C70" s="21"/>
      <c r="D70" s="21"/>
      <c r="E70" s="21"/>
      <c r="F70" s="21"/>
      <c r="G70" s="21"/>
      <c r="H70" s="21"/>
      <c r="I70" s="21"/>
      <c r="J70" s="21"/>
      <c r="K70" s="21"/>
      <c r="L70" s="21"/>
      <c r="M70" s="21"/>
      <c r="N70" s="21"/>
      <c r="O70" s="16"/>
      <c r="P70" s="16"/>
      <c r="Q70" s="16"/>
      <c r="R70" s="16"/>
      <c r="S70" s="16"/>
    </row>
    <row r="71" spans="1:19" ht="15" customHeight="1" x14ac:dyDescent="0.35">
      <c r="A71" s="21"/>
      <c r="B71" s="21"/>
      <c r="C71" s="21"/>
      <c r="D71" s="21"/>
      <c r="E71" s="21"/>
      <c r="F71" s="21"/>
      <c r="G71" s="21"/>
      <c r="H71" s="21"/>
      <c r="I71" s="21"/>
      <c r="J71" s="21"/>
      <c r="K71" s="21"/>
      <c r="L71" s="21"/>
      <c r="M71" s="21"/>
      <c r="N71" s="117"/>
      <c r="O71" s="16"/>
      <c r="P71" s="16"/>
      <c r="Q71" s="16"/>
      <c r="R71" s="16"/>
      <c r="S71" s="16"/>
    </row>
    <row r="72" spans="1:19" ht="15" customHeight="1" x14ac:dyDescent="0.35">
      <c r="A72" s="21"/>
      <c r="B72" s="21"/>
      <c r="C72" s="21"/>
      <c r="D72" s="21"/>
      <c r="E72" s="21"/>
      <c r="F72" s="21"/>
      <c r="G72" s="21"/>
      <c r="H72" s="21"/>
      <c r="I72" s="21"/>
      <c r="J72" s="21"/>
      <c r="K72" s="21"/>
      <c r="L72" s="21"/>
      <c r="M72" s="21"/>
      <c r="N72" s="21"/>
      <c r="O72" s="16"/>
      <c r="P72" s="16"/>
      <c r="Q72" s="16"/>
      <c r="R72" s="16"/>
      <c r="S72" s="16"/>
    </row>
    <row r="73" spans="1:19" ht="12.75" customHeight="1" x14ac:dyDescent="0.35">
      <c r="A73" s="21"/>
      <c r="B73" s="21"/>
      <c r="C73" s="21"/>
      <c r="D73" s="21"/>
      <c r="E73" s="21"/>
      <c r="F73" s="21"/>
      <c r="G73" s="21"/>
      <c r="H73" s="21"/>
      <c r="I73" s="21"/>
      <c r="J73" s="21"/>
      <c r="K73" s="21"/>
      <c r="L73" s="21"/>
      <c r="M73" s="21"/>
      <c r="N73" s="21"/>
      <c r="O73" s="16"/>
      <c r="P73" s="16"/>
      <c r="Q73" s="16"/>
      <c r="R73" s="16"/>
      <c r="S73" s="16"/>
    </row>
    <row r="74" spans="1:19" ht="12.75" customHeight="1" x14ac:dyDescent="0.35">
      <c r="A74" s="21"/>
      <c r="B74" s="21"/>
      <c r="C74" s="21"/>
      <c r="D74" s="21"/>
      <c r="E74" s="21"/>
      <c r="F74" s="21"/>
      <c r="G74" s="21"/>
      <c r="H74" s="21"/>
      <c r="I74" s="21"/>
      <c r="J74" s="21"/>
      <c r="K74" s="21"/>
      <c r="L74" s="21"/>
      <c r="M74" s="21"/>
      <c r="N74" s="21"/>
      <c r="O74" s="16"/>
      <c r="P74" s="16"/>
      <c r="Q74" s="16"/>
      <c r="R74" s="16"/>
      <c r="S74" s="16"/>
    </row>
    <row r="75" spans="1:19" ht="15" customHeight="1" x14ac:dyDescent="0.35">
      <c r="A75" s="21"/>
      <c r="B75" s="21"/>
      <c r="C75" s="21"/>
      <c r="D75" s="21"/>
      <c r="E75" s="21"/>
      <c r="F75" s="21"/>
      <c r="G75" s="21"/>
      <c r="H75" s="21"/>
      <c r="I75" s="21"/>
      <c r="J75" s="21"/>
      <c r="K75" s="21"/>
      <c r="L75" s="21"/>
      <c r="M75" s="21"/>
      <c r="N75" s="21"/>
      <c r="O75" s="16"/>
      <c r="P75" s="16"/>
      <c r="Q75" s="16"/>
      <c r="R75" s="16"/>
      <c r="S75" s="16"/>
    </row>
    <row r="76" spans="1:19" ht="15" customHeight="1" x14ac:dyDescent="0.35">
      <c r="A76" s="21"/>
      <c r="B76" s="21"/>
      <c r="C76" s="21"/>
      <c r="D76" s="21"/>
      <c r="E76" s="21"/>
      <c r="F76" s="21"/>
      <c r="G76" s="21"/>
      <c r="H76" s="21"/>
      <c r="I76" s="21"/>
      <c r="J76" s="21"/>
      <c r="K76" s="21"/>
      <c r="L76" s="21"/>
      <c r="M76" s="21"/>
      <c r="N76" s="21"/>
      <c r="O76" s="16"/>
      <c r="P76" s="16"/>
      <c r="Q76" s="16"/>
      <c r="R76" s="16"/>
      <c r="S76" s="16"/>
    </row>
    <row r="77" spans="1:19" ht="15" customHeight="1" x14ac:dyDescent="0.35">
      <c r="A77" s="21"/>
      <c r="B77" s="21"/>
      <c r="C77" s="21"/>
      <c r="D77" s="21"/>
      <c r="E77" s="21"/>
      <c r="F77" s="21"/>
      <c r="G77" s="21"/>
      <c r="H77" s="21"/>
      <c r="I77" s="21"/>
      <c r="J77" s="21"/>
      <c r="K77" s="21"/>
      <c r="L77" s="21"/>
      <c r="M77" s="21"/>
      <c r="N77" s="21"/>
      <c r="O77" s="16"/>
      <c r="P77" s="16"/>
      <c r="Q77" s="16"/>
      <c r="R77" s="16"/>
      <c r="S77" s="16"/>
    </row>
    <row r="78" spans="1:19" ht="15" customHeight="1" x14ac:dyDescent="0.35">
      <c r="A78" s="21"/>
      <c r="B78" s="21"/>
      <c r="C78" s="21"/>
      <c r="D78" s="21"/>
      <c r="E78" s="21"/>
      <c r="F78" s="21"/>
      <c r="G78" s="21"/>
      <c r="H78" s="21"/>
      <c r="I78" s="21"/>
      <c r="J78" s="21"/>
      <c r="K78" s="21"/>
      <c r="L78" s="21"/>
      <c r="M78" s="21"/>
      <c r="N78" s="21"/>
      <c r="O78" s="16"/>
      <c r="P78" s="16"/>
      <c r="Q78" s="16"/>
      <c r="R78" s="16"/>
      <c r="S78" s="16"/>
    </row>
    <row r="79" spans="1:19" ht="15" customHeight="1" x14ac:dyDescent="0.35">
      <c r="A79" s="21"/>
      <c r="B79" s="21"/>
      <c r="C79" s="21"/>
      <c r="D79" s="21"/>
      <c r="E79" s="21"/>
      <c r="F79" s="21"/>
      <c r="G79" s="21"/>
      <c r="H79" s="21"/>
      <c r="I79" s="21"/>
      <c r="J79" s="21"/>
      <c r="K79" s="21"/>
      <c r="L79" s="21"/>
      <c r="M79" s="21"/>
      <c r="N79" s="21"/>
      <c r="O79" s="16"/>
      <c r="P79" s="16"/>
      <c r="Q79" s="16"/>
      <c r="R79" s="16"/>
      <c r="S79" s="16"/>
    </row>
    <row r="80" spans="1:19" ht="15" customHeight="1" x14ac:dyDescent="0.35">
      <c r="A80" s="21"/>
      <c r="B80" s="21"/>
      <c r="C80" s="21"/>
      <c r="D80" s="21"/>
      <c r="E80" s="21"/>
      <c r="F80" s="21"/>
      <c r="G80" s="21"/>
      <c r="H80" s="21"/>
      <c r="I80" s="21"/>
      <c r="J80" s="21"/>
      <c r="K80" s="21"/>
      <c r="L80" s="21"/>
      <c r="M80" s="21"/>
      <c r="N80" s="21"/>
      <c r="O80" s="16"/>
      <c r="P80" s="16"/>
      <c r="Q80" s="16"/>
      <c r="R80" s="16"/>
      <c r="S80" s="16"/>
    </row>
    <row r="81" spans="1:19" ht="15" customHeight="1" x14ac:dyDescent="0.35">
      <c r="A81" s="21"/>
      <c r="B81" s="21"/>
      <c r="C81" s="21"/>
      <c r="D81" s="21"/>
      <c r="E81" s="21"/>
      <c r="F81" s="21"/>
      <c r="G81" s="21"/>
      <c r="H81" s="21"/>
      <c r="I81" s="21"/>
      <c r="J81" s="21"/>
      <c r="K81" s="21"/>
      <c r="L81" s="21"/>
      <c r="M81" s="21"/>
      <c r="N81" s="21"/>
      <c r="O81" s="16"/>
      <c r="P81" s="16"/>
      <c r="Q81" s="16"/>
      <c r="R81" s="16"/>
      <c r="S81" s="16"/>
    </row>
    <row r="82" spans="1:19" ht="15" customHeight="1" x14ac:dyDescent="0.35">
      <c r="A82" s="21"/>
      <c r="B82" s="21"/>
      <c r="C82" s="21"/>
      <c r="D82" s="21"/>
      <c r="E82" s="21"/>
      <c r="F82" s="21"/>
      <c r="G82" s="21"/>
      <c r="H82" s="21"/>
      <c r="I82" s="21"/>
      <c r="J82" s="21"/>
      <c r="K82" s="21"/>
      <c r="L82" s="21"/>
      <c r="M82" s="21"/>
      <c r="N82" s="21"/>
      <c r="O82" s="16"/>
      <c r="P82" s="16"/>
      <c r="Q82" s="16"/>
      <c r="R82" s="16"/>
      <c r="S82" s="16"/>
    </row>
    <row r="83" spans="1:19" ht="15" customHeight="1" x14ac:dyDescent="0.35">
      <c r="A83" s="21"/>
      <c r="B83" s="21"/>
      <c r="C83" s="21"/>
      <c r="D83" s="21"/>
      <c r="E83" s="21"/>
      <c r="F83" s="21"/>
      <c r="G83" s="21"/>
      <c r="H83" s="21"/>
      <c r="I83" s="21"/>
      <c r="J83" s="21"/>
      <c r="K83" s="21"/>
      <c r="L83" s="21"/>
      <c r="M83" s="21"/>
      <c r="N83" s="21"/>
      <c r="O83" s="16"/>
      <c r="P83" s="16"/>
      <c r="Q83" s="16"/>
      <c r="R83" s="16"/>
      <c r="S83" s="16"/>
    </row>
    <row r="84" spans="1:19" ht="15" customHeight="1" x14ac:dyDescent="0.35">
      <c r="A84" s="21"/>
      <c r="B84" s="21"/>
      <c r="C84" s="21"/>
      <c r="D84" s="21"/>
      <c r="E84" s="21"/>
      <c r="F84" s="21"/>
      <c r="G84" s="21"/>
      <c r="H84" s="21"/>
      <c r="I84" s="21"/>
      <c r="J84" s="21"/>
      <c r="K84" s="21"/>
      <c r="L84" s="21"/>
      <c r="M84" s="21"/>
      <c r="N84" s="21"/>
      <c r="O84" s="16"/>
      <c r="P84" s="16"/>
      <c r="Q84" s="16"/>
      <c r="R84" s="16"/>
      <c r="S84" s="16"/>
    </row>
    <row r="85" spans="1:19" ht="15" customHeight="1" x14ac:dyDescent="0.35">
      <c r="A85" s="21"/>
      <c r="B85" s="21"/>
      <c r="C85" s="21"/>
      <c r="D85" s="21"/>
      <c r="E85" s="21"/>
      <c r="F85" s="21"/>
      <c r="G85" s="21"/>
      <c r="H85" s="21"/>
      <c r="I85" s="21"/>
      <c r="J85" s="21"/>
      <c r="K85" s="21"/>
      <c r="L85" s="21"/>
      <c r="M85" s="21"/>
      <c r="N85" s="21"/>
      <c r="O85" s="16"/>
      <c r="P85" s="16"/>
      <c r="Q85" s="16"/>
      <c r="R85" s="16"/>
      <c r="S85" s="16"/>
    </row>
    <row r="86" spans="1:19" ht="15" customHeight="1" x14ac:dyDescent="0.35">
      <c r="A86" s="21"/>
      <c r="B86" s="21"/>
      <c r="C86" s="21"/>
      <c r="D86" s="21"/>
      <c r="E86" s="21"/>
      <c r="F86" s="21"/>
      <c r="G86" s="21"/>
      <c r="H86" s="21"/>
      <c r="I86" s="21"/>
      <c r="J86" s="21"/>
      <c r="K86" s="21"/>
      <c r="L86" s="21"/>
      <c r="M86" s="21"/>
      <c r="N86" s="21"/>
      <c r="O86" s="16"/>
      <c r="P86" s="16"/>
      <c r="Q86" s="16"/>
      <c r="R86" s="16"/>
      <c r="S86" s="16"/>
    </row>
    <row r="87" spans="1:19" ht="15" customHeight="1" x14ac:dyDescent="0.35">
      <c r="A87" s="21"/>
      <c r="B87" s="21"/>
      <c r="C87" s="21"/>
      <c r="D87" s="21"/>
      <c r="E87" s="21"/>
      <c r="F87" s="21"/>
      <c r="G87" s="21"/>
      <c r="H87" s="21"/>
      <c r="I87" s="21"/>
      <c r="J87" s="21"/>
      <c r="K87" s="21"/>
      <c r="L87" s="21"/>
      <c r="M87" s="21"/>
      <c r="N87" s="21"/>
      <c r="O87" s="16"/>
      <c r="P87" s="16"/>
      <c r="Q87" s="16"/>
      <c r="R87" s="16"/>
      <c r="S87" s="16"/>
    </row>
    <row r="88" spans="1:19" ht="15" customHeight="1" x14ac:dyDescent="0.35">
      <c r="A88" s="21"/>
      <c r="B88" s="21"/>
      <c r="C88" s="21"/>
      <c r="D88" s="21"/>
      <c r="E88" s="21"/>
      <c r="F88" s="21"/>
      <c r="G88" s="21"/>
      <c r="H88" s="21"/>
      <c r="I88" s="21"/>
      <c r="J88" s="21"/>
      <c r="K88" s="21"/>
      <c r="L88" s="21"/>
      <c r="M88" s="21"/>
      <c r="N88" s="21"/>
      <c r="O88" s="16"/>
      <c r="P88" s="16"/>
      <c r="Q88" s="16"/>
      <c r="R88" s="16"/>
      <c r="S88" s="16"/>
    </row>
    <row r="89" spans="1:19" ht="15" customHeight="1" x14ac:dyDescent="0.35">
      <c r="A89" s="21"/>
      <c r="B89" s="21"/>
      <c r="C89" s="21"/>
      <c r="D89" s="21"/>
      <c r="E89" s="21"/>
      <c r="F89" s="21"/>
      <c r="G89" s="21"/>
      <c r="H89" s="21"/>
      <c r="I89" s="21"/>
      <c r="J89" s="21"/>
      <c r="K89" s="21"/>
      <c r="L89" s="21"/>
      <c r="M89" s="21"/>
      <c r="N89" s="21"/>
      <c r="O89" s="16"/>
      <c r="P89" s="16"/>
      <c r="Q89" s="16"/>
      <c r="R89" s="16"/>
      <c r="S89" s="16"/>
    </row>
    <row r="90" spans="1:19" ht="15" customHeight="1" x14ac:dyDescent="0.35">
      <c r="A90" s="21"/>
      <c r="B90" s="21"/>
      <c r="C90" s="21"/>
      <c r="D90" s="21"/>
      <c r="E90" s="21"/>
      <c r="F90" s="21"/>
      <c r="G90" s="21"/>
      <c r="H90" s="21"/>
      <c r="I90" s="21"/>
      <c r="J90" s="21"/>
      <c r="K90" s="21"/>
      <c r="L90" s="21"/>
      <c r="M90" s="21"/>
      <c r="N90" s="21"/>
      <c r="O90" s="16"/>
      <c r="P90" s="16"/>
      <c r="Q90" s="16"/>
      <c r="R90" s="16"/>
      <c r="S90" s="16"/>
    </row>
    <row r="91" spans="1:19" ht="15" customHeight="1" x14ac:dyDescent="0.35">
      <c r="A91" s="21"/>
      <c r="B91" s="21"/>
      <c r="C91" s="21"/>
      <c r="D91" s="21"/>
      <c r="E91" s="21"/>
      <c r="F91" s="21"/>
      <c r="G91" s="21"/>
      <c r="H91" s="21"/>
      <c r="I91" s="21"/>
      <c r="J91" s="21"/>
      <c r="K91" s="21"/>
      <c r="L91" s="21"/>
      <c r="M91" s="21"/>
      <c r="N91" s="21"/>
      <c r="O91" s="16"/>
      <c r="P91" s="16"/>
      <c r="Q91" s="16"/>
      <c r="R91" s="16"/>
      <c r="S91" s="16"/>
    </row>
    <row r="92" spans="1:19" ht="15" customHeight="1" x14ac:dyDescent="0.35">
      <c r="A92" s="21"/>
      <c r="B92" s="21"/>
      <c r="C92" s="21"/>
      <c r="D92" s="21"/>
      <c r="E92" s="21"/>
      <c r="F92" s="21"/>
      <c r="G92" s="21"/>
      <c r="H92" s="21"/>
      <c r="I92" s="21"/>
      <c r="J92" s="21"/>
      <c r="K92" s="21"/>
      <c r="L92" s="21"/>
      <c r="M92" s="21"/>
      <c r="N92" s="21"/>
      <c r="O92" s="16"/>
      <c r="P92" s="16"/>
      <c r="Q92" s="16"/>
      <c r="R92" s="16"/>
      <c r="S92" s="16"/>
    </row>
    <row r="93" spans="1:19" ht="15" customHeight="1" x14ac:dyDescent="0.35">
      <c r="A93" s="21"/>
      <c r="B93" s="21"/>
      <c r="C93" s="21"/>
      <c r="D93" s="21"/>
      <c r="E93" s="21"/>
      <c r="F93" s="21"/>
      <c r="G93" s="21"/>
      <c r="H93" s="21"/>
      <c r="I93" s="21"/>
      <c r="J93" s="21"/>
      <c r="K93" s="21"/>
      <c r="L93" s="21"/>
      <c r="M93" s="21"/>
      <c r="N93" s="21"/>
      <c r="O93" s="16"/>
      <c r="P93" s="16"/>
      <c r="Q93" s="16"/>
      <c r="R93" s="16"/>
      <c r="S93" s="16"/>
    </row>
    <row r="94" spans="1:19" ht="15" customHeight="1" x14ac:dyDescent="0.35">
      <c r="A94" s="21"/>
      <c r="B94" s="21"/>
      <c r="C94" s="21"/>
      <c r="D94" s="21"/>
      <c r="E94" s="21"/>
      <c r="F94" s="21"/>
      <c r="G94" s="21"/>
      <c r="H94" s="21"/>
      <c r="I94" s="21"/>
      <c r="J94" s="21"/>
      <c r="K94" s="21"/>
      <c r="L94" s="21"/>
      <c r="M94" s="21"/>
      <c r="N94" s="21"/>
      <c r="O94" s="16"/>
      <c r="P94" s="16"/>
      <c r="Q94" s="16"/>
      <c r="R94" s="16"/>
      <c r="S94" s="16"/>
    </row>
    <row r="95" spans="1:19" ht="15" customHeight="1" x14ac:dyDescent="0.35">
      <c r="A95" s="21"/>
      <c r="B95" s="21"/>
      <c r="C95" s="21"/>
      <c r="D95" s="21"/>
      <c r="E95" s="21"/>
      <c r="F95" s="21"/>
      <c r="G95" s="21"/>
      <c r="H95" s="21"/>
      <c r="I95" s="21"/>
      <c r="J95" s="21"/>
      <c r="K95" s="21"/>
      <c r="L95" s="21"/>
      <c r="M95" s="21"/>
      <c r="N95" s="21"/>
      <c r="O95" s="16"/>
      <c r="P95" s="16"/>
      <c r="Q95" s="16"/>
      <c r="R95" s="16"/>
      <c r="S95" s="16"/>
    </row>
    <row r="96" spans="1:19" ht="15" customHeight="1" x14ac:dyDescent="0.35">
      <c r="A96" s="21"/>
      <c r="B96" s="21"/>
      <c r="C96" s="21"/>
      <c r="D96" s="21"/>
      <c r="E96" s="21"/>
      <c r="F96" s="21"/>
      <c r="G96" s="21"/>
      <c r="H96" s="21"/>
      <c r="I96" s="21"/>
      <c r="J96" s="21"/>
      <c r="K96" s="21"/>
      <c r="L96" s="21"/>
      <c r="M96" s="21"/>
      <c r="N96" s="21"/>
      <c r="O96" s="16"/>
      <c r="P96" s="16"/>
      <c r="Q96" s="16"/>
      <c r="R96" s="16"/>
      <c r="S96" s="16"/>
    </row>
    <row r="97" spans="1:19" ht="15" customHeight="1" x14ac:dyDescent="0.35">
      <c r="A97" s="21"/>
      <c r="B97" s="21"/>
      <c r="C97" s="21"/>
      <c r="D97" s="21"/>
      <c r="E97" s="21"/>
      <c r="F97" s="21"/>
      <c r="G97" s="21"/>
      <c r="H97" s="21"/>
      <c r="I97" s="21"/>
      <c r="J97" s="21"/>
      <c r="K97" s="21"/>
      <c r="L97" s="21"/>
      <c r="M97" s="21"/>
      <c r="N97" s="21"/>
      <c r="O97" s="16"/>
      <c r="P97" s="16"/>
      <c r="Q97" s="16"/>
      <c r="R97" s="16"/>
      <c r="S97" s="16"/>
    </row>
    <row r="98" spans="1:19" ht="15" customHeight="1" x14ac:dyDescent="0.35">
      <c r="A98" s="21"/>
      <c r="B98" s="21"/>
      <c r="C98" s="21"/>
      <c r="D98" s="21"/>
      <c r="E98" s="21"/>
      <c r="F98" s="21"/>
      <c r="G98" s="21"/>
      <c r="H98" s="21"/>
      <c r="I98" s="21"/>
      <c r="J98" s="21"/>
      <c r="K98" s="21"/>
      <c r="L98" s="21"/>
      <c r="M98" s="21"/>
      <c r="N98" s="21"/>
      <c r="O98" s="16"/>
      <c r="P98" s="16"/>
      <c r="Q98" s="16"/>
      <c r="R98" s="16"/>
      <c r="S98" s="16"/>
    </row>
    <row r="99" spans="1:19" ht="15" customHeight="1" x14ac:dyDescent="0.35">
      <c r="A99" s="21"/>
      <c r="B99" s="21"/>
      <c r="C99" s="21"/>
      <c r="D99" s="21"/>
      <c r="E99" s="21"/>
      <c r="F99" s="21"/>
      <c r="G99" s="21"/>
      <c r="H99" s="21"/>
      <c r="I99" s="21"/>
      <c r="J99" s="21"/>
      <c r="K99" s="21"/>
      <c r="L99" s="21"/>
      <c r="M99" s="21"/>
      <c r="N99" s="21"/>
      <c r="O99" s="16"/>
      <c r="P99" s="16"/>
      <c r="Q99" s="16"/>
      <c r="R99" s="16"/>
      <c r="S99" s="16"/>
    </row>
    <row r="100" spans="1:19" ht="15" customHeight="1" x14ac:dyDescent="0.35">
      <c r="A100" s="21"/>
      <c r="B100" s="21"/>
      <c r="C100" s="21"/>
      <c r="D100" s="21"/>
      <c r="E100" s="21"/>
      <c r="F100" s="21"/>
      <c r="G100" s="21"/>
      <c r="H100" s="21"/>
      <c r="I100" s="21"/>
      <c r="J100" s="21"/>
      <c r="K100" s="21"/>
      <c r="L100" s="21"/>
      <c r="M100" s="21"/>
      <c r="N100" s="21"/>
      <c r="O100" s="16"/>
      <c r="P100" s="16"/>
      <c r="Q100" s="16"/>
      <c r="R100" s="16"/>
      <c r="S100" s="16"/>
    </row>
    <row r="101" spans="1:19" ht="15" customHeight="1" x14ac:dyDescent="0.35">
      <c r="A101" s="21"/>
      <c r="B101" s="21"/>
      <c r="C101" s="21"/>
      <c r="D101" s="21"/>
      <c r="E101" s="21"/>
      <c r="F101" s="21"/>
      <c r="G101" s="21"/>
      <c r="H101" s="21"/>
      <c r="I101" s="21"/>
      <c r="J101" s="21"/>
      <c r="K101" s="21"/>
      <c r="L101" s="21"/>
      <c r="M101" s="21"/>
      <c r="N101" s="21"/>
      <c r="O101" s="16"/>
      <c r="P101" s="16"/>
      <c r="Q101" s="16"/>
      <c r="R101" s="16"/>
      <c r="S101" s="16"/>
    </row>
    <row r="102" spans="1:19" ht="15" customHeight="1" x14ac:dyDescent="0.35">
      <c r="A102" s="21"/>
      <c r="B102" s="21"/>
      <c r="C102" s="21"/>
      <c r="D102" s="21"/>
      <c r="E102" s="21"/>
      <c r="F102" s="21"/>
      <c r="G102" s="21"/>
      <c r="H102" s="21"/>
      <c r="I102" s="21"/>
      <c r="J102" s="21"/>
      <c r="K102" s="21"/>
      <c r="L102" s="21"/>
      <c r="M102" s="21"/>
      <c r="N102" s="21"/>
      <c r="O102" s="16"/>
      <c r="P102" s="16"/>
      <c r="Q102" s="16"/>
      <c r="R102" s="16"/>
      <c r="S102" s="16"/>
    </row>
    <row r="103" spans="1:19" ht="15" customHeight="1" x14ac:dyDescent="0.35">
      <c r="A103" s="21"/>
      <c r="B103" s="21"/>
      <c r="C103" s="21"/>
      <c r="D103" s="21"/>
      <c r="E103" s="21"/>
      <c r="F103" s="21"/>
      <c r="G103" s="21"/>
      <c r="H103" s="21"/>
      <c r="I103" s="21"/>
      <c r="J103" s="21"/>
      <c r="K103" s="21"/>
      <c r="L103" s="21"/>
      <c r="M103" s="21"/>
      <c r="N103" s="21"/>
      <c r="O103" s="16"/>
      <c r="P103" s="16"/>
      <c r="Q103" s="16"/>
      <c r="R103" s="16"/>
      <c r="S103" s="16"/>
    </row>
    <row r="104" spans="1:19" ht="15" customHeight="1" x14ac:dyDescent="0.35">
      <c r="A104" s="21"/>
      <c r="B104" s="21"/>
      <c r="C104" s="21"/>
      <c r="D104" s="21"/>
      <c r="E104" s="21"/>
      <c r="F104" s="21"/>
      <c r="G104" s="21"/>
      <c r="H104" s="21"/>
      <c r="I104" s="21"/>
      <c r="J104" s="21"/>
      <c r="K104" s="21"/>
      <c r="L104" s="21"/>
      <c r="M104" s="21"/>
      <c r="N104" s="21"/>
      <c r="O104" s="16"/>
      <c r="P104" s="16"/>
      <c r="Q104" s="16"/>
      <c r="R104" s="16"/>
      <c r="S104" s="16"/>
    </row>
    <row r="105" spans="1:19" ht="15" customHeight="1" x14ac:dyDescent="0.35">
      <c r="A105" s="21"/>
      <c r="B105" s="21"/>
      <c r="C105" s="21"/>
      <c r="D105" s="21"/>
      <c r="E105" s="21"/>
      <c r="F105" s="21"/>
      <c r="G105" s="21"/>
      <c r="H105" s="21"/>
      <c r="I105" s="21"/>
      <c r="J105" s="21"/>
      <c r="K105" s="21"/>
      <c r="L105" s="21"/>
      <c r="M105" s="21"/>
      <c r="N105" s="21"/>
      <c r="O105" s="16"/>
      <c r="P105" s="16"/>
      <c r="Q105" s="16"/>
      <c r="R105" s="16"/>
      <c r="S105" s="16"/>
    </row>
    <row r="106" spans="1:19" ht="15" customHeight="1" x14ac:dyDescent="0.35">
      <c r="A106" s="21"/>
      <c r="B106" s="21"/>
      <c r="C106" s="21"/>
      <c r="D106" s="21"/>
      <c r="E106" s="21"/>
      <c r="F106" s="21"/>
      <c r="G106" s="21"/>
      <c r="H106" s="21"/>
      <c r="I106" s="21"/>
      <c r="J106" s="21"/>
      <c r="K106" s="21"/>
      <c r="L106" s="21"/>
      <c r="M106" s="21"/>
      <c r="N106" s="21"/>
      <c r="O106" s="16"/>
      <c r="P106" s="16"/>
      <c r="Q106" s="16"/>
      <c r="R106" s="16"/>
      <c r="S106" s="16"/>
    </row>
    <row r="107" spans="1:19" ht="15" customHeight="1" x14ac:dyDescent="0.35">
      <c r="A107" s="21"/>
      <c r="B107" s="21"/>
      <c r="C107" s="21"/>
      <c r="D107" s="21"/>
      <c r="E107" s="21"/>
      <c r="F107" s="21"/>
      <c r="G107" s="21"/>
      <c r="H107" s="21"/>
      <c r="I107" s="21"/>
      <c r="J107" s="21"/>
      <c r="K107" s="21"/>
      <c r="L107" s="21"/>
      <c r="M107" s="21"/>
      <c r="N107" s="21"/>
      <c r="O107" s="16"/>
      <c r="P107" s="16"/>
      <c r="Q107" s="16"/>
      <c r="R107" s="16"/>
      <c r="S107" s="16"/>
    </row>
    <row r="108" spans="1:19" ht="15" customHeight="1" x14ac:dyDescent="0.35">
      <c r="A108" s="21"/>
      <c r="B108" s="21"/>
      <c r="C108" s="21"/>
      <c r="D108" s="21"/>
      <c r="E108" s="21"/>
      <c r="F108" s="21"/>
      <c r="G108" s="21"/>
      <c r="H108" s="21"/>
      <c r="I108" s="21"/>
      <c r="J108" s="21"/>
      <c r="K108" s="21"/>
      <c r="L108" s="21"/>
      <c r="M108" s="21"/>
      <c r="N108" s="21"/>
      <c r="O108" s="16"/>
      <c r="P108" s="16"/>
      <c r="Q108" s="16"/>
      <c r="R108" s="16"/>
      <c r="S108" s="16"/>
    </row>
    <row r="109" spans="1:19" ht="15" customHeight="1" x14ac:dyDescent="0.35">
      <c r="A109" s="21"/>
      <c r="B109" s="21"/>
      <c r="C109" s="21"/>
      <c r="D109" s="21"/>
      <c r="E109" s="21"/>
      <c r="F109" s="21"/>
      <c r="G109" s="21"/>
      <c r="H109" s="21"/>
      <c r="I109" s="21"/>
      <c r="J109" s="21"/>
      <c r="K109" s="21"/>
      <c r="L109" s="21"/>
      <c r="M109" s="21"/>
      <c r="N109" s="21"/>
      <c r="O109" s="16"/>
      <c r="P109" s="16"/>
      <c r="Q109" s="16"/>
      <c r="R109" s="16"/>
      <c r="S109" s="16"/>
    </row>
    <row r="110" spans="1:19" ht="15" customHeight="1" x14ac:dyDescent="0.35">
      <c r="A110" s="21"/>
      <c r="B110" s="21"/>
      <c r="C110" s="21"/>
      <c r="D110" s="21"/>
      <c r="E110" s="21"/>
      <c r="F110" s="21"/>
      <c r="G110" s="21"/>
      <c r="H110" s="21"/>
      <c r="I110" s="21"/>
      <c r="J110" s="21"/>
      <c r="K110" s="21"/>
      <c r="L110" s="21"/>
      <c r="M110" s="21"/>
      <c r="N110" s="21"/>
      <c r="O110" s="16"/>
      <c r="P110" s="16"/>
      <c r="Q110" s="16"/>
      <c r="R110" s="16"/>
      <c r="S110" s="16"/>
    </row>
    <row r="111" spans="1:19" ht="15" customHeight="1" x14ac:dyDescent="0.35">
      <c r="A111" s="21"/>
      <c r="B111" s="21"/>
      <c r="C111" s="21"/>
      <c r="D111" s="21"/>
      <c r="E111" s="21"/>
      <c r="F111" s="21"/>
      <c r="G111" s="21"/>
      <c r="H111" s="21"/>
      <c r="I111" s="21"/>
      <c r="J111" s="21"/>
      <c r="K111" s="21"/>
      <c r="L111" s="21"/>
      <c r="M111" s="21"/>
      <c r="N111" s="21"/>
      <c r="O111" s="16"/>
      <c r="P111" s="16"/>
      <c r="Q111" s="16"/>
      <c r="R111" s="16"/>
      <c r="S111" s="16"/>
    </row>
    <row r="112" spans="1:19" ht="15" customHeight="1" x14ac:dyDescent="0.35">
      <c r="A112" s="38" t="s">
        <v>286</v>
      </c>
      <c r="B112" s="35"/>
      <c r="C112" s="35"/>
      <c r="D112" s="35"/>
      <c r="E112" s="35"/>
      <c r="F112" s="35"/>
      <c r="G112" s="35"/>
      <c r="H112" s="35"/>
      <c r="I112" s="35"/>
      <c r="J112" s="21"/>
      <c r="K112" s="35"/>
      <c r="L112" s="35"/>
      <c r="M112" s="35"/>
      <c r="N112" s="35"/>
      <c r="O112" s="35"/>
      <c r="P112" s="35"/>
      <c r="Q112" s="35"/>
      <c r="R112" s="35"/>
      <c r="S112" s="35"/>
    </row>
    <row r="113" spans="1:19" ht="15" customHeight="1" x14ac:dyDescent="0.35">
      <c r="A113" s="325" t="s">
        <v>12014</v>
      </c>
      <c r="B113" s="325"/>
      <c r="C113" s="325"/>
      <c r="D113" s="325"/>
      <c r="E113" s="325"/>
      <c r="F113" s="325"/>
      <c r="G113" s="325"/>
      <c r="H113" s="325"/>
      <c r="I113" s="325"/>
      <c r="J113" s="326"/>
      <c r="K113" s="327" t="s">
        <v>12015</v>
      </c>
      <c r="L113" s="327"/>
      <c r="M113" s="327"/>
      <c r="N113" s="327"/>
      <c r="O113" s="327"/>
      <c r="P113" s="327"/>
      <c r="Q113" s="327"/>
      <c r="R113" s="327"/>
      <c r="S113" s="327"/>
    </row>
    <row r="114" spans="1:19" ht="15" customHeight="1" x14ac:dyDescent="0.35">
      <c r="A114" s="325" t="s">
        <v>12016</v>
      </c>
      <c r="B114" s="325"/>
      <c r="C114" s="325"/>
      <c r="D114" s="325"/>
      <c r="E114" s="325"/>
      <c r="F114" s="325"/>
      <c r="G114" s="325"/>
      <c r="H114" s="325"/>
      <c r="I114" s="325"/>
      <c r="J114" s="328"/>
      <c r="K114" s="327" t="s">
        <v>12017</v>
      </c>
      <c r="L114" s="327"/>
      <c r="M114" s="327"/>
      <c r="N114" s="327"/>
      <c r="O114" s="327"/>
      <c r="P114" s="327"/>
      <c r="Q114" s="327"/>
      <c r="R114" s="327"/>
      <c r="S114" s="327"/>
    </row>
    <row r="115" spans="1:19" ht="15" customHeight="1" x14ac:dyDescent="0.35">
      <c r="A115" s="325" t="s">
        <v>12018</v>
      </c>
      <c r="B115" s="325"/>
      <c r="C115" s="325"/>
      <c r="D115" s="325"/>
      <c r="E115" s="325"/>
      <c r="F115" s="325"/>
      <c r="G115" s="325"/>
      <c r="H115" s="325"/>
      <c r="I115" s="325"/>
      <c r="J115" s="328"/>
      <c r="K115" s="327" t="s">
        <v>12019</v>
      </c>
      <c r="L115" s="327"/>
      <c r="M115" s="327"/>
      <c r="N115" s="327"/>
      <c r="O115" s="327"/>
      <c r="P115" s="327"/>
      <c r="Q115" s="327"/>
      <c r="R115" s="327"/>
      <c r="S115" s="327"/>
    </row>
    <row r="116" spans="1:19" ht="15" customHeight="1" x14ac:dyDescent="0.35">
      <c r="A116" s="325" t="s">
        <v>12020</v>
      </c>
      <c r="B116" s="325"/>
      <c r="C116" s="325"/>
      <c r="D116" s="325"/>
      <c r="E116" s="325"/>
      <c r="F116" s="325"/>
      <c r="G116" s="325"/>
      <c r="H116" s="325"/>
      <c r="I116" s="325"/>
      <c r="J116" s="328"/>
      <c r="K116" s="327" t="s">
        <v>12021</v>
      </c>
      <c r="L116" s="327"/>
      <c r="M116" s="327"/>
      <c r="N116" s="327"/>
      <c r="O116" s="327"/>
      <c r="P116" s="327"/>
      <c r="Q116" s="327"/>
      <c r="R116" s="327"/>
      <c r="S116" s="327"/>
    </row>
    <row r="117" spans="1:19" ht="15" customHeight="1" x14ac:dyDescent="0.35">
      <c r="A117" s="325" t="s">
        <v>12022</v>
      </c>
      <c r="B117" s="325"/>
      <c r="C117" s="325"/>
      <c r="D117" s="325"/>
      <c r="E117" s="325"/>
      <c r="F117" s="325"/>
      <c r="G117" s="325"/>
      <c r="H117" s="325"/>
      <c r="I117" s="325"/>
      <c r="J117" s="328"/>
      <c r="K117" s="327" t="s">
        <v>12023</v>
      </c>
      <c r="L117" s="327"/>
      <c r="M117" s="327"/>
      <c r="N117" s="327"/>
      <c r="O117" s="327"/>
      <c r="P117" s="327"/>
      <c r="Q117" s="327"/>
      <c r="R117" s="327"/>
      <c r="S117" s="327"/>
    </row>
    <row r="118" spans="1:19" ht="15" customHeight="1" x14ac:dyDescent="0.35">
      <c r="A118" s="325" t="s">
        <v>12024</v>
      </c>
      <c r="B118" s="325"/>
      <c r="C118" s="325"/>
      <c r="D118" s="325"/>
      <c r="E118" s="325"/>
      <c r="F118" s="325"/>
      <c r="G118" s="325"/>
      <c r="H118" s="325"/>
      <c r="I118" s="325"/>
      <c r="J118" s="328"/>
      <c r="K118" s="327" t="s">
        <v>12025</v>
      </c>
      <c r="L118" s="327"/>
      <c r="M118" s="327"/>
      <c r="N118" s="327"/>
      <c r="O118" s="327"/>
      <c r="P118" s="327"/>
      <c r="Q118" s="327"/>
      <c r="R118" s="327"/>
      <c r="S118" s="327"/>
    </row>
    <row r="119" spans="1:19" ht="15" customHeight="1" x14ac:dyDescent="0.35">
      <c r="A119" s="325" t="s">
        <v>12026</v>
      </c>
      <c r="B119" s="325"/>
      <c r="C119" s="325"/>
      <c r="D119" s="325"/>
      <c r="E119" s="325"/>
      <c r="F119" s="325"/>
      <c r="G119" s="325"/>
      <c r="H119" s="325"/>
      <c r="I119" s="325"/>
      <c r="J119" s="328"/>
      <c r="K119" s="327" t="s">
        <v>12027</v>
      </c>
      <c r="L119" s="327"/>
      <c r="M119" s="327"/>
      <c r="N119" s="327"/>
      <c r="O119" s="327"/>
      <c r="P119" s="327"/>
      <c r="Q119" s="327"/>
      <c r="R119" s="327"/>
      <c r="S119" s="327"/>
    </row>
    <row r="120" spans="1:19" ht="15" customHeight="1" x14ac:dyDescent="0.35">
      <c r="A120" s="325" t="s">
        <v>12028</v>
      </c>
      <c r="B120" s="325"/>
      <c r="C120" s="325"/>
      <c r="D120" s="325"/>
      <c r="E120" s="325"/>
      <c r="F120" s="325"/>
      <c r="G120" s="325"/>
      <c r="H120" s="325"/>
      <c r="I120" s="325"/>
      <c r="J120" s="328"/>
      <c r="K120" s="327" t="s">
        <v>12029</v>
      </c>
      <c r="L120" s="327"/>
      <c r="M120" s="327"/>
      <c r="N120" s="327"/>
      <c r="O120" s="327"/>
      <c r="P120" s="327"/>
      <c r="Q120" s="327"/>
      <c r="R120" s="327"/>
      <c r="S120" s="327"/>
    </row>
    <row r="121" spans="1:19" ht="15" customHeight="1" x14ac:dyDescent="0.35">
      <c r="A121" s="325" t="s">
        <v>12030</v>
      </c>
      <c r="B121" s="325"/>
      <c r="C121" s="325"/>
      <c r="D121" s="325"/>
      <c r="E121" s="325"/>
      <c r="F121" s="325"/>
      <c r="G121" s="325"/>
      <c r="H121" s="325"/>
      <c r="I121" s="325"/>
      <c r="J121" s="328"/>
      <c r="K121" s="327" t="s">
        <v>12031</v>
      </c>
      <c r="L121" s="327"/>
      <c r="M121" s="327"/>
      <c r="N121" s="327"/>
      <c r="O121" s="327"/>
      <c r="P121" s="327"/>
      <c r="Q121" s="327"/>
      <c r="R121" s="327"/>
      <c r="S121" s="327"/>
    </row>
    <row r="122" spans="1:19" ht="15" customHeight="1" x14ac:dyDescent="0.35">
      <c r="A122" s="325" t="s">
        <v>12032</v>
      </c>
      <c r="B122" s="325"/>
      <c r="C122" s="325"/>
      <c r="D122" s="325"/>
      <c r="E122" s="325"/>
      <c r="F122" s="325"/>
      <c r="G122" s="325"/>
      <c r="H122" s="325"/>
      <c r="I122" s="325"/>
      <c r="J122" s="328"/>
      <c r="K122" s="327" t="s">
        <v>12033</v>
      </c>
      <c r="L122" s="327"/>
      <c r="M122" s="327"/>
      <c r="N122" s="327"/>
      <c r="O122" s="327"/>
      <c r="P122" s="327"/>
      <c r="Q122" s="327"/>
      <c r="R122" s="327"/>
      <c r="S122" s="327"/>
    </row>
    <row r="123" spans="1:19" ht="15" customHeight="1" x14ac:dyDescent="0.35">
      <c r="A123" s="325" t="s">
        <v>12034</v>
      </c>
      <c r="B123" s="325"/>
      <c r="C123" s="325"/>
      <c r="D123" s="325"/>
      <c r="E123" s="325"/>
      <c r="F123" s="325"/>
      <c r="G123" s="325"/>
      <c r="H123" s="325"/>
      <c r="I123" s="325"/>
      <c r="J123" s="328"/>
      <c r="K123" s="327" t="s">
        <v>12035</v>
      </c>
      <c r="L123" s="327"/>
      <c r="M123" s="327"/>
      <c r="N123" s="327"/>
      <c r="O123" s="327"/>
      <c r="P123" s="327"/>
      <c r="Q123" s="327"/>
      <c r="R123" s="327"/>
      <c r="S123" s="327"/>
    </row>
    <row r="124" spans="1:19" ht="15" customHeight="1" x14ac:dyDescent="0.35">
      <c r="A124" s="325" t="s">
        <v>12036</v>
      </c>
      <c r="B124" s="325"/>
      <c r="C124" s="325"/>
      <c r="D124" s="325"/>
      <c r="E124" s="325"/>
      <c r="F124" s="325"/>
      <c r="G124" s="325"/>
      <c r="H124" s="325"/>
      <c r="I124" s="325"/>
      <c r="J124" s="328"/>
      <c r="K124" s="327" t="s">
        <v>12037</v>
      </c>
      <c r="L124" s="327"/>
      <c r="M124" s="327"/>
      <c r="N124" s="327"/>
      <c r="O124" s="327"/>
      <c r="P124" s="327"/>
      <c r="Q124" s="327"/>
      <c r="R124" s="327"/>
      <c r="S124" s="327"/>
    </row>
    <row r="125" spans="1:19" ht="15" customHeight="1" x14ac:dyDescent="0.35">
      <c r="A125" s="325" t="s">
        <v>12038</v>
      </c>
      <c r="B125" s="325"/>
      <c r="C125" s="325"/>
      <c r="D125" s="325"/>
      <c r="E125" s="325"/>
      <c r="F125" s="325"/>
      <c r="G125" s="325"/>
      <c r="H125" s="325"/>
      <c r="I125" s="325"/>
      <c r="J125" s="328"/>
      <c r="K125" s="327" t="s">
        <v>12039</v>
      </c>
      <c r="L125" s="327"/>
      <c r="M125" s="327"/>
      <c r="N125" s="327"/>
      <c r="O125" s="327"/>
      <c r="P125" s="327"/>
      <c r="Q125" s="327"/>
      <c r="R125" s="327"/>
      <c r="S125" s="327"/>
    </row>
    <row r="126" spans="1:19" ht="15" customHeight="1" x14ac:dyDescent="0.35">
      <c r="A126" s="325" t="s">
        <v>12040</v>
      </c>
      <c r="B126" s="325"/>
      <c r="C126" s="325"/>
      <c r="D126" s="325"/>
      <c r="E126" s="325"/>
      <c r="F126" s="325"/>
      <c r="G126" s="325"/>
      <c r="H126" s="325"/>
      <c r="I126" s="325"/>
      <c r="J126" s="328"/>
      <c r="K126" s="327" t="s">
        <v>12041</v>
      </c>
      <c r="L126" s="327"/>
      <c r="M126" s="327"/>
      <c r="N126" s="327"/>
      <c r="O126" s="327"/>
      <c r="P126" s="327"/>
      <c r="Q126" s="327"/>
      <c r="R126" s="327"/>
      <c r="S126" s="327"/>
    </row>
    <row r="127" spans="1:19" ht="15" customHeight="1" x14ac:dyDescent="0.35">
      <c r="A127" s="325" t="s">
        <v>12042</v>
      </c>
      <c r="B127" s="325"/>
      <c r="C127" s="325"/>
      <c r="D127" s="325"/>
      <c r="E127" s="325"/>
      <c r="F127" s="325"/>
      <c r="G127" s="325"/>
      <c r="H127" s="325"/>
      <c r="I127" s="325"/>
      <c r="J127" s="328"/>
      <c r="K127" s="327" t="s">
        <v>12043</v>
      </c>
      <c r="L127" s="327"/>
      <c r="M127" s="327"/>
      <c r="N127" s="327"/>
      <c r="O127" s="327"/>
      <c r="P127" s="327"/>
      <c r="Q127" s="327"/>
      <c r="R127" s="327"/>
      <c r="S127" s="327"/>
    </row>
    <row r="128" spans="1:19" ht="15" customHeight="1" x14ac:dyDescent="0.35">
      <c r="A128" s="325" t="s">
        <v>12044</v>
      </c>
      <c r="B128" s="325"/>
      <c r="C128" s="325"/>
      <c r="D128" s="325"/>
      <c r="E128" s="325"/>
      <c r="F128" s="325"/>
      <c r="G128" s="325"/>
      <c r="H128" s="325"/>
      <c r="I128" s="325"/>
      <c r="J128" s="328"/>
      <c r="K128" s="327" t="s">
        <v>12045</v>
      </c>
      <c r="L128" s="327"/>
      <c r="M128" s="327"/>
      <c r="N128" s="327"/>
      <c r="O128" s="327"/>
      <c r="P128" s="327"/>
      <c r="Q128" s="327"/>
      <c r="R128" s="327"/>
      <c r="S128" s="327"/>
    </row>
    <row r="129" spans="1:19" ht="15" customHeight="1" x14ac:dyDescent="0.35">
      <c r="A129" s="325" t="s">
        <v>12046</v>
      </c>
      <c r="B129" s="325"/>
      <c r="C129" s="325"/>
      <c r="D129" s="325"/>
      <c r="E129" s="325"/>
      <c r="F129" s="325"/>
      <c r="G129" s="325"/>
      <c r="H129" s="325"/>
      <c r="I129" s="325"/>
      <c r="J129" s="328"/>
      <c r="K129" s="327" t="s">
        <v>12047</v>
      </c>
      <c r="L129" s="327"/>
      <c r="M129" s="327"/>
      <c r="N129" s="327"/>
      <c r="O129" s="327"/>
      <c r="P129" s="327"/>
      <c r="Q129" s="327"/>
      <c r="R129" s="327"/>
      <c r="S129" s="327"/>
    </row>
    <row r="130" spans="1:19" ht="15" customHeight="1" x14ac:dyDescent="0.35">
      <c r="A130" s="325" t="s">
        <v>12048</v>
      </c>
      <c r="B130" s="325"/>
      <c r="C130" s="325"/>
      <c r="D130" s="325"/>
      <c r="E130" s="325"/>
      <c r="F130" s="325"/>
      <c r="G130" s="325"/>
      <c r="H130" s="325"/>
      <c r="I130" s="325"/>
      <c r="J130" s="328"/>
      <c r="K130" s="327" t="s">
        <v>12049</v>
      </c>
      <c r="L130" s="327"/>
      <c r="M130" s="327"/>
      <c r="N130" s="327"/>
      <c r="O130" s="327"/>
      <c r="P130" s="327"/>
      <c r="Q130" s="327"/>
      <c r="R130" s="327"/>
      <c r="S130" s="327"/>
    </row>
    <row r="131" spans="1:19" ht="15" customHeight="1" x14ac:dyDescent="0.35">
      <c r="A131" s="325" t="s">
        <v>12050</v>
      </c>
      <c r="B131" s="325"/>
      <c r="C131" s="325"/>
      <c r="D131" s="325"/>
      <c r="E131" s="325"/>
      <c r="F131" s="325"/>
      <c r="G131" s="325"/>
      <c r="H131" s="325"/>
      <c r="I131" s="325"/>
      <c r="J131" s="328"/>
      <c r="K131" s="327" t="s">
        <v>12051</v>
      </c>
      <c r="L131" s="327"/>
      <c r="M131" s="327"/>
      <c r="N131" s="327"/>
      <c r="O131" s="327"/>
      <c r="P131" s="327"/>
      <c r="Q131" s="327"/>
      <c r="R131" s="327"/>
      <c r="S131" s="327"/>
    </row>
    <row r="132" spans="1:19" ht="15" customHeight="1" x14ac:dyDescent="0.35">
      <c r="A132" s="325" t="s">
        <v>12052</v>
      </c>
      <c r="B132" s="325"/>
      <c r="C132" s="325"/>
      <c r="D132" s="325"/>
      <c r="E132" s="325"/>
      <c r="F132" s="325"/>
      <c r="G132" s="325"/>
      <c r="H132" s="325"/>
      <c r="I132" s="325"/>
      <c r="J132" s="328"/>
      <c r="K132" s="327" t="s">
        <v>12053</v>
      </c>
      <c r="L132" s="327"/>
      <c r="M132" s="327"/>
      <c r="N132" s="327"/>
      <c r="O132" s="327"/>
      <c r="P132" s="327"/>
      <c r="Q132" s="327"/>
      <c r="R132" s="327"/>
      <c r="S132" s="327"/>
    </row>
    <row r="133" spans="1:19" ht="15" customHeight="1" x14ac:dyDescent="0.35">
      <c r="A133" s="325" t="s">
        <v>12054</v>
      </c>
      <c r="B133" s="325"/>
      <c r="C133" s="325"/>
      <c r="D133" s="325"/>
      <c r="E133" s="325"/>
      <c r="F133" s="325"/>
      <c r="G133" s="325"/>
      <c r="H133" s="325"/>
      <c r="I133" s="325"/>
      <c r="J133" s="328"/>
      <c r="K133" s="327" t="s">
        <v>12055</v>
      </c>
      <c r="L133" s="327"/>
      <c r="M133" s="327"/>
      <c r="N133" s="327"/>
      <c r="O133" s="327"/>
      <c r="P133" s="327"/>
      <c r="Q133" s="327"/>
      <c r="R133" s="327"/>
      <c r="S133" s="327"/>
    </row>
    <row r="134" spans="1:19" ht="15" customHeight="1" x14ac:dyDescent="0.35">
      <c r="A134" s="325" t="s">
        <v>12056</v>
      </c>
      <c r="B134" s="325"/>
      <c r="C134" s="325"/>
      <c r="D134" s="325"/>
      <c r="E134" s="325"/>
      <c r="F134" s="325"/>
      <c r="G134" s="325"/>
      <c r="H134" s="325"/>
      <c r="I134" s="325"/>
      <c r="J134" s="328"/>
      <c r="K134" s="327" t="s">
        <v>12057</v>
      </c>
      <c r="L134" s="327"/>
      <c r="M134" s="327"/>
      <c r="N134" s="327"/>
      <c r="O134" s="327"/>
      <c r="P134" s="327"/>
      <c r="Q134" s="327"/>
      <c r="R134" s="327"/>
      <c r="S134" s="327"/>
    </row>
    <row r="135" spans="1:19" ht="15" customHeight="1" x14ac:dyDescent="0.35">
      <c r="A135" s="325" t="s">
        <v>12058</v>
      </c>
      <c r="B135" s="325"/>
      <c r="C135" s="325"/>
      <c r="D135" s="325"/>
      <c r="E135" s="325"/>
      <c r="F135" s="325"/>
      <c r="G135" s="325"/>
      <c r="H135" s="325"/>
      <c r="I135" s="325"/>
      <c r="J135" s="328"/>
      <c r="K135" s="327" t="s">
        <v>12059</v>
      </c>
      <c r="L135" s="327"/>
      <c r="M135" s="327"/>
      <c r="N135" s="327"/>
      <c r="O135" s="327"/>
      <c r="P135" s="327"/>
      <c r="Q135" s="327"/>
      <c r="R135" s="327"/>
      <c r="S135" s="327"/>
    </row>
    <row r="136" spans="1:19" ht="15" customHeight="1" x14ac:dyDescent="0.35">
      <c r="A136" s="325" t="s">
        <v>12060</v>
      </c>
      <c r="B136" s="325"/>
      <c r="C136" s="325"/>
      <c r="D136" s="325"/>
      <c r="E136" s="325"/>
      <c r="F136" s="325"/>
      <c r="G136" s="325"/>
      <c r="H136" s="325"/>
      <c r="I136" s="325"/>
      <c r="J136" s="328"/>
      <c r="K136" s="327" t="s">
        <v>12061</v>
      </c>
      <c r="L136" s="327"/>
      <c r="M136" s="327"/>
      <c r="N136" s="327"/>
      <c r="O136" s="327"/>
      <c r="P136" s="327"/>
      <c r="Q136" s="327"/>
      <c r="R136" s="327"/>
      <c r="S136" s="327"/>
    </row>
    <row r="137" spans="1:19" ht="15" customHeight="1" x14ac:dyDescent="0.35">
      <c r="A137" s="325" t="s">
        <v>12062</v>
      </c>
      <c r="B137" s="325"/>
      <c r="C137" s="325"/>
      <c r="D137" s="325"/>
      <c r="E137" s="325"/>
      <c r="F137" s="325"/>
      <c r="G137" s="325"/>
      <c r="H137" s="325"/>
      <c r="I137" s="325"/>
      <c r="J137" s="328"/>
      <c r="K137" s="327" t="s">
        <v>12063</v>
      </c>
      <c r="L137" s="327"/>
      <c r="M137" s="327"/>
      <c r="N137" s="327"/>
      <c r="O137" s="327"/>
      <c r="P137" s="327"/>
      <c r="Q137" s="327"/>
      <c r="R137" s="327"/>
      <c r="S137" s="327"/>
    </row>
    <row r="138" spans="1:19" ht="15" customHeight="1" x14ac:dyDescent="0.35">
      <c r="A138" s="325" t="s">
        <v>12064</v>
      </c>
      <c r="B138" s="325"/>
      <c r="C138" s="325"/>
      <c r="D138" s="325"/>
      <c r="E138" s="325"/>
      <c r="F138" s="325"/>
      <c r="G138" s="325"/>
      <c r="H138" s="325"/>
      <c r="I138" s="325"/>
      <c r="J138" s="328"/>
      <c r="K138" s="327" t="s">
        <v>12065</v>
      </c>
      <c r="L138" s="327"/>
      <c r="M138" s="327"/>
      <c r="N138" s="327"/>
      <c r="O138" s="327"/>
      <c r="P138" s="327"/>
      <c r="Q138" s="327"/>
      <c r="R138" s="327"/>
      <c r="S138" s="327"/>
    </row>
    <row r="139" spans="1:19" ht="15" customHeight="1" x14ac:dyDescent="0.35">
      <c r="A139" s="325" t="s">
        <v>12066</v>
      </c>
      <c r="B139" s="325"/>
      <c r="C139" s="325"/>
      <c r="D139" s="325"/>
      <c r="E139" s="325"/>
      <c r="F139" s="325"/>
      <c r="G139" s="325"/>
      <c r="H139" s="325"/>
      <c r="I139" s="325"/>
      <c r="J139" s="328"/>
      <c r="K139" s="327" t="s">
        <v>12067</v>
      </c>
      <c r="L139" s="327"/>
      <c r="M139" s="327"/>
      <c r="N139" s="327"/>
      <c r="O139" s="327"/>
      <c r="P139" s="327"/>
      <c r="Q139" s="327"/>
      <c r="R139" s="327"/>
      <c r="S139" s="327"/>
    </row>
    <row r="140" spans="1:19" ht="15" customHeight="1" x14ac:dyDescent="0.35">
      <c r="A140" s="325" t="s">
        <v>12068</v>
      </c>
      <c r="B140" s="325"/>
      <c r="C140" s="325"/>
      <c r="D140" s="325"/>
      <c r="E140" s="325"/>
      <c r="F140" s="325"/>
      <c r="G140" s="325"/>
      <c r="H140" s="325"/>
      <c r="I140" s="325"/>
      <c r="J140" s="328"/>
      <c r="K140" s="327" t="s">
        <v>12069</v>
      </c>
      <c r="L140" s="327"/>
      <c r="M140" s="327"/>
      <c r="N140" s="327"/>
      <c r="O140" s="327"/>
      <c r="P140" s="327"/>
      <c r="Q140" s="327"/>
      <c r="R140" s="327"/>
      <c r="S140" s="327"/>
    </row>
    <row r="141" spans="1:19" ht="15" customHeight="1" x14ac:dyDescent="0.35">
      <c r="A141" s="325" t="s">
        <v>12070</v>
      </c>
      <c r="B141" s="325"/>
      <c r="C141" s="325"/>
      <c r="D141" s="325"/>
      <c r="E141" s="325"/>
      <c r="F141" s="325"/>
      <c r="G141" s="325"/>
      <c r="H141" s="325"/>
      <c r="I141" s="325"/>
      <c r="J141" s="328"/>
      <c r="K141" s="327" t="s">
        <v>12071</v>
      </c>
      <c r="L141" s="327"/>
      <c r="M141" s="327"/>
      <c r="N141" s="327"/>
      <c r="O141" s="327"/>
      <c r="P141" s="327"/>
      <c r="Q141" s="327"/>
      <c r="R141" s="327"/>
      <c r="S141" s="327"/>
    </row>
    <row r="142" spans="1:19" ht="15" customHeight="1" x14ac:dyDescent="0.35">
      <c r="A142" s="325" t="s">
        <v>12072</v>
      </c>
      <c r="B142" s="325"/>
      <c r="C142" s="325"/>
      <c r="D142" s="325"/>
      <c r="E142" s="325"/>
      <c r="F142" s="325"/>
      <c r="G142" s="325"/>
      <c r="H142" s="325"/>
      <c r="I142" s="325"/>
      <c r="J142" s="328"/>
      <c r="K142" s="327" t="s">
        <v>12073</v>
      </c>
      <c r="L142" s="327"/>
      <c r="M142" s="327"/>
      <c r="N142" s="327"/>
      <c r="O142" s="327"/>
      <c r="P142" s="327"/>
      <c r="Q142" s="327"/>
      <c r="R142" s="327"/>
      <c r="S142" s="327"/>
    </row>
    <row r="143" spans="1:19" ht="15" customHeight="1" x14ac:dyDescent="0.35">
      <c r="A143" s="325" t="s">
        <v>12074</v>
      </c>
      <c r="B143" s="325"/>
      <c r="C143" s="325"/>
      <c r="D143" s="325"/>
      <c r="E143" s="325"/>
      <c r="F143" s="325"/>
      <c r="G143" s="325"/>
      <c r="H143" s="325"/>
      <c r="I143" s="325"/>
      <c r="J143" s="328"/>
      <c r="K143" s="327" t="s">
        <v>12075</v>
      </c>
      <c r="L143" s="327"/>
      <c r="M143" s="327"/>
      <c r="N143" s="327"/>
      <c r="O143" s="327"/>
      <c r="P143" s="327"/>
      <c r="Q143" s="327"/>
      <c r="R143" s="327"/>
      <c r="S143" s="327"/>
    </row>
    <row r="144" spans="1:19" ht="15" customHeight="1" x14ac:dyDescent="0.35">
      <c r="A144" s="325" t="s">
        <v>12076</v>
      </c>
      <c r="B144" s="325"/>
      <c r="C144" s="325"/>
      <c r="D144" s="325"/>
      <c r="E144" s="325"/>
      <c r="F144" s="325"/>
      <c r="G144" s="325"/>
      <c r="H144" s="325"/>
      <c r="I144" s="325"/>
      <c r="J144" s="328"/>
      <c r="K144" s="327" t="s">
        <v>12077</v>
      </c>
      <c r="L144" s="327"/>
      <c r="M144" s="327"/>
      <c r="N144" s="327"/>
      <c r="O144" s="327"/>
      <c r="P144" s="327"/>
      <c r="Q144" s="327"/>
      <c r="R144" s="327"/>
      <c r="S144" s="327"/>
    </row>
    <row r="145" spans="1:19" ht="15" customHeight="1" x14ac:dyDescent="0.35">
      <c r="A145" s="325" t="s">
        <v>12078</v>
      </c>
      <c r="B145" s="325"/>
      <c r="C145" s="325"/>
      <c r="D145" s="325"/>
      <c r="E145" s="325"/>
      <c r="F145" s="325"/>
      <c r="G145" s="325"/>
      <c r="H145" s="325"/>
      <c r="I145" s="325"/>
      <c r="J145" s="328"/>
      <c r="K145" s="327" t="s">
        <v>12079</v>
      </c>
      <c r="L145" s="327"/>
      <c r="M145" s="327"/>
      <c r="N145" s="327"/>
      <c r="O145" s="327"/>
      <c r="P145" s="327"/>
      <c r="Q145" s="327"/>
      <c r="R145" s="327"/>
      <c r="S145" s="327"/>
    </row>
    <row r="146" spans="1:19" ht="15" customHeight="1" x14ac:dyDescent="0.35">
      <c r="A146" s="325" t="s">
        <v>12080</v>
      </c>
      <c r="B146" s="325"/>
      <c r="C146" s="325"/>
      <c r="D146" s="325"/>
      <c r="E146" s="325"/>
      <c r="F146" s="325"/>
      <c r="G146" s="325"/>
      <c r="H146" s="325"/>
      <c r="I146" s="325"/>
      <c r="J146" s="328"/>
      <c r="K146" s="327" t="s">
        <v>12081</v>
      </c>
      <c r="L146" s="327"/>
      <c r="M146" s="327"/>
      <c r="N146" s="327"/>
      <c r="O146" s="327"/>
      <c r="P146" s="327"/>
      <c r="Q146" s="327"/>
      <c r="R146" s="327"/>
      <c r="S146" s="327"/>
    </row>
    <row r="147" spans="1:19" ht="15" customHeight="1" x14ac:dyDescent="0.35">
      <c r="A147" s="325" t="s">
        <v>12082</v>
      </c>
      <c r="B147" s="325"/>
      <c r="C147" s="325"/>
      <c r="D147" s="325"/>
      <c r="E147" s="325"/>
      <c r="F147" s="325"/>
      <c r="G147" s="325"/>
      <c r="H147" s="325"/>
      <c r="I147" s="325"/>
      <c r="J147" s="328"/>
      <c r="K147" s="327" t="s">
        <v>12083</v>
      </c>
      <c r="L147" s="327"/>
      <c r="M147" s="327"/>
      <c r="N147" s="327"/>
      <c r="O147" s="327"/>
      <c r="P147" s="327"/>
      <c r="Q147" s="327"/>
      <c r="R147" s="327"/>
      <c r="S147" s="327"/>
    </row>
    <row r="148" spans="1:19" ht="15" customHeight="1" x14ac:dyDescent="0.35">
      <c r="A148" s="325" t="s">
        <v>12084</v>
      </c>
      <c r="B148" s="325"/>
      <c r="C148" s="325"/>
      <c r="D148" s="325"/>
      <c r="E148" s="325"/>
      <c r="F148" s="325"/>
      <c r="G148" s="325"/>
      <c r="H148" s="325"/>
      <c r="I148" s="325"/>
      <c r="J148" s="328"/>
      <c r="K148" s="327" t="s">
        <v>12085</v>
      </c>
      <c r="L148" s="327"/>
      <c r="M148" s="327"/>
      <c r="N148" s="327"/>
      <c r="O148" s="327"/>
      <c r="P148" s="327"/>
      <c r="Q148" s="327"/>
      <c r="R148" s="327"/>
      <c r="S148" s="327"/>
    </row>
    <row r="149" spans="1:19" ht="15" customHeight="1" x14ac:dyDescent="0.35">
      <c r="A149" s="325" t="s">
        <v>12086</v>
      </c>
      <c r="B149" s="325"/>
      <c r="C149" s="325"/>
      <c r="D149" s="325"/>
      <c r="E149" s="325"/>
      <c r="F149" s="325"/>
      <c r="G149" s="325"/>
      <c r="H149" s="325"/>
      <c r="I149" s="325"/>
      <c r="J149" s="328"/>
      <c r="K149" s="327" t="s">
        <v>11624</v>
      </c>
      <c r="L149" s="327"/>
      <c r="M149" s="327"/>
      <c r="N149" s="327"/>
      <c r="O149" s="327"/>
      <c r="P149" s="327"/>
      <c r="Q149" s="327"/>
      <c r="R149" s="327"/>
      <c r="S149" s="327"/>
    </row>
    <row r="150" spans="1:19" ht="15" customHeight="1" x14ac:dyDescent="0.35">
      <c r="A150" s="325"/>
      <c r="B150" s="325"/>
      <c r="C150" s="325"/>
      <c r="D150" s="325"/>
      <c r="E150" s="325"/>
      <c r="F150" s="325"/>
      <c r="G150" s="325"/>
      <c r="H150" s="325"/>
      <c r="I150" s="325"/>
      <c r="J150" s="325"/>
      <c r="K150" s="327"/>
      <c r="L150" s="327"/>
      <c r="M150" s="327"/>
      <c r="N150" s="327"/>
      <c r="O150" s="327"/>
      <c r="P150" s="327"/>
      <c r="Q150" s="327"/>
      <c r="R150" s="327"/>
      <c r="S150" s="327"/>
    </row>
    <row r="151" spans="1:19" ht="15" customHeight="1" x14ac:dyDescent="0.35">
      <c r="A151" s="325"/>
      <c r="B151" s="325"/>
      <c r="C151" s="325"/>
      <c r="D151" s="325"/>
      <c r="E151" s="325"/>
      <c r="F151" s="325"/>
      <c r="G151" s="325"/>
      <c r="H151" s="325"/>
      <c r="I151" s="325"/>
      <c r="J151" s="325"/>
      <c r="K151" s="327"/>
      <c r="L151" s="327"/>
      <c r="M151" s="327"/>
      <c r="N151" s="327"/>
      <c r="O151" s="327"/>
      <c r="P151" s="327"/>
      <c r="Q151" s="327"/>
      <c r="R151" s="327"/>
      <c r="S151" s="327"/>
    </row>
    <row r="152" spans="1:19" ht="15" customHeight="1" x14ac:dyDescent="0.35">
      <c r="A152" s="325"/>
      <c r="B152" s="325"/>
      <c r="C152" s="325"/>
      <c r="D152" s="325"/>
      <c r="E152" s="325"/>
      <c r="F152" s="325"/>
      <c r="G152" s="325"/>
      <c r="H152" s="325"/>
      <c r="I152" s="325"/>
      <c r="J152" s="325"/>
      <c r="K152" s="327"/>
      <c r="L152" s="327"/>
      <c r="M152" s="327"/>
      <c r="N152" s="327"/>
      <c r="O152" s="327"/>
      <c r="P152" s="327"/>
      <c r="Q152" s="327"/>
      <c r="R152" s="327"/>
      <c r="S152" s="327"/>
    </row>
    <row r="153" spans="1:19" ht="15" customHeight="1" x14ac:dyDescent="0.35">
      <c r="A153" s="325"/>
      <c r="B153" s="325"/>
      <c r="C153" s="325"/>
      <c r="D153" s="325"/>
      <c r="E153" s="325"/>
      <c r="F153" s="325"/>
      <c r="G153" s="325"/>
      <c r="H153" s="325"/>
      <c r="I153" s="325"/>
      <c r="J153" s="325"/>
      <c r="K153" s="327"/>
      <c r="L153" s="327"/>
      <c r="M153" s="327"/>
      <c r="N153" s="327"/>
      <c r="O153" s="327"/>
      <c r="P153" s="327"/>
      <c r="Q153" s="327"/>
      <c r="R153" s="327"/>
      <c r="S153" s="327"/>
    </row>
    <row r="154" spans="1:19" ht="15" customHeight="1" x14ac:dyDescent="0.35">
      <c r="A154" s="325"/>
      <c r="B154" s="325"/>
      <c r="C154" s="325"/>
      <c r="D154" s="325"/>
      <c r="E154" s="325"/>
      <c r="F154" s="325"/>
      <c r="G154" s="325"/>
      <c r="H154" s="325"/>
      <c r="I154" s="325"/>
      <c r="J154" s="325"/>
      <c r="K154" s="327"/>
      <c r="L154" s="327"/>
      <c r="M154" s="327"/>
      <c r="N154" s="327"/>
      <c r="O154" s="327"/>
      <c r="P154" s="327"/>
      <c r="Q154" s="327"/>
      <c r="R154" s="327"/>
      <c r="S154" s="327"/>
    </row>
    <row r="155" spans="1:19" ht="15" customHeight="1" x14ac:dyDescent="0.35">
      <c r="A155" s="325"/>
      <c r="B155" s="325"/>
      <c r="C155" s="325"/>
      <c r="D155" s="325"/>
      <c r="E155" s="325"/>
      <c r="F155" s="325"/>
      <c r="G155" s="325"/>
      <c r="H155" s="325"/>
      <c r="I155" s="325"/>
      <c r="J155" s="325"/>
      <c r="K155" s="327"/>
      <c r="L155" s="327"/>
      <c r="M155" s="327"/>
      <c r="N155" s="327"/>
      <c r="O155" s="327"/>
      <c r="P155" s="327"/>
      <c r="Q155" s="327"/>
      <c r="R155" s="327"/>
      <c r="S155" s="327"/>
    </row>
    <row r="156" spans="1:19" ht="15" customHeight="1" x14ac:dyDescent="0.35">
      <c r="A156" s="325"/>
      <c r="B156" s="325"/>
      <c r="C156" s="325"/>
      <c r="D156" s="325"/>
      <c r="E156" s="325"/>
      <c r="F156" s="325"/>
      <c r="G156" s="325"/>
      <c r="H156" s="325"/>
      <c r="I156" s="325"/>
      <c r="J156" s="325"/>
      <c r="K156" s="327"/>
      <c r="L156" s="327"/>
      <c r="M156" s="327"/>
      <c r="N156" s="327"/>
      <c r="O156" s="327"/>
      <c r="P156" s="327"/>
      <c r="Q156" s="327"/>
      <c r="R156" s="327"/>
      <c r="S156" s="327"/>
    </row>
    <row r="157" spans="1:19" ht="15" customHeight="1" x14ac:dyDescent="0.35">
      <c r="A157" s="325"/>
      <c r="B157" s="325"/>
      <c r="C157" s="325"/>
      <c r="D157" s="325"/>
      <c r="E157" s="325"/>
      <c r="F157" s="325"/>
      <c r="G157" s="325"/>
      <c r="H157" s="325"/>
      <c r="I157" s="325"/>
      <c r="J157" s="325"/>
      <c r="K157" s="327"/>
      <c r="L157" s="327"/>
      <c r="M157" s="327"/>
      <c r="N157" s="327"/>
      <c r="O157" s="327"/>
      <c r="P157" s="327"/>
      <c r="Q157" s="327"/>
      <c r="R157" s="327"/>
      <c r="S157" s="327"/>
    </row>
    <row r="158" spans="1:19" ht="15" customHeight="1" x14ac:dyDescent="0.35">
      <c r="A158" s="325"/>
      <c r="B158" s="325"/>
      <c r="C158" s="325"/>
      <c r="D158" s="325"/>
      <c r="E158" s="325"/>
      <c r="F158" s="325"/>
      <c r="G158" s="325"/>
      <c r="H158" s="325"/>
      <c r="I158" s="325"/>
      <c r="J158" s="325"/>
      <c r="K158" s="327"/>
      <c r="L158" s="327"/>
      <c r="M158" s="327"/>
      <c r="N158" s="327"/>
      <c r="O158" s="327"/>
      <c r="P158" s="327"/>
      <c r="Q158" s="327"/>
      <c r="R158" s="327"/>
      <c r="S158" s="327"/>
    </row>
    <row r="159" spans="1:19" ht="15" customHeight="1" x14ac:dyDescent="0.35">
      <c r="A159" s="325"/>
      <c r="B159" s="325"/>
      <c r="C159" s="325"/>
      <c r="D159" s="325"/>
      <c r="E159" s="325"/>
      <c r="F159" s="325"/>
      <c r="G159" s="325"/>
      <c r="H159" s="325"/>
      <c r="I159" s="325"/>
      <c r="J159" s="325"/>
      <c r="K159" s="327"/>
      <c r="L159" s="327"/>
      <c r="M159" s="327"/>
      <c r="N159" s="327"/>
      <c r="O159" s="327"/>
      <c r="P159" s="327"/>
      <c r="Q159" s="327"/>
      <c r="R159" s="327"/>
      <c r="S159" s="327"/>
    </row>
    <row r="160" spans="1:19" ht="15" customHeight="1" x14ac:dyDescent="0.35">
      <c r="A160" s="325"/>
      <c r="B160" s="325"/>
      <c r="C160" s="325"/>
      <c r="D160" s="325"/>
      <c r="E160" s="325"/>
      <c r="F160" s="325"/>
      <c r="G160" s="325"/>
      <c r="H160" s="325"/>
      <c r="I160" s="325"/>
      <c r="J160" s="325"/>
      <c r="K160" s="327"/>
      <c r="L160" s="327"/>
      <c r="M160" s="327"/>
      <c r="N160" s="327"/>
      <c r="O160" s="327"/>
      <c r="P160" s="327"/>
      <c r="Q160" s="327"/>
      <c r="R160" s="327"/>
      <c r="S160" s="327"/>
    </row>
    <row r="161" spans="1:19" ht="15" customHeight="1" x14ac:dyDescent="0.35">
      <c r="A161" s="325"/>
      <c r="B161" s="325"/>
      <c r="C161" s="325"/>
      <c r="D161" s="325"/>
      <c r="E161" s="325"/>
      <c r="F161" s="325"/>
      <c r="G161" s="325"/>
      <c r="H161" s="325"/>
      <c r="I161" s="325"/>
      <c r="J161" s="325"/>
      <c r="K161" s="327"/>
      <c r="L161" s="327"/>
      <c r="M161" s="327"/>
      <c r="N161" s="327"/>
      <c r="O161" s="327"/>
      <c r="P161" s="327"/>
      <c r="Q161" s="327"/>
      <c r="R161" s="327"/>
      <c r="S161" s="327"/>
    </row>
    <row r="162" spans="1:19" ht="15" customHeight="1" x14ac:dyDescent="0.35">
      <c r="A162" s="325"/>
      <c r="B162" s="325"/>
      <c r="C162" s="325"/>
      <c r="D162" s="325"/>
      <c r="E162" s="325"/>
      <c r="F162" s="325"/>
      <c r="G162" s="325"/>
      <c r="H162" s="325"/>
      <c r="I162" s="325"/>
      <c r="J162" s="325"/>
      <c r="K162" s="327"/>
      <c r="L162" s="327"/>
      <c r="M162" s="327"/>
      <c r="N162" s="327"/>
      <c r="O162" s="327"/>
      <c r="P162" s="327"/>
      <c r="Q162" s="327"/>
      <c r="R162" s="327"/>
      <c r="S162" s="327"/>
    </row>
    <row r="163" spans="1:19" ht="15" customHeight="1" x14ac:dyDescent="0.35">
      <c r="A163" s="325"/>
      <c r="B163" s="325"/>
      <c r="C163" s="325"/>
      <c r="D163" s="325"/>
      <c r="E163" s="325"/>
      <c r="F163" s="325"/>
      <c r="G163" s="325"/>
      <c r="H163" s="325"/>
      <c r="I163" s="325"/>
      <c r="J163" s="325"/>
      <c r="K163" s="327"/>
      <c r="L163" s="327"/>
      <c r="M163" s="327"/>
      <c r="N163" s="327"/>
      <c r="O163" s="327"/>
      <c r="P163" s="327"/>
      <c r="Q163" s="327"/>
      <c r="R163" s="327"/>
      <c r="S163" s="327"/>
    </row>
    <row r="164" spans="1:19" ht="15" customHeight="1" x14ac:dyDescent="0.35">
      <c r="A164" s="325"/>
      <c r="B164" s="325"/>
      <c r="C164" s="325"/>
      <c r="D164" s="325"/>
      <c r="E164" s="325"/>
      <c r="F164" s="325"/>
      <c r="G164" s="325"/>
      <c r="H164" s="325"/>
      <c r="I164" s="325"/>
      <c r="J164" s="325"/>
      <c r="K164" s="327"/>
      <c r="L164" s="327"/>
      <c r="M164" s="327"/>
      <c r="N164" s="327"/>
      <c r="O164" s="327"/>
      <c r="P164" s="327"/>
      <c r="Q164" s="327"/>
      <c r="R164" s="327"/>
      <c r="S164" s="327"/>
    </row>
    <row r="165" spans="1:19" ht="15" customHeight="1" x14ac:dyDescent="0.35">
      <c r="A165" s="325"/>
      <c r="B165" s="325"/>
      <c r="C165" s="325"/>
      <c r="D165" s="325"/>
      <c r="E165" s="325"/>
      <c r="F165" s="325"/>
      <c r="G165" s="325"/>
      <c r="H165" s="325"/>
      <c r="I165" s="325"/>
      <c r="J165" s="325"/>
      <c r="K165" s="327"/>
      <c r="L165" s="327"/>
      <c r="M165" s="327"/>
      <c r="N165" s="327"/>
      <c r="O165" s="327"/>
      <c r="P165" s="327"/>
      <c r="Q165" s="327"/>
      <c r="R165" s="327"/>
      <c r="S165" s="327"/>
    </row>
    <row r="166" spans="1:19" ht="15" customHeight="1" x14ac:dyDescent="0.35">
      <c r="A166" s="325"/>
      <c r="B166" s="325"/>
      <c r="C166" s="325"/>
      <c r="D166" s="325"/>
      <c r="E166" s="325"/>
      <c r="F166" s="325"/>
      <c r="G166" s="325"/>
      <c r="H166" s="325"/>
      <c r="I166" s="325"/>
      <c r="J166" s="325"/>
      <c r="K166" s="327"/>
      <c r="L166" s="327"/>
      <c r="M166" s="327"/>
      <c r="N166" s="327"/>
      <c r="O166" s="327"/>
      <c r="P166" s="327"/>
      <c r="Q166" s="327"/>
      <c r="R166" s="327"/>
      <c r="S166" s="327"/>
    </row>
    <row r="167" spans="1:19" ht="15" customHeight="1" x14ac:dyDescent="0.35">
      <c r="A167" s="325"/>
      <c r="B167" s="325"/>
      <c r="C167" s="325"/>
      <c r="D167" s="325"/>
      <c r="E167" s="325"/>
      <c r="F167" s="325"/>
      <c r="G167" s="325"/>
      <c r="H167" s="325"/>
      <c r="I167" s="325"/>
      <c r="J167" s="325"/>
      <c r="K167" s="327"/>
      <c r="L167" s="327"/>
      <c r="M167" s="327"/>
      <c r="N167" s="327"/>
      <c r="O167" s="327"/>
      <c r="P167" s="327"/>
      <c r="Q167" s="327"/>
      <c r="R167" s="327"/>
      <c r="S167" s="327"/>
    </row>
    <row r="168" spans="1:19" ht="15" customHeight="1" x14ac:dyDescent="0.35">
      <c r="A168" s="325"/>
      <c r="B168" s="325"/>
      <c r="C168" s="325"/>
      <c r="D168" s="325"/>
      <c r="E168" s="325"/>
      <c r="F168" s="325"/>
      <c r="G168" s="325"/>
      <c r="H168" s="325"/>
      <c r="I168" s="325"/>
      <c r="J168" s="325"/>
      <c r="K168" s="327"/>
      <c r="L168" s="327"/>
      <c r="M168" s="327"/>
      <c r="N168" s="327"/>
      <c r="O168" s="327"/>
      <c r="P168" s="327"/>
      <c r="Q168" s="327"/>
      <c r="R168" s="327"/>
      <c r="S168" s="327"/>
    </row>
    <row r="169" spans="1:19" ht="15" customHeight="1" x14ac:dyDescent="0.35">
      <c r="A169" s="325"/>
      <c r="B169" s="325"/>
      <c r="C169" s="325"/>
      <c r="D169" s="325"/>
      <c r="E169" s="325"/>
      <c r="F169" s="325"/>
      <c r="G169" s="325"/>
      <c r="H169" s="325"/>
      <c r="I169" s="325"/>
      <c r="J169" s="325"/>
      <c r="K169" s="327"/>
      <c r="L169" s="327"/>
      <c r="M169" s="327"/>
      <c r="N169" s="327"/>
      <c r="O169" s="327"/>
      <c r="P169" s="327"/>
      <c r="Q169" s="327"/>
      <c r="R169" s="327"/>
      <c r="S169" s="327"/>
    </row>
    <row r="170" spans="1:19" ht="15" customHeight="1" x14ac:dyDescent="0.35">
      <c r="A170" s="325"/>
      <c r="B170" s="325"/>
      <c r="C170" s="325"/>
      <c r="D170" s="325"/>
      <c r="E170" s="325"/>
      <c r="F170" s="325"/>
      <c r="G170" s="325"/>
      <c r="H170" s="325"/>
      <c r="I170" s="325"/>
      <c r="J170" s="325"/>
      <c r="K170" s="327"/>
      <c r="L170" s="327"/>
      <c r="M170" s="327"/>
      <c r="N170" s="327"/>
      <c r="O170" s="327"/>
      <c r="P170" s="327"/>
      <c r="Q170" s="327"/>
      <c r="R170" s="327"/>
      <c r="S170" s="327"/>
    </row>
    <row r="171" spans="1:19" ht="15" customHeight="1" x14ac:dyDescent="0.35">
      <c r="A171" s="325"/>
      <c r="B171" s="325"/>
      <c r="C171" s="325"/>
      <c r="D171" s="325"/>
      <c r="E171" s="325"/>
      <c r="F171" s="325"/>
      <c r="G171" s="325"/>
      <c r="H171" s="325"/>
      <c r="I171" s="325"/>
      <c r="J171" s="325"/>
      <c r="K171" s="327"/>
      <c r="L171" s="327"/>
      <c r="M171" s="327"/>
      <c r="N171" s="327"/>
      <c r="O171" s="327"/>
      <c r="P171" s="327"/>
      <c r="Q171" s="327"/>
      <c r="R171" s="327"/>
      <c r="S171" s="327"/>
    </row>
    <row r="172" spans="1:19" ht="15" customHeight="1" x14ac:dyDescent="0.35">
      <c r="A172" s="325"/>
      <c r="B172" s="325"/>
      <c r="C172" s="325"/>
      <c r="D172" s="325"/>
      <c r="E172" s="325"/>
      <c r="F172" s="325"/>
      <c r="G172" s="325"/>
      <c r="H172" s="325"/>
      <c r="I172" s="325"/>
      <c r="J172" s="325"/>
      <c r="K172" s="327"/>
      <c r="L172" s="327"/>
      <c r="M172" s="327"/>
      <c r="N172" s="327"/>
      <c r="O172" s="327"/>
      <c r="P172" s="327"/>
      <c r="Q172" s="327"/>
      <c r="R172" s="327"/>
      <c r="S172" s="327"/>
    </row>
    <row r="173" spans="1:19" ht="15" customHeight="1" x14ac:dyDescent="0.35">
      <c r="A173" s="325"/>
      <c r="B173" s="325"/>
      <c r="C173" s="325"/>
      <c r="D173" s="325"/>
      <c r="E173" s="325"/>
      <c r="F173" s="325"/>
      <c r="G173" s="325"/>
      <c r="H173" s="325"/>
      <c r="I173" s="325"/>
      <c r="J173" s="325"/>
      <c r="K173" s="327"/>
      <c r="L173" s="327"/>
      <c r="M173" s="327"/>
      <c r="N173" s="327"/>
      <c r="O173" s="327"/>
      <c r="P173" s="327"/>
      <c r="Q173" s="327"/>
      <c r="R173" s="327"/>
      <c r="S173" s="327"/>
    </row>
    <row r="174" spans="1:19" x14ac:dyDescent="0.35">
      <c r="A174" s="325"/>
      <c r="B174" s="325"/>
      <c r="C174" s="325"/>
      <c r="D174" s="325"/>
      <c r="E174" s="325"/>
      <c r="F174" s="325"/>
      <c r="G174" s="325"/>
      <c r="H174" s="325"/>
      <c r="I174" s="325"/>
      <c r="J174" s="325"/>
      <c r="K174" s="327"/>
      <c r="L174" s="327"/>
      <c r="M174" s="327"/>
      <c r="N174" s="327"/>
      <c r="O174" s="327"/>
      <c r="P174" s="327"/>
      <c r="Q174" s="327"/>
      <c r="R174" s="327"/>
      <c r="S174" s="327"/>
    </row>
    <row r="175" spans="1:19" x14ac:dyDescent="0.35">
      <c r="A175" s="325"/>
      <c r="B175" s="325"/>
      <c r="C175" s="325"/>
      <c r="D175" s="325"/>
      <c r="E175" s="325"/>
      <c r="F175" s="325"/>
      <c r="G175" s="325"/>
      <c r="H175" s="325"/>
      <c r="I175" s="325"/>
      <c r="J175" s="325"/>
      <c r="K175" s="327"/>
      <c r="L175" s="327"/>
      <c r="M175" s="327"/>
      <c r="N175" s="327"/>
      <c r="O175" s="327"/>
      <c r="P175" s="327"/>
      <c r="Q175" s="327"/>
      <c r="R175" s="327"/>
      <c r="S175" s="327"/>
    </row>
    <row r="176" spans="1:19" x14ac:dyDescent="0.35">
      <c r="A176" s="325"/>
      <c r="B176" s="325"/>
      <c r="C176" s="325"/>
      <c r="D176" s="325"/>
      <c r="E176" s="325"/>
      <c r="F176" s="325"/>
      <c r="G176" s="325"/>
      <c r="H176" s="325"/>
      <c r="I176" s="325"/>
      <c r="J176" s="325"/>
      <c r="K176" s="327"/>
      <c r="L176" s="327"/>
      <c r="M176" s="327"/>
      <c r="N176" s="327"/>
      <c r="O176" s="327"/>
      <c r="P176" s="327"/>
      <c r="Q176" s="327"/>
      <c r="R176" s="327"/>
      <c r="S176" s="327"/>
    </row>
    <row r="177" spans="1:19" x14ac:dyDescent="0.35">
      <c r="A177" s="325"/>
      <c r="B177" s="325"/>
      <c r="C177" s="325"/>
      <c r="D177" s="325"/>
      <c r="E177" s="325"/>
      <c r="F177" s="325"/>
      <c r="G177" s="325"/>
      <c r="H177" s="325"/>
      <c r="I177" s="325"/>
      <c r="J177" s="325"/>
      <c r="K177" s="327"/>
      <c r="L177" s="327"/>
      <c r="M177" s="327"/>
      <c r="N177" s="327"/>
      <c r="O177" s="327"/>
      <c r="P177" s="327"/>
      <c r="Q177" s="327"/>
      <c r="R177" s="327"/>
      <c r="S177" s="327"/>
    </row>
    <row r="178" spans="1:19" x14ac:dyDescent="0.35">
      <c r="A178" s="325"/>
      <c r="B178" s="325"/>
      <c r="C178" s="325"/>
      <c r="D178" s="325"/>
      <c r="E178" s="325"/>
      <c r="F178" s="325"/>
      <c r="G178" s="325"/>
      <c r="H178" s="325"/>
      <c r="I178" s="325"/>
      <c r="J178" s="325"/>
      <c r="K178" s="327"/>
      <c r="L178" s="327"/>
      <c r="M178" s="327"/>
      <c r="N178" s="327"/>
      <c r="O178" s="327"/>
      <c r="P178" s="327"/>
      <c r="Q178" s="327"/>
      <c r="R178" s="327"/>
      <c r="S178" s="327"/>
    </row>
    <row r="179" spans="1:19" x14ac:dyDescent="0.35">
      <c r="A179" s="325"/>
      <c r="B179" s="325"/>
      <c r="C179" s="325"/>
      <c r="D179" s="325"/>
      <c r="E179" s="325"/>
      <c r="F179" s="325"/>
      <c r="G179" s="325"/>
      <c r="H179" s="325"/>
      <c r="I179" s="325"/>
      <c r="J179" s="325"/>
      <c r="K179" s="327"/>
      <c r="L179" s="327"/>
      <c r="M179" s="327"/>
      <c r="N179" s="327"/>
      <c r="O179" s="327"/>
      <c r="P179" s="327"/>
      <c r="Q179" s="327"/>
      <c r="R179" s="327"/>
      <c r="S179" s="327"/>
    </row>
    <row r="180" spans="1:19" x14ac:dyDescent="0.35">
      <c r="A180" s="325"/>
      <c r="B180" s="325"/>
      <c r="C180" s="325"/>
      <c r="D180" s="325"/>
      <c r="E180" s="325"/>
      <c r="F180" s="325"/>
      <c r="G180" s="325"/>
      <c r="H180" s="325"/>
      <c r="I180" s="325"/>
      <c r="J180" s="325"/>
      <c r="K180" s="327"/>
      <c r="L180" s="327"/>
      <c r="M180" s="327"/>
      <c r="N180" s="327"/>
      <c r="O180" s="327"/>
      <c r="P180" s="327"/>
      <c r="Q180" s="327"/>
      <c r="R180" s="327"/>
      <c r="S180" s="327"/>
    </row>
    <row r="181" spans="1:19" x14ac:dyDescent="0.35">
      <c r="A181" s="325"/>
      <c r="B181" s="325"/>
      <c r="C181" s="325"/>
      <c r="D181" s="325"/>
      <c r="E181" s="325"/>
      <c r="F181" s="325"/>
      <c r="G181" s="325"/>
      <c r="H181" s="325"/>
      <c r="I181" s="325"/>
      <c r="J181" s="325"/>
      <c r="K181" s="327"/>
      <c r="L181" s="327"/>
      <c r="M181" s="327"/>
      <c r="N181" s="327"/>
      <c r="O181" s="327"/>
      <c r="P181" s="327"/>
      <c r="Q181" s="327"/>
      <c r="R181" s="327"/>
      <c r="S181" s="327"/>
    </row>
    <row r="182" spans="1:19" x14ac:dyDescent="0.35">
      <c r="A182" s="325"/>
      <c r="B182" s="325"/>
      <c r="C182" s="325"/>
      <c r="D182" s="325"/>
      <c r="E182" s="325"/>
      <c r="F182" s="325"/>
      <c r="G182" s="325"/>
      <c r="H182" s="325"/>
      <c r="I182" s="325"/>
      <c r="J182" s="325"/>
      <c r="K182" s="327"/>
      <c r="L182" s="327"/>
      <c r="M182" s="327"/>
      <c r="N182" s="327"/>
      <c r="O182" s="327"/>
      <c r="P182" s="327"/>
      <c r="Q182" s="327"/>
      <c r="R182" s="327"/>
      <c r="S182" s="327"/>
    </row>
    <row r="183" spans="1:19" x14ac:dyDescent="0.35">
      <c r="A183" s="325"/>
      <c r="B183" s="325"/>
      <c r="C183" s="325"/>
      <c r="D183" s="325"/>
      <c r="E183" s="325"/>
      <c r="F183" s="325"/>
      <c r="G183" s="325"/>
      <c r="H183" s="325"/>
      <c r="I183" s="325"/>
      <c r="J183" s="325"/>
      <c r="K183" s="327"/>
      <c r="L183" s="327"/>
      <c r="M183" s="327"/>
      <c r="N183" s="327"/>
      <c r="O183" s="327"/>
      <c r="P183" s="327"/>
      <c r="Q183" s="327"/>
      <c r="R183" s="327"/>
      <c r="S183" s="327"/>
    </row>
    <row r="184" spans="1:19" x14ac:dyDescent="0.35">
      <c r="A184" s="325"/>
      <c r="B184" s="325"/>
      <c r="C184" s="325"/>
      <c r="D184" s="325"/>
      <c r="E184" s="325"/>
      <c r="F184" s="325"/>
      <c r="G184" s="325"/>
      <c r="H184" s="325"/>
      <c r="I184" s="325"/>
      <c r="J184" s="325"/>
      <c r="K184" s="327"/>
      <c r="L184" s="327"/>
      <c r="M184" s="327"/>
      <c r="N184" s="327"/>
      <c r="O184" s="327"/>
      <c r="P184" s="327"/>
      <c r="Q184" s="327"/>
      <c r="R184" s="327"/>
      <c r="S184" s="327"/>
    </row>
    <row r="185" spans="1:19" x14ac:dyDescent="0.35">
      <c r="A185" s="325"/>
      <c r="B185" s="325"/>
      <c r="C185" s="325"/>
      <c r="D185" s="325"/>
      <c r="E185" s="325"/>
      <c r="F185" s="325"/>
      <c r="G185" s="325"/>
      <c r="H185" s="325"/>
      <c r="I185" s="325"/>
      <c r="J185" s="325"/>
      <c r="K185" s="327"/>
      <c r="L185" s="327"/>
      <c r="M185" s="327"/>
      <c r="N185" s="327"/>
      <c r="O185" s="327"/>
      <c r="P185" s="327"/>
      <c r="Q185" s="327"/>
      <c r="R185" s="327"/>
      <c r="S185" s="327"/>
    </row>
    <row r="186" spans="1:19" x14ac:dyDescent="0.35">
      <c r="A186" s="325"/>
      <c r="B186" s="325"/>
      <c r="C186" s="325"/>
      <c r="D186" s="325"/>
      <c r="E186" s="325"/>
      <c r="F186" s="325"/>
      <c r="G186" s="325"/>
      <c r="H186" s="325"/>
      <c r="I186" s="325"/>
      <c r="J186" s="325"/>
      <c r="K186" s="327"/>
      <c r="L186" s="327"/>
      <c r="M186" s="327"/>
      <c r="N186" s="327"/>
      <c r="O186" s="327"/>
      <c r="P186" s="327"/>
      <c r="Q186" s="327"/>
      <c r="R186" s="327"/>
      <c r="S186" s="327"/>
    </row>
    <row r="187" spans="1:19" x14ac:dyDescent="0.35">
      <c r="A187" s="325"/>
      <c r="B187" s="325"/>
      <c r="C187" s="325"/>
      <c r="D187" s="325"/>
      <c r="E187" s="325"/>
      <c r="F187" s="325"/>
      <c r="G187" s="325"/>
      <c r="H187" s="325"/>
      <c r="I187" s="325"/>
      <c r="J187" s="325"/>
      <c r="K187" s="327"/>
      <c r="L187" s="327"/>
      <c r="M187" s="327"/>
      <c r="N187" s="327"/>
      <c r="O187" s="327"/>
      <c r="P187" s="327"/>
      <c r="Q187" s="327"/>
      <c r="R187" s="327"/>
      <c r="S187" s="327"/>
    </row>
    <row r="188" spans="1:19" x14ac:dyDescent="0.35">
      <c r="A188" s="325"/>
      <c r="B188" s="325"/>
      <c r="C188" s="325"/>
      <c r="D188" s="325"/>
      <c r="E188" s="325"/>
      <c r="F188" s="325"/>
      <c r="G188" s="325"/>
      <c r="H188" s="325"/>
      <c r="I188" s="325"/>
      <c r="J188" s="325"/>
      <c r="K188" s="327"/>
      <c r="L188" s="327"/>
      <c r="M188" s="327"/>
      <c r="N188" s="327"/>
      <c r="O188" s="327"/>
      <c r="P188" s="327"/>
      <c r="Q188" s="327"/>
      <c r="R188" s="327"/>
      <c r="S188" s="327"/>
    </row>
    <row r="189" spans="1:19" x14ac:dyDescent="0.35">
      <c r="A189" s="325"/>
      <c r="B189" s="325"/>
      <c r="C189" s="325"/>
      <c r="D189" s="325"/>
      <c r="E189" s="325"/>
      <c r="F189" s="325"/>
      <c r="G189" s="325"/>
      <c r="H189" s="325"/>
      <c r="I189" s="325"/>
      <c r="J189" s="325"/>
      <c r="K189" s="327"/>
      <c r="L189" s="327"/>
      <c r="M189" s="327"/>
      <c r="N189" s="327"/>
      <c r="O189" s="327"/>
      <c r="P189" s="327"/>
      <c r="Q189" s="327"/>
      <c r="R189" s="327"/>
      <c r="S189" s="327"/>
    </row>
    <row r="190" spans="1:19" x14ac:dyDescent="0.35">
      <c r="A190" s="325"/>
      <c r="B190" s="325"/>
      <c r="C190" s="325"/>
      <c r="D190" s="325"/>
      <c r="E190" s="325"/>
      <c r="F190" s="325"/>
      <c r="G190" s="325"/>
      <c r="H190" s="325"/>
      <c r="I190" s="325"/>
      <c r="J190" s="325"/>
      <c r="K190" s="327"/>
      <c r="L190" s="327"/>
      <c r="M190" s="327"/>
      <c r="N190" s="327"/>
      <c r="O190" s="327"/>
      <c r="P190" s="327"/>
      <c r="Q190" s="327"/>
      <c r="R190" s="327"/>
      <c r="S190" s="327"/>
    </row>
    <row r="191" spans="1:19" x14ac:dyDescent="0.35">
      <c r="A191" s="325"/>
      <c r="B191" s="325"/>
      <c r="C191" s="325"/>
      <c r="D191" s="325"/>
      <c r="E191" s="325"/>
      <c r="F191" s="325"/>
      <c r="G191" s="325"/>
      <c r="H191" s="325"/>
      <c r="I191" s="325"/>
      <c r="J191" s="325"/>
      <c r="K191" s="327"/>
      <c r="L191" s="327"/>
      <c r="M191" s="327"/>
      <c r="N191" s="327"/>
      <c r="O191" s="327"/>
      <c r="P191" s="327"/>
      <c r="Q191" s="327"/>
      <c r="R191" s="327"/>
      <c r="S191" s="327"/>
    </row>
    <row r="192" spans="1:19" x14ac:dyDescent="0.35">
      <c r="A192" s="325"/>
      <c r="B192" s="325"/>
      <c r="C192" s="325"/>
      <c r="D192" s="325"/>
      <c r="E192" s="325"/>
      <c r="F192" s="325"/>
      <c r="G192" s="325"/>
      <c r="H192" s="325"/>
      <c r="I192" s="325"/>
      <c r="J192" s="325"/>
      <c r="K192" s="327"/>
      <c r="L192" s="327"/>
      <c r="M192" s="327"/>
      <c r="N192" s="327"/>
      <c r="O192" s="327"/>
      <c r="P192" s="327"/>
      <c r="Q192" s="327"/>
      <c r="R192" s="327"/>
      <c r="S192" s="327"/>
    </row>
    <row r="193" spans="1:19" x14ac:dyDescent="0.35">
      <c r="A193" s="325"/>
      <c r="B193" s="325"/>
      <c r="C193" s="325"/>
      <c r="D193" s="325"/>
      <c r="E193" s="325"/>
      <c r="F193" s="325"/>
      <c r="G193" s="325"/>
      <c r="H193" s="325"/>
      <c r="I193" s="325"/>
      <c r="J193" s="325"/>
      <c r="K193" s="327"/>
      <c r="L193" s="327"/>
      <c r="M193" s="327"/>
      <c r="N193" s="327"/>
      <c r="O193" s="327"/>
      <c r="P193" s="327"/>
      <c r="Q193" s="327"/>
      <c r="R193" s="327"/>
      <c r="S193" s="327"/>
    </row>
    <row r="194" spans="1:19" x14ac:dyDescent="0.35">
      <c r="A194" s="325"/>
      <c r="B194" s="325"/>
      <c r="C194" s="325"/>
      <c r="D194" s="325"/>
      <c r="E194" s="325"/>
      <c r="F194" s="325"/>
      <c r="G194" s="325"/>
      <c r="H194" s="325"/>
      <c r="I194" s="325"/>
      <c r="J194" s="325"/>
      <c r="K194" s="327"/>
      <c r="L194" s="327"/>
      <c r="M194" s="327"/>
      <c r="N194" s="327"/>
      <c r="O194" s="327"/>
      <c r="P194" s="327"/>
      <c r="Q194" s="327"/>
      <c r="R194" s="327"/>
      <c r="S194" s="327"/>
    </row>
    <row r="195" spans="1:19" x14ac:dyDescent="0.35">
      <c r="A195" s="325"/>
      <c r="B195" s="325"/>
      <c r="C195" s="325"/>
      <c r="D195" s="325"/>
      <c r="E195" s="325"/>
      <c r="F195" s="325"/>
      <c r="G195" s="325"/>
      <c r="H195" s="325"/>
      <c r="I195" s="325"/>
      <c r="J195" s="325"/>
      <c r="K195" s="327"/>
      <c r="L195" s="327"/>
      <c r="M195" s="327"/>
      <c r="N195" s="327"/>
      <c r="O195" s="327"/>
      <c r="P195" s="327"/>
      <c r="Q195" s="327"/>
      <c r="R195" s="327"/>
      <c r="S195" s="327"/>
    </row>
    <row r="196" spans="1:19" x14ac:dyDescent="0.35">
      <c r="A196" s="325"/>
      <c r="B196" s="325"/>
      <c r="C196" s="325"/>
      <c r="D196" s="325"/>
      <c r="E196" s="325"/>
      <c r="F196" s="325"/>
      <c r="G196" s="325"/>
      <c r="H196" s="325"/>
      <c r="I196" s="325"/>
      <c r="J196" s="325"/>
      <c r="K196" s="327"/>
      <c r="L196" s="327"/>
      <c r="M196" s="327"/>
      <c r="N196" s="327"/>
      <c r="O196" s="327"/>
      <c r="P196" s="327"/>
      <c r="Q196" s="327"/>
      <c r="R196" s="327"/>
      <c r="S196" s="327"/>
    </row>
    <row r="197" spans="1:19" x14ac:dyDescent="0.35">
      <c r="A197" s="325"/>
      <c r="B197" s="325"/>
      <c r="C197" s="325"/>
      <c r="D197" s="325"/>
      <c r="E197" s="325"/>
      <c r="F197" s="325"/>
      <c r="G197" s="325"/>
      <c r="H197" s="325"/>
      <c r="I197" s="325"/>
      <c r="J197" s="325"/>
      <c r="K197" s="327"/>
      <c r="L197" s="327"/>
      <c r="M197" s="327"/>
      <c r="N197" s="327"/>
      <c r="O197" s="327"/>
      <c r="P197" s="327"/>
      <c r="Q197" s="327"/>
      <c r="R197" s="327"/>
      <c r="S197" s="327"/>
    </row>
    <row r="198" spans="1:19" x14ac:dyDescent="0.35">
      <c r="A198" s="325"/>
      <c r="B198" s="325"/>
      <c r="C198" s="325"/>
      <c r="D198" s="325"/>
      <c r="E198" s="325"/>
      <c r="F198" s="325"/>
      <c r="G198" s="325"/>
      <c r="H198" s="325"/>
      <c r="I198" s="325"/>
      <c r="J198" s="325"/>
      <c r="K198" s="327"/>
      <c r="L198" s="327"/>
      <c r="M198" s="327"/>
      <c r="N198" s="327"/>
      <c r="O198" s="327"/>
      <c r="P198" s="327"/>
      <c r="Q198" s="327"/>
      <c r="R198" s="327"/>
      <c r="S198" s="327"/>
    </row>
    <row r="199" spans="1:19" x14ac:dyDescent="0.35">
      <c r="A199" s="325"/>
      <c r="B199" s="325"/>
      <c r="C199" s="325"/>
      <c r="D199" s="325"/>
      <c r="E199" s="325"/>
      <c r="F199" s="325"/>
      <c r="G199" s="325"/>
      <c r="H199" s="325"/>
      <c r="I199" s="325"/>
      <c r="J199" s="325"/>
      <c r="K199" s="327"/>
      <c r="L199" s="327"/>
      <c r="M199" s="327"/>
      <c r="N199" s="327"/>
      <c r="O199" s="327"/>
      <c r="P199" s="327"/>
      <c r="Q199" s="327"/>
      <c r="R199" s="327"/>
      <c r="S199" s="327"/>
    </row>
    <row r="200" spans="1:19" x14ac:dyDescent="0.35">
      <c r="A200" s="325"/>
      <c r="B200" s="325"/>
      <c r="C200" s="325"/>
      <c r="D200" s="325"/>
      <c r="E200" s="325"/>
      <c r="F200" s="325"/>
      <c r="G200" s="325"/>
      <c r="H200" s="325"/>
      <c r="I200" s="325"/>
      <c r="J200" s="325"/>
      <c r="K200" s="327"/>
      <c r="L200" s="327"/>
      <c r="M200" s="327"/>
      <c r="N200" s="327"/>
      <c r="O200" s="327"/>
      <c r="P200" s="327"/>
      <c r="Q200" s="327"/>
      <c r="R200" s="327"/>
      <c r="S200" s="327"/>
    </row>
    <row r="201" spans="1:19" x14ac:dyDescent="0.35">
      <c r="A201" s="325"/>
      <c r="B201" s="325"/>
      <c r="C201" s="325"/>
      <c r="D201" s="325"/>
      <c r="E201" s="325"/>
      <c r="F201" s="325"/>
      <c r="G201" s="325"/>
      <c r="H201" s="325"/>
      <c r="I201" s="325"/>
      <c r="J201" s="325"/>
      <c r="K201" s="327"/>
      <c r="L201" s="327"/>
      <c r="M201" s="327"/>
      <c r="N201" s="327"/>
      <c r="O201" s="327"/>
      <c r="P201" s="327"/>
      <c r="Q201" s="327"/>
      <c r="R201" s="327"/>
      <c r="S201" s="327"/>
    </row>
    <row r="202" spans="1:19" x14ac:dyDescent="0.35">
      <c r="A202" s="325"/>
      <c r="B202" s="325"/>
      <c r="C202" s="325"/>
      <c r="D202" s="325"/>
      <c r="E202" s="325"/>
      <c r="F202" s="325"/>
      <c r="G202" s="325"/>
      <c r="H202" s="325"/>
      <c r="I202" s="325"/>
      <c r="J202" s="325"/>
      <c r="K202" s="327"/>
      <c r="L202" s="327"/>
      <c r="M202" s="327"/>
      <c r="N202" s="327"/>
      <c r="O202" s="327"/>
      <c r="P202" s="327"/>
      <c r="Q202" s="327"/>
      <c r="R202" s="327"/>
      <c r="S202" s="327"/>
    </row>
    <row r="203" spans="1:19" x14ac:dyDescent="0.35">
      <c r="A203" s="325"/>
      <c r="B203" s="325"/>
      <c r="C203" s="325"/>
      <c r="D203" s="325"/>
      <c r="E203" s="325"/>
      <c r="F203" s="325"/>
      <c r="G203" s="325"/>
      <c r="H203" s="325"/>
      <c r="I203" s="325"/>
      <c r="J203" s="325"/>
      <c r="K203" s="327"/>
      <c r="L203" s="327"/>
      <c r="M203" s="327"/>
      <c r="N203" s="327"/>
      <c r="O203" s="327"/>
      <c r="P203" s="327"/>
      <c r="Q203" s="327"/>
      <c r="R203" s="327"/>
      <c r="S203" s="327"/>
    </row>
    <row r="204" spans="1:19" x14ac:dyDescent="0.35">
      <c r="A204" s="325"/>
      <c r="B204" s="325"/>
      <c r="C204" s="325"/>
      <c r="D204" s="325"/>
      <c r="E204" s="325"/>
      <c r="F204" s="325"/>
      <c r="G204" s="325"/>
      <c r="H204" s="325"/>
      <c r="I204" s="325"/>
      <c r="J204" s="325"/>
      <c r="K204" s="327"/>
      <c r="L204" s="327"/>
      <c r="M204" s="327"/>
      <c r="N204" s="327"/>
      <c r="O204" s="327"/>
      <c r="P204" s="327"/>
      <c r="Q204" s="327"/>
      <c r="R204" s="327"/>
      <c r="S204" s="327"/>
    </row>
    <row r="205" spans="1:19" x14ac:dyDescent="0.35">
      <c r="A205" s="325"/>
      <c r="B205" s="325"/>
      <c r="C205" s="325"/>
      <c r="D205" s="325"/>
      <c r="E205" s="325"/>
      <c r="F205" s="325"/>
      <c r="G205" s="325"/>
      <c r="H205" s="325"/>
      <c r="I205" s="325"/>
      <c r="J205" s="325"/>
      <c r="K205" s="327"/>
      <c r="L205" s="327"/>
      <c r="M205" s="327"/>
      <c r="N205" s="327"/>
      <c r="O205" s="327"/>
      <c r="P205" s="327"/>
      <c r="Q205" s="327"/>
      <c r="R205" s="327"/>
      <c r="S205" s="327"/>
    </row>
    <row r="206" spans="1:19" x14ac:dyDescent="0.35">
      <c r="A206" s="325"/>
      <c r="B206" s="325"/>
      <c r="C206" s="325"/>
      <c r="D206" s="325"/>
      <c r="E206" s="325"/>
      <c r="F206" s="325"/>
      <c r="G206" s="325"/>
      <c r="H206" s="325"/>
      <c r="I206" s="325"/>
      <c r="J206" s="325"/>
      <c r="K206" s="327"/>
      <c r="L206" s="327"/>
      <c r="M206" s="327"/>
      <c r="N206" s="327"/>
      <c r="O206" s="327"/>
      <c r="P206" s="327"/>
      <c r="Q206" s="327"/>
      <c r="R206" s="327"/>
      <c r="S206" s="327"/>
    </row>
    <row r="207" spans="1:19" x14ac:dyDescent="0.35">
      <c r="A207" s="325"/>
      <c r="B207" s="325"/>
      <c r="C207" s="325"/>
      <c r="D207" s="325"/>
      <c r="E207" s="325"/>
      <c r="F207" s="325"/>
      <c r="G207" s="325"/>
      <c r="H207" s="325"/>
      <c r="I207" s="325"/>
      <c r="J207" s="325"/>
      <c r="K207" s="327"/>
      <c r="L207" s="327"/>
      <c r="M207" s="327"/>
      <c r="N207" s="327"/>
      <c r="O207" s="327"/>
      <c r="P207" s="327"/>
      <c r="Q207" s="327"/>
      <c r="R207" s="327"/>
      <c r="S207" s="327"/>
    </row>
    <row r="208" spans="1:19" x14ac:dyDescent="0.35">
      <c r="A208" s="325"/>
      <c r="B208" s="325"/>
      <c r="C208" s="325"/>
      <c r="D208" s="325"/>
      <c r="E208" s="325"/>
      <c r="F208" s="325"/>
      <c r="G208" s="325"/>
      <c r="H208" s="325"/>
      <c r="I208" s="325"/>
      <c r="J208" s="325"/>
      <c r="K208" s="327"/>
      <c r="L208" s="327"/>
      <c r="M208" s="327"/>
      <c r="N208" s="327"/>
      <c r="O208" s="327"/>
      <c r="P208" s="327"/>
      <c r="Q208" s="327"/>
      <c r="R208" s="327"/>
      <c r="S208" s="327"/>
    </row>
    <row r="209" spans="1:19" x14ac:dyDescent="0.35">
      <c r="A209" s="325"/>
      <c r="B209" s="325"/>
      <c r="C209" s="325"/>
      <c r="D209" s="325"/>
      <c r="E209" s="325"/>
      <c r="F209" s="325"/>
      <c r="G209" s="325"/>
      <c r="H209" s="325"/>
      <c r="I209" s="325"/>
      <c r="J209" s="325"/>
      <c r="K209" s="327"/>
      <c r="L209" s="327"/>
      <c r="M209" s="327"/>
      <c r="N209" s="327"/>
      <c r="O209" s="327"/>
      <c r="P209" s="327"/>
      <c r="Q209" s="327"/>
      <c r="R209" s="327"/>
      <c r="S209" s="327"/>
    </row>
    <row r="210" spans="1:19" x14ac:dyDescent="0.35">
      <c r="A210" s="325"/>
      <c r="B210" s="325"/>
      <c r="C210" s="325"/>
      <c r="D210" s="325"/>
      <c r="E210" s="325"/>
      <c r="F210" s="325"/>
      <c r="G210" s="325"/>
      <c r="H210" s="325"/>
      <c r="I210" s="325"/>
      <c r="J210" s="325"/>
      <c r="K210" s="327"/>
      <c r="L210" s="327"/>
      <c r="M210" s="327"/>
      <c r="N210" s="327"/>
      <c r="O210" s="327"/>
      <c r="P210" s="327"/>
      <c r="Q210" s="327"/>
      <c r="R210" s="327"/>
      <c r="S210" s="327"/>
    </row>
    <row r="211" spans="1:19" x14ac:dyDescent="0.35">
      <c r="A211" s="325"/>
      <c r="B211" s="325"/>
      <c r="C211" s="325"/>
      <c r="D211" s="325"/>
      <c r="E211" s="325"/>
      <c r="F211" s="325"/>
      <c r="G211" s="325"/>
      <c r="H211" s="325"/>
      <c r="I211" s="325"/>
      <c r="J211" s="325"/>
      <c r="K211" s="327"/>
      <c r="L211" s="327"/>
      <c r="M211" s="327"/>
      <c r="N211" s="327"/>
      <c r="O211" s="327"/>
      <c r="P211" s="327"/>
      <c r="Q211" s="327"/>
      <c r="R211" s="327"/>
      <c r="S211" s="327"/>
    </row>
    <row r="212" spans="1:19" x14ac:dyDescent="0.35">
      <c r="A212" s="325"/>
      <c r="B212" s="325"/>
      <c r="C212" s="325"/>
      <c r="D212" s="325"/>
      <c r="E212" s="325"/>
      <c r="F212" s="325"/>
      <c r="G212" s="325"/>
      <c r="H212" s="325"/>
      <c r="I212" s="325"/>
      <c r="J212" s="325"/>
      <c r="K212" s="327"/>
      <c r="L212" s="327"/>
      <c r="M212" s="327"/>
      <c r="N212" s="327"/>
      <c r="O212" s="327"/>
      <c r="P212" s="327"/>
      <c r="Q212" s="327"/>
      <c r="R212" s="327"/>
      <c r="S212" s="327"/>
    </row>
    <row r="213" spans="1:19" x14ac:dyDescent="0.35">
      <c r="A213" s="325"/>
      <c r="B213" s="325"/>
      <c r="C213" s="325"/>
      <c r="D213" s="325"/>
      <c r="E213" s="325"/>
      <c r="F213" s="325"/>
      <c r="G213" s="325"/>
      <c r="H213" s="325"/>
      <c r="I213" s="325"/>
      <c r="J213" s="325"/>
      <c r="K213" s="327"/>
      <c r="L213" s="327"/>
      <c r="M213" s="327"/>
      <c r="N213" s="327"/>
      <c r="O213" s="327"/>
      <c r="P213" s="327"/>
      <c r="Q213" s="327"/>
      <c r="R213" s="327"/>
      <c r="S213" s="327"/>
    </row>
    <row r="214" spans="1:19" x14ac:dyDescent="0.35">
      <c r="A214" s="325"/>
      <c r="B214" s="325"/>
      <c r="C214" s="325"/>
      <c r="D214" s="325"/>
      <c r="E214" s="325"/>
      <c r="F214" s="325"/>
      <c r="G214" s="325"/>
      <c r="H214" s="325"/>
      <c r="I214" s="325"/>
      <c r="J214" s="325"/>
      <c r="K214" s="327"/>
      <c r="L214" s="327"/>
      <c r="M214" s="327"/>
      <c r="N214" s="327"/>
      <c r="O214" s="327"/>
      <c r="P214" s="327"/>
      <c r="Q214" s="327"/>
      <c r="R214" s="327"/>
      <c r="S214" s="327"/>
    </row>
    <row r="215" spans="1:19" x14ac:dyDescent="0.35">
      <c r="A215" s="325"/>
      <c r="B215" s="325"/>
      <c r="C215" s="325"/>
      <c r="D215" s="325"/>
      <c r="E215" s="325"/>
      <c r="F215" s="325"/>
      <c r="G215" s="325"/>
      <c r="H215" s="325"/>
      <c r="I215" s="325"/>
      <c r="J215" s="325"/>
      <c r="K215" s="327"/>
      <c r="L215" s="327"/>
      <c r="M215" s="327"/>
      <c r="N215" s="327"/>
      <c r="O215" s="327"/>
      <c r="P215" s="327"/>
      <c r="Q215" s="327"/>
      <c r="R215" s="327"/>
      <c r="S215" s="327"/>
    </row>
    <row r="216" spans="1:19" x14ac:dyDescent="0.35">
      <c r="A216" s="325"/>
      <c r="B216" s="325"/>
      <c r="C216" s="325"/>
      <c r="D216" s="325"/>
      <c r="E216" s="325"/>
      <c r="F216" s="325"/>
      <c r="G216" s="325"/>
      <c r="H216" s="325"/>
      <c r="I216" s="325"/>
      <c r="J216" s="325"/>
      <c r="K216" s="327"/>
      <c r="L216" s="327"/>
      <c r="M216" s="327"/>
      <c r="N216" s="327"/>
      <c r="O216" s="327"/>
      <c r="P216" s="327"/>
      <c r="Q216" s="327"/>
      <c r="R216" s="327"/>
      <c r="S216" s="327"/>
    </row>
    <row r="217" spans="1:19" x14ac:dyDescent="0.35">
      <c r="A217" s="325"/>
      <c r="B217" s="325"/>
      <c r="C217" s="325"/>
      <c r="D217" s="325"/>
      <c r="E217" s="325"/>
      <c r="F217" s="325"/>
      <c r="G217" s="325"/>
      <c r="H217" s="325"/>
      <c r="I217" s="325"/>
      <c r="J217" s="325"/>
      <c r="K217" s="327"/>
      <c r="L217" s="327"/>
      <c r="M217" s="327"/>
      <c r="N217" s="327"/>
      <c r="O217" s="327"/>
      <c r="P217" s="327"/>
      <c r="Q217" s="327"/>
      <c r="R217" s="327"/>
      <c r="S217" s="327"/>
    </row>
    <row r="218" spans="1:19" x14ac:dyDescent="0.35">
      <c r="A218" s="325"/>
      <c r="B218" s="325"/>
      <c r="C218" s="325"/>
      <c r="D218" s="325"/>
      <c r="E218" s="325"/>
      <c r="F218" s="325"/>
      <c r="G218" s="325"/>
      <c r="H218" s="325"/>
      <c r="I218" s="325"/>
      <c r="J218" s="325"/>
      <c r="K218" s="327"/>
      <c r="L218" s="327"/>
      <c r="M218" s="327"/>
      <c r="N218" s="327"/>
      <c r="O218" s="327"/>
      <c r="P218" s="327"/>
      <c r="Q218" s="327"/>
      <c r="R218" s="327"/>
      <c r="S218" s="327"/>
    </row>
    <row r="219" spans="1:19" x14ac:dyDescent="0.35">
      <c r="A219" s="325"/>
      <c r="B219" s="325"/>
      <c r="C219" s="325"/>
      <c r="D219" s="325"/>
      <c r="E219" s="325"/>
      <c r="F219" s="325"/>
      <c r="G219" s="325"/>
      <c r="H219" s="325"/>
      <c r="I219" s="325"/>
      <c r="J219" s="325"/>
      <c r="K219" s="327"/>
      <c r="L219" s="327"/>
      <c r="M219" s="327"/>
      <c r="N219" s="327"/>
      <c r="O219" s="327"/>
      <c r="P219" s="327"/>
      <c r="Q219" s="327"/>
      <c r="R219" s="327"/>
      <c r="S219" s="327"/>
    </row>
    <row r="220" spans="1:19" x14ac:dyDescent="0.35">
      <c r="A220" s="325"/>
      <c r="B220" s="325"/>
      <c r="C220" s="325"/>
      <c r="D220" s="325"/>
      <c r="E220" s="325"/>
      <c r="F220" s="325"/>
      <c r="G220" s="325"/>
      <c r="H220" s="325"/>
      <c r="I220" s="325"/>
      <c r="J220" s="325"/>
      <c r="K220" s="327"/>
      <c r="L220" s="327"/>
      <c r="M220" s="327"/>
      <c r="N220" s="327"/>
      <c r="O220" s="327"/>
      <c r="P220" s="327"/>
      <c r="Q220" s="327"/>
      <c r="R220" s="327"/>
      <c r="S220" s="327"/>
    </row>
    <row r="221" spans="1:19" x14ac:dyDescent="0.35">
      <c r="A221" s="325"/>
      <c r="B221" s="325"/>
      <c r="C221" s="325"/>
      <c r="D221" s="325"/>
      <c r="E221" s="325"/>
      <c r="F221" s="325"/>
      <c r="G221" s="325"/>
      <c r="H221" s="325"/>
      <c r="I221" s="325"/>
      <c r="J221" s="325"/>
      <c r="K221" s="327"/>
      <c r="L221" s="327"/>
      <c r="M221" s="327"/>
      <c r="N221" s="327"/>
      <c r="O221" s="327"/>
      <c r="P221" s="327"/>
      <c r="Q221" s="327"/>
      <c r="R221" s="327"/>
      <c r="S221" s="327"/>
    </row>
    <row r="222" spans="1:19" x14ac:dyDescent="0.35">
      <c r="A222" s="325"/>
      <c r="B222" s="325"/>
      <c r="C222" s="325"/>
      <c r="D222" s="325"/>
      <c r="E222" s="325"/>
      <c r="F222" s="325"/>
      <c r="G222" s="325"/>
      <c r="H222" s="325"/>
      <c r="I222" s="325"/>
      <c r="J222" s="325"/>
      <c r="K222" s="327"/>
      <c r="L222" s="327"/>
      <c r="M222" s="327"/>
      <c r="N222" s="327"/>
      <c r="O222" s="327"/>
      <c r="P222" s="327"/>
      <c r="Q222" s="327"/>
      <c r="R222" s="327"/>
      <c r="S222" s="327"/>
    </row>
    <row r="223" spans="1:19" x14ac:dyDescent="0.35">
      <c r="A223" s="325"/>
      <c r="B223" s="325"/>
      <c r="C223" s="325"/>
      <c r="D223" s="325"/>
      <c r="E223" s="325"/>
      <c r="F223" s="325"/>
      <c r="G223" s="325"/>
      <c r="H223" s="325"/>
      <c r="I223" s="325"/>
      <c r="J223" s="325"/>
      <c r="K223" s="327"/>
      <c r="L223" s="327"/>
      <c r="M223" s="327"/>
      <c r="N223" s="327"/>
      <c r="O223" s="327"/>
      <c r="P223" s="327"/>
      <c r="Q223" s="327"/>
      <c r="R223" s="327"/>
      <c r="S223" s="327"/>
    </row>
    <row r="224" spans="1:19" x14ac:dyDescent="0.35">
      <c r="A224" s="325"/>
      <c r="B224" s="325"/>
      <c r="C224" s="325"/>
      <c r="D224" s="325"/>
      <c r="E224" s="325"/>
      <c r="F224" s="325"/>
      <c r="G224" s="325"/>
      <c r="H224" s="325"/>
      <c r="I224" s="325"/>
      <c r="J224" s="325"/>
      <c r="K224" s="327"/>
      <c r="L224" s="327"/>
      <c r="M224" s="327"/>
      <c r="N224" s="327"/>
      <c r="O224" s="327"/>
      <c r="P224" s="327"/>
      <c r="Q224" s="327"/>
      <c r="R224" s="327"/>
      <c r="S224" s="327"/>
    </row>
    <row r="225" spans="1:19" x14ac:dyDescent="0.35">
      <c r="A225" s="325"/>
      <c r="B225" s="325"/>
      <c r="C225" s="325"/>
      <c r="D225" s="325"/>
      <c r="E225" s="325"/>
      <c r="F225" s="325"/>
      <c r="G225" s="325"/>
      <c r="H225" s="325"/>
      <c r="I225" s="325"/>
      <c r="J225" s="325"/>
      <c r="K225" s="327"/>
      <c r="L225" s="327"/>
      <c r="M225" s="327"/>
      <c r="N225" s="327"/>
      <c r="O225" s="327"/>
      <c r="P225" s="327"/>
      <c r="Q225" s="327"/>
      <c r="R225" s="327"/>
      <c r="S225" s="327"/>
    </row>
    <row r="226" spans="1:19" x14ac:dyDescent="0.35">
      <c r="A226" s="325"/>
      <c r="B226" s="325"/>
      <c r="C226" s="325"/>
      <c r="D226" s="325"/>
      <c r="E226" s="325"/>
      <c r="F226" s="325"/>
      <c r="G226" s="325"/>
      <c r="H226" s="325"/>
      <c r="I226" s="325"/>
      <c r="J226" s="325"/>
      <c r="K226" s="327"/>
      <c r="L226" s="327"/>
      <c r="M226" s="327"/>
      <c r="N226" s="327"/>
      <c r="O226" s="327"/>
      <c r="P226" s="327"/>
      <c r="Q226" s="327"/>
      <c r="R226" s="327"/>
      <c r="S226" s="327"/>
    </row>
    <row r="227" spans="1:19" x14ac:dyDescent="0.35">
      <c r="A227" s="325"/>
      <c r="B227" s="325"/>
      <c r="C227" s="325"/>
      <c r="D227" s="325"/>
      <c r="E227" s="325"/>
      <c r="F227" s="325"/>
      <c r="G227" s="325"/>
      <c r="H227" s="325"/>
      <c r="I227" s="325"/>
      <c r="J227" s="325"/>
      <c r="K227" s="327"/>
      <c r="L227" s="327"/>
      <c r="M227" s="327"/>
      <c r="N227" s="327"/>
      <c r="O227" s="327"/>
      <c r="P227" s="327"/>
      <c r="Q227" s="327"/>
      <c r="R227" s="327"/>
      <c r="S227" s="327"/>
    </row>
    <row r="228" spans="1:19" x14ac:dyDescent="0.35">
      <c r="A228" s="325"/>
      <c r="B228" s="325"/>
      <c r="C228" s="325"/>
      <c r="D228" s="325"/>
      <c r="E228" s="325"/>
      <c r="F228" s="325"/>
      <c r="G228" s="325"/>
      <c r="H228" s="325"/>
      <c r="I228" s="325"/>
      <c r="J228" s="325"/>
      <c r="K228" s="327"/>
      <c r="L228" s="327"/>
      <c r="M228" s="327"/>
      <c r="N228" s="327"/>
      <c r="O228" s="327"/>
      <c r="P228" s="327"/>
      <c r="Q228" s="327"/>
      <c r="R228" s="327"/>
      <c r="S228" s="327"/>
    </row>
    <row r="229" spans="1:19" x14ac:dyDescent="0.35">
      <c r="A229" s="325"/>
      <c r="B229" s="325"/>
      <c r="C229" s="325"/>
      <c r="D229" s="325"/>
      <c r="E229" s="325"/>
      <c r="F229" s="325"/>
      <c r="G229" s="325"/>
      <c r="H229" s="325"/>
      <c r="I229" s="325"/>
      <c r="J229" s="325"/>
      <c r="K229" s="327"/>
      <c r="L229" s="327"/>
      <c r="M229" s="327"/>
      <c r="N229" s="327"/>
      <c r="O229" s="327"/>
      <c r="P229" s="327"/>
      <c r="Q229" s="327"/>
      <c r="R229" s="327"/>
      <c r="S229" s="327"/>
    </row>
    <row r="230" spans="1:19" x14ac:dyDescent="0.35">
      <c r="A230" s="325"/>
      <c r="B230" s="325"/>
      <c r="C230" s="325"/>
      <c r="D230" s="325"/>
      <c r="E230" s="325"/>
      <c r="F230" s="325"/>
      <c r="G230" s="325"/>
      <c r="H230" s="325"/>
      <c r="I230" s="325"/>
      <c r="J230" s="325"/>
      <c r="K230" s="327"/>
      <c r="L230" s="327"/>
      <c r="M230" s="327"/>
      <c r="N230" s="327"/>
      <c r="O230" s="327"/>
      <c r="P230" s="327"/>
      <c r="Q230" s="327"/>
      <c r="R230" s="327"/>
      <c r="S230" s="327"/>
    </row>
    <row r="231" spans="1:19" x14ac:dyDescent="0.35">
      <c r="A231" s="325"/>
      <c r="B231" s="325"/>
      <c r="C231" s="325"/>
      <c r="D231" s="325"/>
      <c r="E231" s="325"/>
      <c r="F231" s="325"/>
      <c r="G231" s="325"/>
      <c r="H231" s="325"/>
      <c r="I231" s="325"/>
      <c r="J231" s="325"/>
      <c r="K231" s="327"/>
      <c r="L231" s="327"/>
      <c r="M231" s="327"/>
      <c r="N231" s="327"/>
      <c r="O231" s="327"/>
      <c r="P231" s="327"/>
      <c r="Q231" s="327"/>
      <c r="R231" s="327"/>
      <c r="S231" s="327"/>
    </row>
    <row r="232" spans="1:19" x14ac:dyDescent="0.35">
      <c r="A232" s="325"/>
      <c r="B232" s="325"/>
      <c r="C232" s="325"/>
      <c r="D232" s="325"/>
      <c r="E232" s="325"/>
      <c r="F232" s="325"/>
      <c r="G232" s="325"/>
      <c r="H232" s="325"/>
      <c r="I232" s="325"/>
      <c r="J232" s="325"/>
      <c r="K232" s="327"/>
      <c r="L232" s="327"/>
      <c r="M232" s="327"/>
      <c r="N232" s="327"/>
      <c r="O232" s="327"/>
      <c r="P232" s="327"/>
      <c r="Q232" s="327"/>
      <c r="R232" s="327"/>
      <c r="S232" s="327"/>
    </row>
    <row r="233" spans="1:19" x14ac:dyDescent="0.35">
      <c r="A233" s="325"/>
      <c r="B233" s="325"/>
      <c r="C233" s="325"/>
      <c r="D233" s="325"/>
      <c r="E233" s="325"/>
      <c r="F233" s="325"/>
      <c r="G233" s="325"/>
      <c r="H233" s="325"/>
      <c r="I233" s="325"/>
      <c r="J233" s="325"/>
      <c r="K233" s="327"/>
      <c r="L233" s="327"/>
      <c r="M233" s="327"/>
      <c r="N233" s="327"/>
      <c r="O233" s="327"/>
      <c r="P233" s="327"/>
      <c r="Q233" s="327"/>
      <c r="R233" s="327"/>
      <c r="S233" s="327"/>
    </row>
    <row r="234" spans="1:19" x14ac:dyDescent="0.35">
      <c r="A234" s="325"/>
      <c r="B234" s="325"/>
      <c r="C234" s="325"/>
      <c r="D234" s="325"/>
      <c r="E234" s="325"/>
      <c r="F234" s="325"/>
      <c r="G234" s="325"/>
      <c r="H234" s="325"/>
      <c r="I234" s="325"/>
      <c r="J234" s="325"/>
      <c r="K234" s="327"/>
      <c r="L234" s="327"/>
      <c r="M234" s="327"/>
      <c r="N234" s="327"/>
      <c r="O234" s="327"/>
      <c r="P234" s="327"/>
      <c r="Q234" s="327"/>
      <c r="R234" s="327"/>
      <c r="S234" s="327"/>
    </row>
    <row r="235" spans="1:19" x14ac:dyDescent="0.35">
      <c r="A235" s="325"/>
      <c r="B235" s="325"/>
      <c r="C235" s="325"/>
      <c r="D235" s="325"/>
      <c r="E235" s="325"/>
      <c r="F235" s="325"/>
      <c r="G235" s="325"/>
      <c r="H235" s="325"/>
      <c r="I235" s="325"/>
      <c r="J235" s="325"/>
      <c r="K235" s="327"/>
      <c r="L235" s="327"/>
      <c r="M235" s="327"/>
      <c r="N235" s="327"/>
      <c r="O235" s="327"/>
      <c r="P235" s="327"/>
      <c r="Q235" s="327"/>
      <c r="R235" s="327"/>
      <c r="S235" s="327"/>
    </row>
    <row r="236" spans="1:19" x14ac:dyDescent="0.35">
      <c r="A236" s="325"/>
      <c r="B236" s="325"/>
      <c r="C236" s="325"/>
      <c r="D236" s="325"/>
      <c r="E236" s="325"/>
      <c r="F236" s="325"/>
      <c r="G236" s="325"/>
      <c r="H236" s="325"/>
      <c r="I236" s="325"/>
      <c r="J236" s="325"/>
      <c r="K236" s="327"/>
      <c r="L236" s="327"/>
      <c r="M236" s="327"/>
      <c r="N236" s="327"/>
      <c r="O236" s="327"/>
      <c r="P236" s="327"/>
      <c r="Q236" s="327"/>
      <c r="R236" s="327"/>
      <c r="S236" s="327"/>
    </row>
    <row r="237" spans="1:19" x14ac:dyDescent="0.35">
      <c r="A237" s="325"/>
      <c r="B237" s="325"/>
      <c r="C237" s="325"/>
      <c r="D237" s="325"/>
      <c r="E237" s="325"/>
      <c r="F237" s="325"/>
      <c r="G237" s="325"/>
      <c r="H237" s="325"/>
      <c r="I237" s="325"/>
      <c r="J237" s="325"/>
      <c r="K237" s="327"/>
      <c r="L237" s="327"/>
      <c r="M237" s="327"/>
      <c r="N237" s="327"/>
      <c r="O237" s="327"/>
      <c r="P237" s="327"/>
      <c r="Q237" s="327"/>
      <c r="R237" s="327"/>
      <c r="S237" s="327"/>
    </row>
    <row r="238" spans="1:19" x14ac:dyDescent="0.35">
      <c r="A238" s="325"/>
      <c r="B238" s="325"/>
      <c r="C238" s="325"/>
      <c r="D238" s="325"/>
      <c r="E238" s="325"/>
      <c r="F238" s="325"/>
      <c r="G238" s="325"/>
      <c r="H238" s="325"/>
      <c r="I238" s="325"/>
      <c r="J238" s="325"/>
      <c r="K238" s="327"/>
      <c r="L238" s="327"/>
      <c r="M238" s="327"/>
      <c r="N238" s="327"/>
      <c r="O238" s="327"/>
      <c r="P238" s="327"/>
      <c r="Q238" s="327"/>
      <c r="R238" s="327"/>
      <c r="S238" s="327"/>
    </row>
    <row r="239" spans="1:19" x14ac:dyDescent="0.35">
      <c r="A239" s="325"/>
      <c r="B239" s="325"/>
      <c r="C239" s="325"/>
      <c r="D239" s="325"/>
      <c r="E239" s="325"/>
      <c r="F239" s="325"/>
      <c r="G239" s="325"/>
      <c r="H239" s="325"/>
      <c r="I239" s="325"/>
      <c r="J239" s="325"/>
      <c r="K239" s="327"/>
      <c r="L239" s="327"/>
      <c r="M239" s="327"/>
      <c r="N239" s="327"/>
      <c r="O239" s="327"/>
      <c r="P239" s="327"/>
      <c r="Q239" s="327"/>
      <c r="R239" s="327"/>
      <c r="S239" s="327"/>
    </row>
    <row r="240" spans="1:19" x14ac:dyDescent="0.35">
      <c r="A240" s="325"/>
      <c r="B240" s="325"/>
      <c r="C240" s="325"/>
      <c r="D240" s="325"/>
      <c r="E240" s="325"/>
      <c r="F240" s="325"/>
      <c r="G240" s="325"/>
      <c r="H240" s="325"/>
      <c r="I240" s="325"/>
      <c r="J240" s="325"/>
      <c r="K240" s="327"/>
      <c r="L240" s="327"/>
      <c r="M240" s="327"/>
      <c r="N240" s="327"/>
      <c r="O240" s="327"/>
      <c r="P240" s="327"/>
      <c r="Q240" s="327"/>
      <c r="R240" s="327"/>
      <c r="S240" s="327"/>
    </row>
    <row r="241" spans="1:19" x14ac:dyDescent="0.35">
      <c r="A241" s="325"/>
      <c r="B241" s="325"/>
      <c r="C241" s="325"/>
      <c r="D241" s="325"/>
      <c r="E241" s="325"/>
      <c r="F241" s="325"/>
      <c r="G241" s="325"/>
      <c r="H241" s="325"/>
      <c r="I241" s="325"/>
      <c r="J241" s="325"/>
      <c r="K241" s="327"/>
      <c r="L241" s="327"/>
      <c r="M241" s="327"/>
      <c r="N241" s="327"/>
      <c r="O241" s="327"/>
      <c r="P241" s="327"/>
      <c r="Q241" s="327"/>
      <c r="R241" s="327"/>
      <c r="S241" s="327"/>
    </row>
    <row r="242" spans="1:19" x14ac:dyDescent="0.35">
      <c r="A242" s="325"/>
      <c r="B242" s="325"/>
      <c r="C242" s="325"/>
      <c r="D242" s="325"/>
      <c r="E242" s="325"/>
      <c r="F242" s="325"/>
      <c r="G242" s="325"/>
      <c r="H242" s="325"/>
      <c r="I242" s="325"/>
      <c r="J242" s="325"/>
      <c r="K242" s="327"/>
      <c r="L242" s="327"/>
      <c r="M242" s="327"/>
      <c r="N242" s="327"/>
      <c r="O242" s="327"/>
      <c r="P242" s="327"/>
      <c r="Q242" s="327"/>
      <c r="R242" s="327"/>
      <c r="S242" s="327"/>
    </row>
    <row r="243" spans="1:19" x14ac:dyDescent="0.35">
      <c r="A243" s="325"/>
      <c r="B243" s="325"/>
      <c r="C243" s="325"/>
      <c r="D243" s="325"/>
      <c r="E243" s="325"/>
      <c r="F243" s="325"/>
      <c r="G243" s="325"/>
      <c r="H243" s="325"/>
      <c r="I243" s="325"/>
      <c r="J243" s="325"/>
      <c r="K243" s="327"/>
      <c r="L243" s="327"/>
      <c r="M243" s="327"/>
      <c r="N243" s="327"/>
      <c r="O243" s="327"/>
      <c r="P243" s="327"/>
      <c r="Q243" s="327"/>
      <c r="R243" s="327"/>
      <c r="S243" s="327"/>
    </row>
    <row r="244" spans="1:19" x14ac:dyDescent="0.35">
      <c r="A244" s="325"/>
      <c r="B244" s="325"/>
      <c r="C244" s="325"/>
      <c r="D244" s="325"/>
      <c r="E244" s="325"/>
      <c r="F244" s="325"/>
      <c r="G244" s="325"/>
      <c r="H244" s="325"/>
      <c r="I244" s="325"/>
      <c r="J244" s="325"/>
      <c r="K244" s="327"/>
      <c r="L244" s="327"/>
      <c r="M244" s="327"/>
      <c r="N244" s="327"/>
      <c r="O244" s="327"/>
      <c r="P244" s="327"/>
      <c r="Q244" s="327"/>
      <c r="R244" s="327"/>
      <c r="S244" s="327"/>
    </row>
    <row r="245" spans="1:19" x14ac:dyDescent="0.35">
      <c r="A245" s="325"/>
      <c r="B245" s="325"/>
      <c r="C245" s="325"/>
      <c r="D245" s="325"/>
      <c r="E245" s="325"/>
      <c r="F245" s="325"/>
      <c r="G245" s="325"/>
      <c r="H245" s="325"/>
      <c r="I245" s="325"/>
      <c r="J245" s="325"/>
      <c r="K245" s="327"/>
      <c r="L245" s="327"/>
      <c r="M245" s="327"/>
      <c r="N245" s="327"/>
      <c r="O245" s="327"/>
      <c r="P245" s="327"/>
      <c r="Q245" s="327"/>
      <c r="R245" s="327"/>
      <c r="S245" s="327"/>
    </row>
    <row r="246" spans="1:19" x14ac:dyDescent="0.35">
      <c r="A246" s="325"/>
      <c r="B246" s="325"/>
      <c r="C246" s="325"/>
      <c r="D246" s="325"/>
      <c r="E246" s="325"/>
      <c r="F246" s="325"/>
      <c r="G246" s="325"/>
      <c r="H246" s="325"/>
      <c r="I246" s="325"/>
      <c r="J246" s="325"/>
      <c r="K246" s="327"/>
      <c r="L246" s="327"/>
      <c r="M246" s="327"/>
      <c r="N246" s="327"/>
      <c r="O246" s="327"/>
      <c r="P246" s="327"/>
      <c r="Q246" s="327"/>
      <c r="R246" s="327"/>
      <c r="S246" s="327"/>
    </row>
    <row r="247" spans="1:19" x14ac:dyDescent="0.35">
      <c r="A247" s="325"/>
      <c r="B247" s="325"/>
      <c r="C247" s="325"/>
      <c r="D247" s="325"/>
      <c r="E247" s="325"/>
      <c r="F247" s="325"/>
      <c r="G247" s="325"/>
      <c r="H247" s="325"/>
      <c r="I247" s="325"/>
      <c r="J247" s="325"/>
      <c r="K247" s="327"/>
      <c r="L247" s="327"/>
      <c r="M247" s="327"/>
      <c r="N247" s="327"/>
      <c r="O247" s="327"/>
      <c r="P247" s="327"/>
      <c r="Q247" s="327"/>
      <c r="R247" s="327"/>
      <c r="S247" s="327"/>
    </row>
    <row r="248" spans="1:19" x14ac:dyDescent="0.35">
      <c r="A248" s="325"/>
      <c r="B248" s="325"/>
      <c r="C248" s="325"/>
      <c r="D248" s="325"/>
      <c r="E248" s="325"/>
      <c r="F248" s="325"/>
      <c r="G248" s="325"/>
      <c r="H248" s="325"/>
      <c r="I248" s="325"/>
      <c r="J248" s="325"/>
      <c r="K248" s="327"/>
      <c r="L248" s="327"/>
      <c r="M248" s="327"/>
      <c r="N248" s="327"/>
      <c r="O248" s="327"/>
      <c r="P248" s="327"/>
      <c r="Q248" s="327"/>
      <c r="R248" s="327"/>
      <c r="S248" s="327"/>
    </row>
    <row r="249" spans="1:19" x14ac:dyDescent="0.35">
      <c r="A249" s="325"/>
      <c r="B249" s="325"/>
      <c r="C249" s="325"/>
      <c r="D249" s="325"/>
      <c r="E249" s="325"/>
      <c r="F249" s="325"/>
      <c r="G249" s="325"/>
      <c r="H249" s="325"/>
      <c r="I249" s="325"/>
      <c r="J249" s="325"/>
      <c r="K249" s="327"/>
      <c r="L249" s="327"/>
      <c r="M249" s="327"/>
      <c r="N249" s="327"/>
      <c r="O249" s="327"/>
      <c r="P249" s="327"/>
      <c r="Q249" s="327"/>
      <c r="R249" s="327"/>
      <c r="S249" s="327"/>
    </row>
    <row r="250" spans="1:19" x14ac:dyDescent="0.35">
      <c r="A250" s="325"/>
      <c r="B250" s="325"/>
      <c r="C250" s="325"/>
      <c r="D250" s="325"/>
      <c r="E250" s="325"/>
      <c r="F250" s="325"/>
      <c r="G250" s="325"/>
      <c r="H250" s="325"/>
      <c r="I250" s="325"/>
      <c r="J250" s="325"/>
      <c r="K250" s="327"/>
      <c r="L250" s="327"/>
      <c r="M250" s="327"/>
      <c r="N250" s="327"/>
      <c r="O250" s="327"/>
      <c r="P250" s="327"/>
      <c r="Q250" s="327"/>
      <c r="R250" s="327"/>
      <c r="S250" s="327"/>
    </row>
    <row r="251" spans="1:19" x14ac:dyDescent="0.35">
      <c r="A251" s="325"/>
      <c r="B251" s="325"/>
      <c r="C251" s="325"/>
      <c r="D251" s="325"/>
      <c r="E251" s="325"/>
      <c r="F251" s="325"/>
      <c r="G251" s="325"/>
      <c r="H251" s="325"/>
      <c r="I251" s="325"/>
      <c r="J251" s="325"/>
      <c r="K251" s="327"/>
      <c r="L251" s="327"/>
      <c r="M251" s="327"/>
      <c r="N251" s="327"/>
      <c r="O251" s="327"/>
      <c r="P251" s="327"/>
      <c r="Q251" s="327"/>
      <c r="R251" s="327"/>
      <c r="S251" s="327"/>
    </row>
    <row r="252" spans="1:19" x14ac:dyDescent="0.35">
      <c r="A252" s="325"/>
      <c r="B252" s="325"/>
      <c r="C252" s="325"/>
      <c r="D252" s="325"/>
      <c r="E252" s="325"/>
      <c r="F252" s="325"/>
      <c r="G252" s="325"/>
      <c r="H252" s="325"/>
      <c r="I252" s="325"/>
      <c r="J252" s="325"/>
      <c r="K252" s="327"/>
      <c r="L252" s="327"/>
      <c r="M252" s="327"/>
      <c r="N252" s="327"/>
      <c r="O252" s="327"/>
      <c r="P252" s="327"/>
      <c r="Q252" s="327"/>
      <c r="R252" s="327"/>
      <c r="S252" s="327"/>
    </row>
    <row r="253" spans="1:19" x14ac:dyDescent="0.35">
      <c r="A253" s="325"/>
      <c r="B253" s="325"/>
      <c r="C253" s="325"/>
      <c r="D253" s="325"/>
      <c r="E253" s="325"/>
      <c r="F253" s="325"/>
      <c r="G253" s="325"/>
      <c r="H253" s="325"/>
      <c r="I253" s="325"/>
      <c r="J253" s="325"/>
      <c r="K253" s="327"/>
      <c r="L253" s="327"/>
      <c r="M253" s="327"/>
      <c r="N253" s="327"/>
      <c r="O253" s="327"/>
      <c r="P253" s="327"/>
      <c r="Q253" s="327"/>
      <c r="R253" s="327"/>
      <c r="S253" s="327"/>
    </row>
    <row r="254" spans="1:19" x14ac:dyDescent="0.35">
      <c r="A254" s="325"/>
      <c r="B254" s="325"/>
      <c r="C254" s="325"/>
      <c r="D254" s="325"/>
      <c r="E254" s="325"/>
      <c r="F254" s="325"/>
      <c r="G254" s="325"/>
      <c r="H254" s="325"/>
      <c r="I254" s="325"/>
      <c r="J254" s="325"/>
      <c r="K254" s="327"/>
      <c r="L254" s="327"/>
      <c r="M254" s="327"/>
      <c r="N254" s="327"/>
      <c r="O254" s="327"/>
      <c r="P254" s="327"/>
      <c r="Q254" s="327"/>
      <c r="R254" s="327"/>
      <c r="S254" s="327"/>
    </row>
    <row r="255" spans="1:19" x14ac:dyDescent="0.35">
      <c r="A255" s="325"/>
      <c r="B255" s="325"/>
      <c r="C255" s="325"/>
      <c r="D255" s="325"/>
      <c r="E255" s="325"/>
      <c r="F255" s="325"/>
      <c r="G255" s="325"/>
      <c r="H255" s="325"/>
      <c r="I255" s="325"/>
      <c r="J255" s="325"/>
      <c r="K255" s="327"/>
      <c r="L255" s="327"/>
      <c r="M255" s="327"/>
      <c r="N255" s="327"/>
      <c r="O255" s="327"/>
      <c r="P255" s="327"/>
      <c r="Q255" s="327"/>
      <c r="R255" s="327"/>
      <c r="S255" s="327"/>
    </row>
    <row r="256" spans="1:19" x14ac:dyDescent="0.35">
      <c r="A256" s="325"/>
      <c r="B256" s="325"/>
      <c r="C256" s="325"/>
      <c r="D256" s="325"/>
      <c r="E256" s="325"/>
      <c r="F256" s="325"/>
      <c r="G256" s="325"/>
      <c r="H256" s="325"/>
      <c r="I256" s="325"/>
      <c r="J256" s="325"/>
      <c r="K256" s="327"/>
      <c r="L256" s="327"/>
      <c r="M256" s="327"/>
      <c r="N256" s="327"/>
      <c r="O256" s="327"/>
      <c r="P256" s="327"/>
      <c r="Q256" s="327"/>
      <c r="R256" s="327"/>
      <c r="S256" s="327"/>
    </row>
    <row r="257" spans="1:19" x14ac:dyDescent="0.35">
      <c r="A257" s="325"/>
      <c r="B257" s="325"/>
      <c r="C257" s="325"/>
      <c r="D257" s="325"/>
      <c r="E257" s="325"/>
      <c r="F257" s="325"/>
      <c r="G257" s="325"/>
      <c r="H257" s="325"/>
      <c r="I257" s="325"/>
      <c r="J257" s="325"/>
      <c r="K257" s="327"/>
      <c r="L257" s="327"/>
      <c r="M257" s="327"/>
      <c r="N257" s="327"/>
      <c r="O257" s="327"/>
      <c r="P257" s="327"/>
      <c r="Q257" s="327"/>
      <c r="R257" s="327"/>
      <c r="S257" s="327"/>
    </row>
    <row r="258" spans="1:19" x14ac:dyDescent="0.35">
      <c r="A258" s="325"/>
      <c r="B258" s="325"/>
      <c r="C258" s="325"/>
      <c r="D258" s="325"/>
      <c r="E258" s="325"/>
      <c r="F258" s="325"/>
      <c r="G258" s="325"/>
      <c r="H258" s="325"/>
      <c r="I258" s="325"/>
      <c r="J258" s="325"/>
      <c r="K258" s="327"/>
      <c r="L258" s="327"/>
      <c r="M258" s="327"/>
      <c r="N258" s="327"/>
      <c r="O258" s="327"/>
      <c r="P258" s="327"/>
      <c r="Q258" s="327"/>
      <c r="R258" s="327"/>
      <c r="S258" s="327"/>
    </row>
    <row r="259" spans="1:19" x14ac:dyDescent="0.35">
      <c r="A259" s="325"/>
      <c r="B259" s="325"/>
      <c r="C259" s="325"/>
      <c r="D259" s="325"/>
      <c r="E259" s="325"/>
      <c r="F259" s="325"/>
      <c r="G259" s="325"/>
      <c r="H259" s="325"/>
      <c r="I259" s="325"/>
      <c r="J259" s="325"/>
      <c r="K259" s="327"/>
      <c r="L259" s="327"/>
      <c r="M259" s="327"/>
      <c r="N259" s="327"/>
      <c r="O259" s="327"/>
      <c r="P259" s="327"/>
      <c r="Q259" s="327"/>
      <c r="R259" s="327"/>
      <c r="S259" s="327"/>
    </row>
    <row r="260" spans="1:19" x14ac:dyDescent="0.35">
      <c r="A260" s="325"/>
      <c r="B260" s="325"/>
      <c r="C260" s="325"/>
      <c r="D260" s="325"/>
      <c r="E260" s="325"/>
      <c r="F260" s="325"/>
      <c r="G260" s="325"/>
      <c r="H260" s="325"/>
      <c r="I260" s="325"/>
      <c r="J260" s="325"/>
      <c r="K260" s="327"/>
      <c r="L260" s="327"/>
      <c r="M260" s="327"/>
      <c r="N260" s="327"/>
      <c r="O260" s="327"/>
      <c r="P260" s="327"/>
      <c r="Q260" s="327"/>
      <c r="R260" s="327"/>
      <c r="S260" s="327"/>
    </row>
    <row r="261" spans="1:19" x14ac:dyDescent="0.35">
      <c r="A261" s="325"/>
      <c r="B261" s="325"/>
      <c r="C261" s="325"/>
      <c r="D261" s="325"/>
      <c r="E261" s="325"/>
      <c r="F261" s="325"/>
      <c r="G261" s="325"/>
      <c r="H261" s="325"/>
      <c r="I261" s="325"/>
      <c r="J261" s="325"/>
      <c r="K261" s="327"/>
      <c r="L261" s="327"/>
      <c r="M261" s="327"/>
      <c r="N261" s="327"/>
      <c r="O261" s="327"/>
      <c r="P261" s="327"/>
      <c r="Q261" s="327"/>
      <c r="R261" s="327"/>
      <c r="S261" s="327"/>
    </row>
    <row r="262" spans="1:19" x14ac:dyDescent="0.35">
      <c r="A262" s="325"/>
      <c r="B262" s="325"/>
      <c r="C262" s="325"/>
      <c r="D262" s="325"/>
      <c r="E262" s="325"/>
      <c r="F262" s="325"/>
      <c r="G262" s="325"/>
      <c r="H262" s="325"/>
      <c r="I262" s="325"/>
      <c r="J262" s="325"/>
      <c r="K262" s="327"/>
      <c r="L262" s="327"/>
      <c r="M262" s="327"/>
      <c r="N262" s="327"/>
      <c r="O262" s="327"/>
      <c r="P262" s="327"/>
      <c r="Q262" s="327"/>
      <c r="R262" s="327"/>
      <c r="S262" s="327"/>
    </row>
    <row r="263" spans="1:19" x14ac:dyDescent="0.35">
      <c r="A263" s="325"/>
      <c r="B263" s="325"/>
      <c r="C263" s="325"/>
      <c r="D263" s="325"/>
      <c r="E263" s="325"/>
      <c r="F263" s="325"/>
      <c r="G263" s="325"/>
      <c r="H263" s="325"/>
      <c r="I263" s="325"/>
      <c r="J263" s="325"/>
      <c r="K263" s="327"/>
      <c r="L263" s="327"/>
      <c r="M263" s="327"/>
      <c r="N263" s="327"/>
      <c r="O263" s="327"/>
      <c r="P263" s="327"/>
      <c r="Q263" s="327"/>
      <c r="R263" s="327"/>
      <c r="S263" s="327"/>
    </row>
    <row r="264" spans="1:19" x14ac:dyDescent="0.35">
      <c r="A264" s="325"/>
      <c r="B264" s="325"/>
      <c r="C264" s="325"/>
      <c r="D264" s="325"/>
      <c r="E264" s="325"/>
      <c r="F264" s="325"/>
      <c r="G264" s="325"/>
      <c r="H264" s="325"/>
      <c r="I264" s="325"/>
      <c r="J264" s="325"/>
      <c r="K264" s="327"/>
      <c r="L264" s="327"/>
      <c r="M264" s="327"/>
      <c r="N264" s="327"/>
      <c r="O264" s="327"/>
      <c r="P264" s="327"/>
      <c r="Q264" s="327"/>
      <c r="R264" s="327"/>
      <c r="S264" s="327"/>
    </row>
    <row r="265" spans="1:19" x14ac:dyDescent="0.35">
      <c r="A265" s="325"/>
      <c r="B265" s="325"/>
      <c r="C265" s="325"/>
      <c r="D265" s="325"/>
      <c r="E265" s="325"/>
      <c r="F265" s="325"/>
      <c r="G265" s="325"/>
      <c r="H265" s="325"/>
      <c r="I265" s="325"/>
      <c r="J265" s="325"/>
      <c r="K265" s="327"/>
      <c r="L265" s="327"/>
      <c r="M265" s="327"/>
      <c r="N265" s="327"/>
      <c r="O265" s="327"/>
      <c r="P265" s="327"/>
      <c r="Q265" s="327"/>
      <c r="R265" s="327"/>
      <c r="S265" s="327"/>
    </row>
    <row r="266" spans="1:19" x14ac:dyDescent="0.35">
      <c r="A266" s="325"/>
      <c r="B266" s="325"/>
      <c r="C266" s="325"/>
      <c r="D266" s="325"/>
      <c r="E266" s="325"/>
      <c r="F266" s="325"/>
      <c r="G266" s="325"/>
      <c r="H266" s="325"/>
      <c r="I266" s="325"/>
      <c r="J266" s="325"/>
      <c r="K266" s="327"/>
      <c r="L266" s="327"/>
      <c r="M266" s="327"/>
      <c r="N266" s="327"/>
      <c r="O266" s="327"/>
      <c r="P266" s="327"/>
      <c r="Q266" s="327"/>
      <c r="R266" s="327"/>
      <c r="S266" s="327"/>
    </row>
    <row r="267" spans="1:19" x14ac:dyDescent="0.35">
      <c r="A267" s="325"/>
      <c r="B267" s="325"/>
      <c r="C267" s="325"/>
      <c r="D267" s="325"/>
      <c r="E267" s="325"/>
      <c r="F267" s="325"/>
      <c r="G267" s="325"/>
      <c r="H267" s="325"/>
      <c r="I267" s="325"/>
      <c r="J267" s="325"/>
      <c r="K267" s="327"/>
      <c r="L267" s="327"/>
      <c r="M267" s="327"/>
      <c r="N267" s="327"/>
      <c r="O267" s="327"/>
      <c r="P267" s="327"/>
      <c r="Q267" s="327"/>
      <c r="R267" s="327"/>
      <c r="S267" s="327"/>
    </row>
    <row r="268" spans="1:19" x14ac:dyDescent="0.35">
      <c r="A268" s="325"/>
      <c r="B268" s="325"/>
      <c r="C268" s="325"/>
      <c r="D268" s="325"/>
      <c r="E268" s="325"/>
      <c r="F268" s="325"/>
      <c r="G268" s="325"/>
      <c r="H268" s="325"/>
      <c r="I268" s="325"/>
      <c r="J268" s="325"/>
      <c r="K268" s="327"/>
      <c r="L268" s="327"/>
      <c r="M268" s="327"/>
      <c r="N268" s="327"/>
      <c r="O268" s="327"/>
      <c r="P268" s="327"/>
      <c r="Q268" s="327"/>
      <c r="R268" s="327"/>
      <c r="S268" s="327"/>
    </row>
    <row r="269" spans="1:19" x14ac:dyDescent="0.35">
      <c r="A269" s="325"/>
      <c r="B269" s="325"/>
      <c r="C269" s="325"/>
      <c r="D269" s="325"/>
      <c r="E269" s="325"/>
      <c r="F269" s="325"/>
      <c r="G269" s="325"/>
      <c r="H269" s="325"/>
      <c r="I269" s="325"/>
      <c r="J269" s="325"/>
      <c r="K269" s="327"/>
      <c r="L269" s="327"/>
      <c r="M269" s="327"/>
      <c r="N269" s="327"/>
      <c r="O269" s="327"/>
      <c r="P269" s="327"/>
      <c r="Q269" s="327"/>
      <c r="R269" s="327"/>
      <c r="S269" s="327"/>
    </row>
    <row r="270" spans="1:19" x14ac:dyDescent="0.35">
      <c r="A270" s="325"/>
      <c r="B270" s="325"/>
      <c r="C270" s="325"/>
      <c r="D270" s="325"/>
      <c r="E270" s="325"/>
      <c r="F270" s="325"/>
      <c r="G270" s="325"/>
      <c r="H270" s="325"/>
      <c r="I270" s="325"/>
      <c r="J270" s="325"/>
      <c r="K270" s="327"/>
      <c r="L270" s="327"/>
      <c r="M270" s="327"/>
      <c r="N270" s="327"/>
      <c r="O270" s="327"/>
      <c r="P270" s="327"/>
      <c r="Q270" s="327"/>
      <c r="R270" s="327"/>
      <c r="S270" s="327"/>
    </row>
    <row r="271" spans="1:19" x14ac:dyDescent="0.35">
      <c r="A271" s="325"/>
      <c r="B271" s="325"/>
      <c r="C271" s="325"/>
      <c r="D271" s="325"/>
      <c r="E271" s="325"/>
      <c r="F271" s="325"/>
      <c r="G271" s="325"/>
      <c r="H271" s="325"/>
      <c r="I271" s="325"/>
      <c r="J271" s="325"/>
      <c r="K271" s="327"/>
      <c r="L271" s="327"/>
      <c r="M271" s="327"/>
      <c r="N271" s="327"/>
      <c r="O271" s="327"/>
      <c r="P271" s="327"/>
      <c r="Q271" s="327"/>
      <c r="R271" s="327"/>
      <c r="S271" s="327"/>
    </row>
    <row r="272" spans="1:19" x14ac:dyDescent="0.35">
      <c r="A272" s="325"/>
      <c r="B272" s="325"/>
      <c r="C272" s="325"/>
      <c r="D272" s="325"/>
      <c r="E272" s="325"/>
      <c r="F272" s="325"/>
      <c r="G272" s="325"/>
      <c r="H272" s="325"/>
      <c r="I272" s="325"/>
      <c r="J272" s="325"/>
      <c r="K272" s="327"/>
      <c r="L272" s="327"/>
      <c r="M272" s="327"/>
      <c r="N272" s="327"/>
      <c r="O272" s="327"/>
      <c r="P272" s="327"/>
      <c r="Q272" s="327"/>
      <c r="R272" s="327"/>
      <c r="S272" s="327"/>
    </row>
    <row r="273" spans="1:19" x14ac:dyDescent="0.35">
      <c r="A273" s="325"/>
      <c r="B273" s="325"/>
      <c r="C273" s="325"/>
      <c r="D273" s="325"/>
      <c r="E273" s="325"/>
      <c r="F273" s="325"/>
      <c r="G273" s="325"/>
      <c r="H273" s="325"/>
      <c r="I273" s="325"/>
      <c r="J273" s="325"/>
      <c r="K273" s="327"/>
      <c r="L273" s="327"/>
      <c r="M273" s="327"/>
      <c r="N273" s="327"/>
      <c r="O273" s="327"/>
      <c r="P273" s="327"/>
      <c r="Q273" s="327"/>
      <c r="R273" s="327"/>
      <c r="S273" s="327"/>
    </row>
    <row r="274" spans="1:19" x14ac:dyDescent="0.35">
      <c r="A274" s="325"/>
      <c r="B274" s="325"/>
      <c r="C274" s="325"/>
      <c r="D274" s="325"/>
      <c r="E274" s="325"/>
      <c r="F274" s="325"/>
      <c r="G274" s="325"/>
      <c r="H274" s="325"/>
      <c r="I274" s="325"/>
      <c r="J274" s="325"/>
      <c r="K274" s="327"/>
      <c r="L274" s="327"/>
      <c r="M274" s="327"/>
      <c r="N274" s="327"/>
      <c r="O274" s="327"/>
      <c r="P274" s="327"/>
      <c r="Q274" s="327"/>
      <c r="R274" s="327"/>
      <c r="S274" s="327"/>
    </row>
    <row r="275" spans="1:19" x14ac:dyDescent="0.35">
      <c r="A275" s="325"/>
      <c r="B275" s="325"/>
      <c r="C275" s="325"/>
      <c r="D275" s="325"/>
      <c r="E275" s="325"/>
      <c r="F275" s="325"/>
      <c r="G275" s="325"/>
      <c r="H275" s="325"/>
      <c r="I275" s="325"/>
      <c r="J275" s="325"/>
      <c r="K275" s="327"/>
      <c r="L275" s="327"/>
      <c r="M275" s="327"/>
      <c r="N275" s="327"/>
      <c r="O275" s="327"/>
      <c r="P275" s="327"/>
      <c r="Q275" s="327"/>
      <c r="R275" s="327"/>
      <c r="S275" s="327"/>
    </row>
    <row r="276" spans="1:19" x14ac:dyDescent="0.35">
      <c r="A276" s="325"/>
      <c r="B276" s="325"/>
      <c r="C276" s="325"/>
      <c r="D276" s="325"/>
      <c r="E276" s="325"/>
      <c r="F276" s="325"/>
      <c r="G276" s="325"/>
      <c r="H276" s="325"/>
      <c r="I276" s="325"/>
      <c r="J276" s="325"/>
      <c r="K276" s="327"/>
      <c r="L276" s="327"/>
      <c r="M276" s="327"/>
      <c r="N276" s="327"/>
      <c r="O276" s="327"/>
      <c r="P276" s="327"/>
      <c r="Q276" s="327"/>
      <c r="R276" s="327"/>
      <c r="S276" s="327"/>
    </row>
    <row r="277" spans="1:19" x14ac:dyDescent="0.35">
      <c r="A277" s="325"/>
      <c r="B277" s="325"/>
      <c r="C277" s="325"/>
      <c r="D277" s="325"/>
      <c r="E277" s="325"/>
      <c r="F277" s="325"/>
      <c r="G277" s="325"/>
      <c r="H277" s="325"/>
      <c r="I277" s="325"/>
      <c r="J277" s="325"/>
      <c r="K277" s="327"/>
      <c r="L277" s="327"/>
      <c r="M277" s="327"/>
      <c r="N277" s="327"/>
      <c r="O277" s="327"/>
      <c r="P277" s="327"/>
      <c r="Q277" s="327"/>
      <c r="R277" s="327"/>
      <c r="S277" s="327"/>
    </row>
    <row r="278" spans="1:19" x14ac:dyDescent="0.35">
      <c r="A278" s="325"/>
      <c r="B278" s="325"/>
      <c r="C278" s="325"/>
      <c r="D278" s="325"/>
      <c r="E278" s="325"/>
      <c r="F278" s="325"/>
      <c r="G278" s="325"/>
      <c r="H278" s="325"/>
      <c r="I278" s="325"/>
      <c r="J278" s="325"/>
      <c r="K278" s="327"/>
      <c r="L278" s="327"/>
      <c r="M278" s="327"/>
      <c r="N278" s="327"/>
      <c r="O278" s="327"/>
      <c r="P278" s="327"/>
      <c r="Q278" s="327"/>
      <c r="R278" s="327"/>
      <c r="S278" s="327"/>
    </row>
    <row r="279" spans="1:19" x14ac:dyDescent="0.35">
      <c r="A279" s="325"/>
      <c r="B279" s="325"/>
      <c r="C279" s="325"/>
      <c r="D279" s="325"/>
      <c r="E279" s="325"/>
      <c r="F279" s="325"/>
      <c r="G279" s="325"/>
      <c r="H279" s="325"/>
      <c r="I279" s="325"/>
      <c r="J279" s="325"/>
      <c r="K279" s="327"/>
      <c r="L279" s="327"/>
      <c r="M279" s="327"/>
      <c r="N279" s="327"/>
      <c r="O279" s="327"/>
      <c r="P279" s="327"/>
      <c r="Q279" s="327"/>
      <c r="R279" s="327"/>
      <c r="S279" s="327"/>
    </row>
    <row r="280" spans="1:19" x14ac:dyDescent="0.35">
      <c r="A280" s="325"/>
      <c r="B280" s="325"/>
      <c r="C280" s="325"/>
      <c r="D280" s="325"/>
      <c r="E280" s="325"/>
      <c r="F280" s="325"/>
      <c r="G280" s="325"/>
      <c r="H280" s="325"/>
      <c r="I280" s="325"/>
      <c r="J280" s="325"/>
      <c r="K280" s="327"/>
      <c r="L280" s="327"/>
      <c r="M280" s="327"/>
      <c r="N280" s="327"/>
      <c r="O280" s="327"/>
      <c r="P280" s="327"/>
      <c r="Q280" s="327"/>
      <c r="R280" s="327"/>
      <c r="S280" s="327"/>
    </row>
    <row r="281" spans="1:19" x14ac:dyDescent="0.35">
      <c r="A281" s="325"/>
      <c r="B281" s="325"/>
      <c r="C281" s="325"/>
      <c r="D281" s="325"/>
      <c r="E281" s="325"/>
      <c r="F281" s="325"/>
      <c r="G281" s="325"/>
      <c r="H281" s="325"/>
      <c r="I281" s="325"/>
      <c r="J281" s="325"/>
      <c r="K281" s="327"/>
      <c r="L281" s="327"/>
      <c r="M281" s="327"/>
      <c r="N281" s="327"/>
      <c r="O281" s="327"/>
      <c r="P281" s="327"/>
      <c r="Q281" s="327"/>
      <c r="R281" s="327"/>
      <c r="S281" s="327"/>
    </row>
    <row r="282" spans="1:19" x14ac:dyDescent="0.35">
      <c r="A282" s="325"/>
      <c r="B282" s="325"/>
      <c r="C282" s="325"/>
      <c r="D282" s="325"/>
      <c r="E282" s="325"/>
      <c r="F282" s="325"/>
      <c r="G282" s="325"/>
      <c r="H282" s="325"/>
      <c r="I282" s="325"/>
      <c r="J282" s="325"/>
      <c r="K282" s="327"/>
      <c r="L282" s="327"/>
      <c r="M282" s="327"/>
      <c r="N282" s="327"/>
      <c r="O282" s="327"/>
      <c r="P282" s="327"/>
      <c r="Q282" s="327"/>
      <c r="R282" s="327"/>
      <c r="S282" s="327"/>
    </row>
    <row r="283" spans="1:19" x14ac:dyDescent="0.35">
      <c r="A283" s="325"/>
      <c r="B283" s="325"/>
      <c r="C283" s="325"/>
      <c r="D283" s="325"/>
      <c r="E283" s="325"/>
      <c r="F283" s="325"/>
      <c r="G283" s="325"/>
      <c r="H283" s="325"/>
      <c r="I283" s="325"/>
      <c r="J283" s="325"/>
      <c r="K283" s="327"/>
      <c r="L283" s="327"/>
      <c r="M283" s="327"/>
      <c r="N283" s="327"/>
      <c r="O283" s="327"/>
      <c r="P283" s="327"/>
      <c r="Q283" s="327"/>
      <c r="R283" s="327"/>
      <c r="S283" s="327"/>
    </row>
    <row r="284" spans="1:19" x14ac:dyDescent="0.35">
      <c r="A284" s="325"/>
      <c r="B284" s="325"/>
      <c r="C284" s="325"/>
      <c r="D284" s="325"/>
      <c r="E284" s="325"/>
      <c r="F284" s="325"/>
      <c r="G284" s="325"/>
      <c r="H284" s="325"/>
      <c r="I284" s="325"/>
      <c r="J284" s="325"/>
      <c r="K284" s="327"/>
      <c r="L284" s="327"/>
      <c r="M284" s="327"/>
      <c r="N284" s="327"/>
      <c r="O284" s="327"/>
      <c r="P284" s="327"/>
      <c r="Q284" s="327"/>
      <c r="R284" s="327"/>
      <c r="S284" s="327"/>
    </row>
    <row r="285" spans="1:19" x14ac:dyDescent="0.35">
      <c r="A285" s="325"/>
      <c r="B285" s="325"/>
      <c r="C285" s="325"/>
      <c r="D285" s="325"/>
      <c r="E285" s="325"/>
      <c r="F285" s="325"/>
      <c r="G285" s="325"/>
      <c r="H285" s="325"/>
      <c r="I285" s="325"/>
      <c r="J285" s="325"/>
      <c r="K285" s="327"/>
      <c r="L285" s="327"/>
      <c r="M285" s="327"/>
      <c r="N285" s="327"/>
      <c r="O285" s="327"/>
      <c r="P285" s="327"/>
      <c r="Q285" s="327"/>
      <c r="R285" s="327"/>
      <c r="S285" s="327"/>
    </row>
    <row r="286" spans="1:19" x14ac:dyDescent="0.35">
      <c r="A286" s="325"/>
      <c r="B286" s="325"/>
      <c r="C286" s="325"/>
      <c r="D286" s="325"/>
      <c r="E286" s="325"/>
      <c r="F286" s="325"/>
      <c r="G286" s="325"/>
      <c r="H286" s="325"/>
      <c r="I286" s="325"/>
      <c r="J286" s="325"/>
      <c r="K286" s="327"/>
      <c r="L286" s="327"/>
      <c r="M286" s="327"/>
      <c r="N286" s="327"/>
      <c r="O286" s="327"/>
      <c r="P286" s="327"/>
      <c r="Q286" s="327"/>
      <c r="R286" s="327"/>
      <c r="S286" s="327"/>
    </row>
    <row r="287" spans="1:19" x14ac:dyDescent="0.35">
      <c r="A287" s="325"/>
      <c r="B287" s="325"/>
      <c r="C287" s="325"/>
      <c r="D287" s="325"/>
      <c r="E287" s="325"/>
      <c r="F287" s="325"/>
      <c r="G287" s="325"/>
      <c r="H287" s="325"/>
      <c r="I287" s="325"/>
      <c r="J287" s="325"/>
      <c r="K287" s="327"/>
      <c r="L287" s="327"/>
      <c r="M287" s="327"/>
      <c r="N287" s="327"/>
      <c r="O287" s="327"/>
      <c r="P287" s="327"/>
      <c r="Q287" s="327"/>
      <c r="R287" s="327"/>
      <c r="S287" s="327"/>
    </row>
    <row r="288" spans="1:19" x14ac:dyDescent="0.35">
      <c r="A288" s="325"/>
      <c r="B288" s="325"/>
      <c r="C288" s="325"/>
      <c r="D288" s="325"/>
      <c r="E288" s="325"/>
      <c r="F288" s="325"/>
      <c r="G288" s="325"/>
      <c r="H288" s="325"/>
      <c r="I288" s="325"/>
      <c r="J288" s="325"/>
      <c r="K288" s="327"/>
      <c r="L288" s="327"/>
      <c r="M288" s="327"/>
      <c r="N288" s="327"/>
      <c r="O288" s="327"/>
      <c r="P288" s="327"/>
      <c r="Q288" s="327"/>
      <c r="R288" s="327"/>
      <c r="S288" s="327"/>
    </row>
    <row r="289" spans="1:19" x14ac:dyDescent="0.35">
      <c r="A289" s="325"/>
      <c r="B289" s="325"/>
      <c r="C289" s="325"/>
      <c r="D289" s="325"/>
      <c r="E289" s="325"/>
      <c r="F289" s="325"/>
      <c r="G289" s="325"/>
      <c r="H289" s="325"/>
      <c r="I289" s="325"/>
      <c r="J289" s="325"/>
      <c r="K289" s="327"/>
      <c r="L289" s="327"/>
      <c r="M289" s="327"/>
      <c r="N289" s="327"/>
      <c r="O289" s="327"/>
      <c r="P289" s="327"/>
      <c r="Q289" s="327"/>
      <c r="R289" s="327"/>
      <c r="S289" s="327"/>
    </row>
    <row r="290" spans="1:19" x14ac:dyDescent="0.35">
      <c r="A290" s="325"/>
      <c r="B290" s="325"/>
      <c r="C290" s="325"/>
      <c r="D290" s="325"/>
      <c r="E290" s="325"/>
      <c r="F290" s="325"/>
      <c r="G290" s="325"/>
      <c r="H290" s="325"/>
      <c r="I290" s="325"/>
      <c r="J290" s="325"/>
      <c r="K290" s="327"/>
      <c r="L290" s="327"/>
      <c r="M290" s="327"/>
      <c r="N290" s="327"/>
      <c r="O290" s="327"/>
      <c r="P290" s="327"/>
      <c r="Q290" s="327"/>
      <c r="R290" s="327"/>
      <c r="S290" s="327"/>
    </row>
    <row r="291" spans="1:19" x14ac:dyDescent="0.35">
      <c r="A291" s="325"/>
      <c r="B291" s="325"/>
      <c r="C291" s="325"/>
      <c r="D291" s="325"/>
      <c r="E291" s="325"/>
      <c r="F291" s="325"/>
      <c r="G291" s="325"/>
      <c r="H291" s="325"/>
      <c r="I291" s="325"/>
      <c r="J291" s="325"/>
      <c r="K291" s="327"/>
      <c r="L291" s="327"/>
      <c r="M291" s="327"/>
      <c r="N291" s="327"/>
      <c r="O291" s="327"/>
      <c r="P291" s="327"/>
      <c r="Q291" s="327"/>
      <c r="R291" s="327"/>
      <c r="S291" s="327"/>
    </row>
    <row r="292" spans="1:19" x14ac:dyDescent="0.35">
      <c r="A292" s="325"/>
      <c r="B292" s="325"/>
      <c r="C292" s="325"/>
      <c r="D292" s="325"/>
      <c r="E292" s="325"/>
      <c r="F292" s="325"/>
      <c r="G292" s="325"/>
      <c r="H292" s="325"/>
      <c r="I292" s="325"/>
      <c r="J292" s="325"/>
      <c r="K292" s="327"/>
      <c r="L292" s="327"/>
      <c r="M292" s="327"/>
      <c r="N292" s="327"/>
      <c r="O292" s="327"/>
      <c r="P292" s="327"/>
      <c r="Q292" s="327"/>
      <c r="R292" s="327"/>
      <c r="S292" s="327"/>
    </row>
    <row r="293" spans="1:19" x14ac:dyDescent="0.35">
      <c r="A293" s="325"/>
      <c r="B293" s="325"/>
      <c r="C293" s="325"/>
      <c r="D293" s="325"/>
      <c r="E293" s="325"/>
      <c r="F293" s="325"/>
      <c r="G293" s="325"/>
      <c r="H293" s="325"/>
      <c r="I293" s="325"/>
      <c r="J293" s="325"/>
      <c r="K293" s="327"/>
      <c r="L293" s="327"/>
      <c r="M293" s="327"/>
      <c r="N293" s="327"/>
      <c r="O293" s="327"/>
      <c r="P293" s="327"/>
      <c r="Q293" s="327"/>
      <c r="R293" s="327"/>
      <c r="S293" s="327"/>
    </row>
    <row r="294" spans="1:19" x14ac:dyDescent="0.35">
      <c r="A294" s="325"/>
      <c r="B294" s="325"/>
      <c r="C294" s="325"/>
      <c r="D294" s="325"/>
      <c r="E294" s="325"/>
      <c r="F294" s="325"/>
      <c r="G294" s="325"/>
      <c r="H294" s="325"/>
      <c r="I294" s="325"/>
      <c r="J294" s="325"/>
      <c r="K294" s="327"/>
      <c r="L294" s="327"/>
      <c r="M294" s="327"/>
      <c r="N294" s="327"/>
      <c r="O294" s="327"/>
      <c r="P294" s="327"/>
      <c r="Q294" s="327"/>
      <c r="R294" s="327"/>
      <c r="S294" s="327"/>
    </row>
    <row r="295" spans="1:19" x14ac:dyDescent="0.35">
      <c r="A295" s="325"/>
      <c r="B295" s="325"/>
      <c r="C295" s="325"/>
      <c r="D295" s="325"/>
      <c r="E295" s="325"/>
      <c r="F295" s="325"/>
      <c r="G295" s="325"/>
      <c r="H295" s="325"/>
      <c r="I295" s="325"/>
      <c r="J295" s="325"/>
      <c r="K295" s="327"/>
      <c r="L295" s="327"/>
      <c r="M295" s="327"/>
      <c r="N295" s="327"/>
      <c r="O295" s="327"/>
      <c r="P295" s="327"/>
      <c r="Q295" s="327"/>
      <c r="R295" s="327"/>
      <c r="S295" s="327"/>
    </row>
    <row r="296" spans="1:19" x14ac:dyDescent="0.35">
      <c r="A296" s="325"/>
      <c r="B296" s="325"/>
      <c r="C296" s="325"/>
      <c r="D296" s="325"/>
      <c r="E296" s="325"/>
      <c r="F296" s="325"/>
      <c r="G296" s="325"/>
      <c r="H296" s="325"/>
      <c r="I296" s="325"/>
      <c r="J296" s="325"/>
      <c r="K296" s="327"/>
      <c r="L296" s="327"/>
      <c r="M296" s="327"/>
      <c r="N296" s="327"/>
      <c r="O296" s="327"/>
      <c r="P296" s="327"/>
      <c r="Q296" s="327"/>
      <c r="R296" s="327"/>
      <c r="S296" s="327"/>
    </row>
    <row r="297" spans="1:19" x14ac:dyDescent="0.35">
      <c r="A297" s="325"/>
      <c r="B297" s="325"/>
      <c r="C297" s="325"/>
      <c r="D297" s="325"/>
      <c r="E297" s="325"/>
      <c r="F297" s="325"/>
      <c r="G297" s="325"/>
      <c r="H297" s="325"/>
      <c r="I297" s="325"/>
      <c r="J297" s="325"/>
      <c r="K297" s="327"/>
      <c r="L297" s="327"/>
      <c r="M297" s="327"/>
      <c r="N297" s="327"/>
      <c r="O297" s="327"/>
      <c r="P297" s="327"/>
      <c r="Q297" s="327"/>
      <c r="R297" s="327"/>
      <c r="S297" s="327"/>
    </row>
    <row r="298" spans="1:19" x14ac:dyDescent="0.35">
      <c r="A298" s="325"/>
      <c r="B298" s="325"/>
      <c r="C298" s="325"/>
      <c r="D298" s="325"/>
      <c r="E298" s="325"/>
      <c r="F298" s="325"/>
      <c r="G298" s="325"/>
      <c r="H298" s="325"/>
      <c r="I298" s="325"/>
      <c r="J298" s="325"/>
      <c r="K298" s="327"/>
      <c r="L298" s="327"/>
      <c r="M298" s="327"/>
      <c r="N298" s="327"/>
      <c r="O298" s="327"/>
      <c r="P298" s="327"/>
      <c r="Q298" s="327"/>
      <c r="R298" s="327"/>
      <c r="S298" s="327"/>
    </row>
    <row r="299" spans="1:19" x14ac:dyDescent="0.35">
      <c r="A299" s="325"/>
      <c r="B299" s="325"/>
      <c r="C299" s="325"/>
      <c r="D299" s="325"/>
      <c r="E299" s="325"/>
      <c r="F299" s="325"/>
      <c r="G299" s="325"/>
      <c r="H299" s="325"/>
      <c r="I299" s="325"/>
      <c r="J299" s="325"/>
      <c r="K299" s="327"/>
      <c r="L299" s="327"/>
      <c r="M299" s="327"/>
      <c r="N299" s="327"/>
      <c r="O299" s="327"/>
      <c r="P299" s="327"/>
      <c r="Q299" s="327"/>
      <c r="R299" s="327"/>
      <c r="S299" s="327"/>
    </row>
    <row r="300" spans="1:19" x14ac:dyDescent="0.35">
      <c r="A300" s="325"/>
      <c r="B300" s="325"/>
      <c r="C300" s="325"/>
      <c r="D300" s="325"/>
      <c r="E300" s="325"/>
      <c r="F300" s="325"/>
      <c r="G300" s="325"/>
      <c r="H300" s="325"/>
      <c r="I300" s="325"/>
      <c r="J300" s="325"/>
      <c r="K300" s="327"/>
      <c r="L300" s="327"/>
      <c r="M300" s="327"/>
      <c r="N300" s="327"/>
      <c r="O300" s="327"/>
      <c r="P300" s="327"/>
      <c r="Q300" s="327"/>
      <c r="R300" s="327"/>
      <c r="S300" s="327"/>
    </row>
    <row r="301" spans="1:19" x14ac:dyDescent="0.35">
      <c r="A301" s="325"/>
      <c r="B301" s="325"/>
      <c r="C301" s="325"/>
      <c r="D301" s="325"/>
      <c r="E301" s="325"/>
      <c r="F301" s="325"/>
      <c r="G301" s="325"/>
      <c r="H301" s="325"/>
      <c r="I301" s="325"/>
      <c r="J301" s="325"/>
      <c r="K301" s="327"/>
      <c r="L301" s="327"/>
      <c r="M301" s="327"/>
      <c r="N301" s="327"/>
      <c r="O301" s="327"/>
      <c r="P301" s="327"/>
      <c r="Q301" s="327"/>
      <c r="R301" s="327"/>
      <c r="S301" s="327"/>
    </row>
    <row r="302" spans="1:19" x14ac:dyDescent="0.35">
      <c r="A302" s="325"/>
      <c r="B302" s="325"/>
      <c r="C302" s="325"/>
      <c r="D302" s="325"/>
      <c r="E302" s="325"/>
      <c r="F302" s="325"/>
      <c r="G302" s="325"/>
      <c r="H302" s="325"/>
      <c r="I302" s="325"/>
      <c r="J302" s="325"/>
      <c r="K302" s="327"/>
      <c r="L302" s="327"/>
      <c r="M302" s="327"/>
      <c r="N302" s="327"/>
      <c r="O302" s="327"/>
      <c r="P302" s="327"/>
      <c r="Q302" s="327"/>
      <c r="R302" s="327"/>
      <c r="S302" s="327"/>
    </row>
    <row r="303" spans="1:19" x14ac:dyDescent="0.35">
      <c r="A303" s="325"/>
      <c r="B303" s="325"/>
      <c r="C303" s="325"/>
      <c r="D303" s="325"/>
      <c r="E303" s="325"/>
      <c r="F303" s="325"/>
      <c r="G303" s="325"/>
      <c r="H303" s="325"/>
      <c r="I303" s="325"/>
      <c r="J303" s="325"/>
      <c r="K303" s="327"/>
      <c r="L303" s="327"/>
      <c r="M303" s="327"/>
      <c r="N303" s="327"/>
      <c r="O303" s="327"/>
      <c r="P303" s="327"/>
      <c r="Q303" s="327"/>
      <c r="R303" s="327"/>
      <c r="S303" s="327"/>
    </row>
    <row r="304" spans="1:19" x14ac:dyDescent="0.35">
      <c r="A304" s="325"/>
      <c r="B304" s="325"/>
      <c r="C304" s="325"/>
      <c r="D304" s="325"/>
      <c r="E304" s="325"/>
      <c r="F304" s="325"/>
      <c r="G304" s="325"/>
      <c r="H304" s="325"/>
      <c r="I304" s="325"/>
      <c r="J304" s="325"/>
      <c r="K304" s="327"/>
      <c r="L304" s="327"/>
      <c r="M304" s="327"/>
      <c r="N304" s="327"/>
      <c r="O304" s="327"/>
      <c r="P304" s="327"/>
      <c r="Q304" s="327"/>
      <c r="R304" s="327"/>
      <c r="S304" s="327"/>
    </row>
    <row r="305" spans="1:19" x14ac:dyDescent="0.35">
      <c r="A305" s="325"/>
      <c r="B305" s="325"/>
      <c r="C305" s="325"/>
      <c r="D305" s="325"/>
      <c r="E305" s="325"/>
      <c r="F305" s="325"/>
      <c r="G305" s="325"/>
      <c r="H305" s="325"/>
      <c r="I305" s="325"/>
      <c r="J305" s="325"/>
      <c r="K305" s="327"/>
      <c r="L305" s="327"/>
      <c r="M305" s="327"/>
      <c r="N305" s="327"/>
      <c r="O305" s="327"/>
      <c r="P305" s="327"/>
      <c r="Q305" s="327"/>
      <c r="R305" s="327"/>
      <c r="S305" s="327"/>
    </row>
    <row r="306" spans="1:19" x14ac:dyDescent="0.35">
      <c r="A306" s="325"/>
      <c r="B306" s="325"/>
      <c r="C306" s="325"/>
      <c r="D306" s="325"/>
      <c r="E306" s="325"/>
      <c r="F306" s="325"/>
      <c r="G306" s="325"/>
      <c r="H306" s="325"/>
      <c r="I306" s="325"/>
      <c r="J306" s="325"/>
      <c r="K306" s="327"/>
      <c r="L306" s="327"/>
      <c r="M306" s="327"/>
      <c r="N306" s="327"/>
      <c r="O306" s="327"/>
      <c r="P306" s="327"/>
      <c r="Q306" s="327"/>
      <c r="R306" s="327"/>
      <c r="S306" s="327"/>
    </row>
    <row r="307" spans="1:19" x14ac:dyDescent="0.35">
      <c r="A307" s="325"/>
      <c r="B307" s="325"/>
      <c r="C307" s="325"/>
      <c r="D307" s="325"/>
      <c r="E307" s="325"/>
      <c r="F307" s="325"/>
      <c r="G307" s="325"/>
      <c r="H307" s="325"/>
      <c r="I307" s="325"/>
      <c r="J307" s="325"/>
      <c r="K307" s="327"/>
      <c r="L307" s="327"/>
      <c r="M307" s="327"/>
      <c r="N307" s="327"/>
      <c r="O307" s="327"/>
      <c r="P307" s="327"/>
      <c r="Q307" s="327"/>
      <c r="R307" s="327"/>
      <c r="S307" s="327"/>
    </row>
    <row r="308" spans="1:19" x14ac:dyDescent="0.35">
      <c r="A308" s="325"/>
      <c r="B308" s="325"/>
      <c r="C308" s="325"/>
      <c r="D308" s="325"/>
      <c r="E308" s="325"/>
      <c r="F308" s="325"/>
      <c r="G308" s="325"/>
      <c r="H308" s="325"/>
      <c r="I308" s="325"/>
      <c r="J308" s="325"/>
      <c r="K308" s="327"/>
      <c r="L308" s="327"/>
      <c r="M308" s="327"/>
      <c r="N308" s="327"/>
      <c r="O308" s="327"/>
      <c r="P308" s="327"/>
      <c r="Q308" s="327"/>
      <c r="R308" s="327"/>
      <c r="S308" s="327"/>
    </row>
    <row r="309" spans="1:19" x14ac:dyDescent="0.35">
      <c r="A309" s="325"/>
      <c r="B309" s="325"/>
      <c r="C309" s="325"/>
      <c r="D309" s="325"/>
      <c r="E309" s="325"/>
      <c r="F309" s="325"/>
      <c r="G309" s="325"/>
      <c r="H309" s="325"/>
      <c r="I309" s="325"/>
      <c r="J309" s="325"/>
      <c r="K309" s="327"/>
      <c r="L309" s="327"/>
      <c r="M309" s="327"/>
      <c r="N309" s="327"/>
      <c r="O309" s="327"/>
      <c r="P309" s="327"/>
      <c r="Q309" s="327"/>
      <c r="R309" s="327"/>
      <c r="S309" s="327"/>
    </row>
    <row r="310" spans="1:19" x14ac:dyDescent="0.35">
      <c r="A310" s="325"/>
      <c r="B310" s="325"/>
      <c r="C310" s="325"/>
      <c r="D310" s="325"/>
      <c r="E310" s="325"/>
      <c r="F310" s="325"/>
      <c r="G310" s="325"/>
      <c r="H310" s="325"/>
      <c r="I310" s="325"/>
      <c r="J310" s="325"/>
      <c r="K310" s="327"/>
      <c r="L310" s="327"/>
      <c r="M310" s="327"/>
      <c r="N310" s="327"/>
      <c r="O310" s="327"/>
      <c r="P310" s="327"/>
      <c r="Q310" s="327"/>
      <c r="R310" s="327"/>
      <c r="S310" s="327"/>
    </row>
    <row r="311" spans="1:19" x14ac:dyDescent="0.35">
      <c r="A311" s="325"/>
      <c r="B311" s="325"/>
      <c r="C311" s="325"/>
      <c r="D311" s="325"/>
      <c r="E311" s="325"/>
      <c r="F311" s="325"/>
      <c r="G311" s="325"/>
      <c r="H311" s="325"/>
      <c r="I311" s="325"/>
      <c r="J311" s="325"/>
      <c r="K311" s="327"/>
      <c r="L311" s="327"/>
      <c r="M311" s="327"/>
      <c r="N311" s="327"/>
      <c r="O311" s="327"/>
      <c r="P311" s="327"/>
      <c r="Q311" s="327"/>
      <c r="R311" s="327"/>
      <c r="S311" s="327"/>
    </row>
    <row r="312" spans="1:19" x14ac:dyDescent="0.35">
      <c r="A312" s="325"/>
      <c r="B312" s="325"/>
      <c r="C312" s="325"/>
      <c r="D312" s="325"/>
      <c r="E312" s="325"/>
      <c r="F312" s="325"/>
      <c r="G312" s="325"/>
      <c r="H312" s="325"/>
      <c r="I312" s="325"/>
      <c r="J312" s="325"/>
      <c r="K312" s="327"/>
      <c r="L312" s="327"/>
      <c r="M312" s="327"/>
      <c r="N312" s="327"/>
      <c r="O312" s="327"/>
      <c r="P312" s="327"/>
      <c r="Q312" s="327"/>
      <c r="R312" s="327"/>
      <c r="S312" s="327"/>
    </row>
    <row r="313" spans="1:19" x14ac:dyDescent="0.35">
      <c r="A313" s="325"/>
      <c r="B313" s="325"/>
      <c r="C313" s="325"/>
      <c r="D313" s="325"/>
      <c r="E313" s="325"/>
      <c r="F313" s="325"/>
      <c r="G313" s="325"/>
      <c r="H313" s="325"/>
      <c r="I313" s="325"/>
      <c r="J313" s="325"/>
      <c r="K313" s="327"/>
      <c r="L313" s="327"/>
      <c r="M313" s="327"/>
      <c r="N313" s="327"/>
      <c r="O313" s="327"/>
      <c r="P313" s="327"/>
      <c r="Q313" s="327"/>
      <c r="R313" s="327"/>
      <c r="S313" s="327"/>
    </row>
    <row r="314" spans="1:19" x14ac:dyDescent="0.35">
      <c r="A314" s="325"/>
      <c r="B314" s="325"/>
      <c r="C314" s="325"/>
      <c r="D314" s="325"/>
      <c r="E314" s="325"/>
      <c r="F314" s="325"/>
      <c r="G314" s="325"/>
      <c r="H314" s="325"/>
      <c r="I314" s="325"/>
      <c r="J314" s="325"/>
      <c r="K314" s="327"/>
      <c r="L314" s="327"/>
      <c r="M314" s="327"/>
      <c r="N314" s="327"/>
      <c r="O314" s="327"/>
      <c r="P314" s="327"/>
      <c r="Q314" s="327"/>
      <c r="R314" s="327"/>
      <c r="S314" s="327"/>
    </row>
    <row r="315" spans="1:19" x14ac:dyDescent="0.35">
      <c r="A315" s="325"/>
      <c r="B315" s="325"/>
      <c r="C315" s="325"/>
      <c r="D315" s="325"/>
      <c r="E315" s="325"/>
      <c r="F315" s="325"/>
      <c r="G315" s="325"/>
      <c r="H315" s="325"/>
      <c r="I315" s="325"/>
      <c r="J315" s="325"/>
      <c r="K315" s="327"/>
      <c r="L315" s="327"/>
      <c r="M315" s="327"/>
      <c r="N315" s="327"/>
      <c r="O315" s="327"/>
      <c r="P315" s="327"/>
      <c r="Q315" s="327"/>
      <c r="R315" s="327"/>
      <c r="S315" s="327"/>
    </row>
    <row r="316" spans="1:19" x14ac:dyDescent="0.35">
      <c r="A316" s="325"/>
      <c r="B316" s="325"/>
      <c r="C316" s="325"/>
      <c r="D316" s="325"/>
      <c r="E316" s="325"/>
      <c r="F316" s="325"/>
      <c r="G316" s="325"/>
      <c r="H316" s="325"/>
      <c r="I316" s="325"/>
      <c r="J316" s="325"/>
      <c r="K316" s="327"/>
      <c r="L316" s="327"/>
      <c r="M316" s="327"/>
      <c r="N316" s="327"/>
      <c r="O316" s="327"/>
      <c r="P316" s="327"/>
      <c r="Q316" s="327"/>
      <c r="R316" s="327"/>
      <c r="S316" s="327"/>
    </row>
    <row r="317" spans="1:19" x14ac:dyDescent="0.35">
      <c r="A317" s="325"/>
      <c r="B317" s="325"/>
      <c r="C317" s="325"/>
      <c r="D317" s="325"/>
      <c r="E317" s="325"/>
      <c r="F317" s="325"/>
      <c r="G317" s="325"/>
      <c r="H317" s="325"/>
      <c r="I317" s="325"/>
      <c r="J317" s="325"/>
      <c r="K317" s="327"/>
      <c r="L317" s="327"/>
      <c r="M317" s="327"/>
      <c r="N317" s="327"/>
      <c r="O317" s="327"/>
      <c r="P317" s="327"/>
      <c r="Q317" s="327"/>
      <c r="R317" s="327"/>
      <c r="S317" s="327"/>
    </row>
    <row r="318" spans="1:19" x14ac:dyDescent="0.35">
      <c r="A318" s="325"/>
      <c r="B318" s="325"/>
      <c r="C318" s="325"/>
      <c r="D318" s="325"/>
      <c r="E318" s="325"/>
      <c r="F318" s="325"/>
      <c r="G318" s="325"/>
      <c r="H318" s="325"/>
      <c r="I318" s="325"/>
      <c r="J318" s="325"/>
      <c r="K318" s="327"/>
      <c r="L318" s="327"/>
      <c r="M318" s="327"/>
      <c r="N318" s="327"/>
      <c r="O318" s="327"/>
      <c r="P318" s="327"/>
      <c r="Q318" s="327"/>
      <c r="R318" s="327"/>
      <c r="S318" s="327"/>
    </row>
    <row r="319" spans="1:19" x14ac:dyDescent="0.35">
      <c r="A319" s="325"/>
      <c r="B319" s="325"/>
      <c r="C319" s="325"/>
      <c r="D319" s="325"/>
      <c r="E319" s="325"/>
      <c r="F319" s="325"/>
      <c r="G319" s="325"/>
      <c r="H319" s="325"/>
      <c r="I319" s="325"/>
      <c r="J319" s="325"/>
      <c r="K319" s="327"/>
      <c r="L319" s="327"/>
      <c r="M319" s="327"/>
      <c r="N319" s="327"/>
      <c r="O319" s="327"/>
      <c r="P319" s="327"/>
      <c r="Q319" s="327"/>
      <c r="R319" s="327"/>
      <c r="S319" s="327"/>
    </row>
    <row r="320" spans="1:19" x14ac:dyDescent="0.35">
      <c r="A320" s="325"/>
      <c r="B320" s="325"/>
      <c r="C320" s="325"/>
      <c r="D320" s="325"/>
      <c r="E320" s="325"/>
      <c r="F320" s="325"/>
      <c r="G320" s="325"/>
      <c r="H320" s="325"/>
      <c r="I320" s="325"/>
      <c r="J320" s="325"/>
      <c r="K320" s="327"/>
      <c r="L320" s="327"/>
      <c r="M320" s="327"/>
      <c r="N320" s="327"/>
      <c r="O320" s="327"/>
      <c r="P320" s="327"/>
      <c r="Q320" s="327"/>
      <c r="R320" s="327"/>
      <c r="S320" s="327"/>
    </row>
    <row r="321" spans="1:19" x14ac:dyDescent="0.35">
      <c r="A321" s="325"/>
      <c r="B321" s="325"/>
      <c r="C321" s="325"/>
      <c r="D321" s="325"/>
      <c r="E321" s="325"/>
      <c r="F321" s="325"/>
      <c r="G321" s="325"/>
      <c r="H321" s="325"/>
      <c r="I321" s="325"/>
      <c r="J321" s="325"/>
      <c r="K321" s="327"/>
      <c r="L321" s="327"/>
      <c r="M321" s="327"/>
      <c r="N321" s="327"/>
      <c r="O321" s="327"/>
      <c r="P321" s="327"/>
      <c r="Q321" s="327"/>
      <c r="R321" s="327"/>
      <c r="S321" s="327"/>
    </row>
    <row r="322" spans="1:19" x14ac:dyDescent="0.35">
      <c r="A322" s="325"/>
      <c r="B322" s="325"/>
      <c r="C322" s="325"/>
      <c r="D322" s="325"/>
      <c r="E322" s="325"/>
      <c r="F322" s="325"/>
      <c r="G322" s="325"/>
      <c r="H322" s="325"/>
      <c r="I322" s="325"/>
      <c r="J322" s="325"/>
      <c r="K322" s="327"/>
      <c r="L322" s="327"/>
      <c r="M322" s="327"/>
      <c r="N322" s="327"/>
      <c r="O322" s="327"/>
      <c r="P322" s="327"/>
      <c r="Q322" s="327"/>
      <c r="R322" s="327"/>
      <c r="S322" s="327"/>
    </row>
    <row r="323" spans="1:19" x14ac:dyDescent="0.35">
      <c r="A323" s="325"/>
      <c r="B323" s="325"/>
      <c r="C323" s="325"/>
      <c r="D323" s="325"/>
      <c r="E323" s="325"/>
      <c r="F323" s="325"/>
      <c r="G323" s="325"/>
      <c r="H323" s="325"/>
      <c r="I323" s="325"/>
      <c r="J323" s="325"/>
      <c r="K323" s="327"/>
      <c r="L323" s="327"/>
      <c r="M323" s="327"/>
      <c r="N323" s="327"/>
      <c r="O323" s="327"/>
      <c r="P323" s="327"/>
      <c r="Q323" s="327"/>
      <c r="R323" s="327"/>
      <c r="S323" s="327"/>
    </row>
    <row r="324" spans="1:19" x14ac:dyDescent="0.35">
      <c r="A324" s="325"/>
      <c r="B324" s="325"/>
      <c r="C324" s="325"/>
      <c r="D324" s="325"/>
      <c r="E324" s="325"/>
      <c r="F324" s="325"/>
      <c r="G324" s="325"/>
      <c r="H324" s="325"/>
      <c r="I324" s="325"/>
      <c r="J324" s="325"/>
      <c r="K324" s="327"/>
      <c r="L324" s="327"/>
      <c r="M324" s="327"/>
      <c r="N324" s="327"/>
      <c r="O324" s="327"/>
      <c r="P324" s="327"/>
      <c r="Q324" s="327"/>
      <c r="R324" s="327"/>
      <c r="S324" s="327"/>
    </row>
    <row r="325" spans="1:19" x14ac:dyDescent="0.35">
      <c r="A325" s="325"/>
      <c r="B325" s="325"/>
      <c r="C325" s="325"/>
      <c r="D325" s="325"/>
      <c r="E325" s="325"/>
      <c r="F325" s="325"/>
      <c r="G325" s="325"/>
      <c r="H325" s="325"/>
      <c r="I325" s="325"/>
      <c r="J325" s="325"/>
      <c r="K325" s="327"/>
      <c r="L325" s="327"/>
      <c r="M325" s="327"/>
      <c r="N325" s="327"/>
      <c r="O325" s="327"/>
      <c r="P325" s="327"/>
      <c r="Q325" s="327"/>
      <c r="R325" s="327"/>
      <c r="S325" s="327"/>
    </row>
    <row r="326" spans="1:19" x14ac:dyDescent="0.35">
      <c r="A326" s="325"/>
      <c r="B326" s="325"/>
      <c r="C326" s="325"/>
      <c r="D326" s="325"/>
      <c r="E326" s="325"/>
      <c r="F326" s="325"/>
      <c r="G326" s="325"/>
      <c r="H326" s="325"/>
      <c r="I326" s="325"/>
      <c r="J326" s="325"/>
      <c r="K326" s="327"/>
      <c r="L326" s="327"/>
      <c r="M326" s="327"/>
      <c r="N326" s="327"/>
      <c r="O326" s="327"/>
      <c r="P326" s="327"/>
      <c r="Q326" s="327"/>
      <c r="R326" s="327"/>
      <c r="S326" s="327"/>
    </row>
    <row r="327" spans="1:19" x14ac:dyDescent="0.35">
      <c r="A327" s="325"/>
      <c r="B327" s="325"/>
      <c r="C327" s="325"/>
      <c r="D327" s="325"/>
      <c r="E327" s="325"/>
      <c r="F327" s="325"/>
      <c r="G327" s="325"/>
      <c r="H327" s="325"/>
      <c r="I327" s="325"/>
      <c r="J327" s="325"/>
      <c r="K327" s="327"/>
      <c r="L327" s="327"/>
      <c r="M327" s="327"/>
      <c r="N327" s="327"/>
      <c r="O327" s="327"/>
      <c r="P327" s="327"/>
      <c r="Q327" s="327"/>
      <c r="R327" s="327"/>
      <c r="S327" s="327"/>
    </row>
    <row r="328" spans="1:19" x14ac:dyDescent="0.35">
      <c r="A328" s="325"/>
      <c r="B328" s="325"/>
      <c r="C328" s="325"/>
      <c r="D328" s="325"/>
      <c r="E328" s="325"/>
      <c r="F328" s="325"/>
      <c r="G328" s="325"/>
      <c r="H328" s="325"/>
      <c r="I328" s="325"/>
      <c r="J328" s="325"/>
      <c r="K328" s="327"/>
      <c r="L328" s="327"/>
      <c r="M328" s="327"/>
      <c r="N328" s="327"/>
      <c r="O328" s="327"/>
      <c r="P328" s="327"/>
      <c r="Q328" s="327"/>
      <c r="R328" s="327"/>
      <c r="S328" s="327"/>
    </row>
    <row r="329" spans="1:19" x14ac:dyDescent="0.35">
      <c r="A329" s="325"/>
      <c r="B329" s="325"/>
      <c r="C329" s="325"/>
      <c r="D329" s="325"/>
      <c r="E329" s="325"/>
      <c r="F329" s="325"/>
      <c r="G329" s="325"/>
      <c r="H329" s="325"/>
      <c r="I329" s="325"/>
      <c r="J329" s="325"/>
      <c r="K329" s="327"/>
      <c r="L329" s="327"/>
      <c r="M329" s="327"/>
      <c r="N329" s="327"/>
      <c r="O329" s="327"/>
      <c r="P329" s="327"/>
      <c r="Q329" s="327"/>
      <c r="R329" s="327"/>
      <c r="S329" s="327"/>
    </row>
  </sheetData>
  <mergeCells count="458">
    <mergeCell ref="A329:J329"/>
    <mergeCell ref="K329:S329"/>
    <mergeCell ref="A326:J326"/>
    <mergeCell ref="K326:S326"/>
    <mergeCell ref="A327:J327"/>
    <mergeCell ref="K327:S327"/>
    <mergeCell ref="A328:J328"/>
    <mergeCell ref="K328:S328"/>
    <mergeCell ref="A323:J323"/>
    <mergeCell ref="K323:S323"/>
    <mergeCell ref="A324:J324"/>
    <mergeCell ref="K324:S324"/>
    <mergeCell ref="A325:J325"/>
    <mergeCell ref="K325:S325"/>
    <mergeCell ref="A320:J320"/>
    <mergeCell ref="K320:S320"/>
    <mergeCell ref="A321:J321"/>
    <mergeCell ref="K321:S321"/>
    <mergeCell ref="A322:J322"/>
    <mergeCell ref="K322:S322"/>
    <mergeCell ref="A317:J317"/>
    <mergeCell ref="K317:S317"/>
    <mergeCell ref="A318:J318"/>
    <mergeCell ref="K318:S318"/>
    <mergeCell ref="A319:J319"/>
    <mergeCell ref="K319:S319"/>
    <mergeCell ref="A314:J314"/>
    <mergeCell ref="K314:S314"/>
    <mergeCell ref="A315:J315"/>
    <mergeCell ref="K315:S315"/>
    <mergeCell ref="A316:J316"/>
    <mergeCell ref="K316:S316"/>
    <mergeCell ref="A311:J311"/>
    <mergeCell ref="K311:S311"/>
    <mergeCell ref="A312:J312"/>
    <mergeCell ref="K312:S312"/>
    <mergeCell ref="A313:J313"/>
    <mergeCell ref="K313:S313"/>
    <mergeCell ref="A308:J308"/>
    <mergeCell ref="K308:S308"/>
    <mergeCell ref="A309:J309"/>
    <mergeCell ref="K309:S309"/>
    <mergeCell ref="A310:J310"/>
    <mergeCell ref="K310:S310"/>
    <mergeCell ref="A305:J305"/>
    <mergeCell ref="K305:S305"/>
    <mergeCell ref="A306:J306"/>
    <mergeCell ref="K306:S306"/>
    <mergeCell ref="A307:J307"/>
    <mergeCell ref="K307:S307"/>
    <mergeCell ref="A302:J302"/>
    <mergeCell ref="K302:S302"/>
    <mergeCell ref="A303:J303"/>
    <mergeCell ref="K303:S303"/>
    <mergeCell ref="A304:J304"/>
    <mergeCell ref="K304:S304"/>
    <mergeCell ref="A299:J299"/>
    <mergeCell ref="K299:S299"/>
    <mergeCell ref="A300:J300"/>
    <mergeCell ref="K300:S300"/>
    <mergeCell ref="A301:J301"/>
    <mergeCell ref="K301:S301"/>
    <mergeCell ref="A296:J296"/>
    <mergeCell ref="K296:S296"/>
    <mergeCell ref="A297:J297"/>
    <mergeCell ref="K297:S297"/>
    <mergeCell ref="A298:J298"/>
    <mergeCell ref="K298:S298"/>
    <mergeCell ref="A293:J293"/>
    <mergeCell ref="K293:S293"/>
    <mergeCell ref="A294:J294"/>
    <mergeCell ref="K294:S294"/>
    <mergeCell ref="A295:J295"/>
    <mergeCell ref="K295:S295"/>
    <mergeCell ref="A290:J290"/>
    <mergeCell ref="K290:S290"/>
    <mergeCell ref="A291:J291"/>
    <mergeCell ref="K291:S291"/>
    <mergeCell ref="A292:J292"/>
    <mergeCell ref="K292:S292"/>
    <mergeCell ref="A287:J287"/>
    <mergeCell ref="K287:S287"/>
    <mergeCell ref="A288:J288"/>
    <mergeCell ref="K288:S288"/>
    <mergeCell ref="A289:J289"/>
    <mergeCell ref="K289:S289"/>
    <mergeCell ref="A284:J284"/>
    <mergeCell ref="K284:S284"/>
    <mergeCell ref="A285:J285"/>
    <mergeCell ref="K285:S285"/>
    <mergeCell ref="A286:J286"/>
    <mergeCell ref="K286:S286"/>
    <mergeCell ref="A281:J281"/>
    <mergeCell ref="K281:S281"/>
    <mergeCell ref="A282:J282"/>
    <mergeCell ref="K282:S282"/>
    <mergeCell ref="A283:J283"/>
    <mergeCell ref="K283:S283"/>
    <mergeCell ref="A278:J278"/>
    <mergeCell ref="K278:S278"/>
    <mergeCell ref="A279:J279"/>
    <mergeCell ref="K279:S279"/>
    <mergeCell ref="A280:J280"/>
    <mergeCell ref="K280:S280"/>
    <mergeCell ref="A275:J275"/>
    <mergeCell ref="K275:S275"/>
    <mergeCell ref="A276:J276"/>
    <mergeCell ref="K276:S276"/>
    <mergeCell ref="A277:J277"/>
    <mergeCell ref="K277:S277"/>
    <mergeCell ref="A272:J272"/>
    <mergeCell ref="K272:S272"/>
    <mergeCell ref="A273:J273"/>
    <mergeCell ref="K273:S273"/>
    <mergeCell ref="A274:J274"/>
    <mergeCell ref="K274:S274"/>
    <mergeCell ref="A269:J269"/>
    <mergeCell ref="K269:S269"/>
    <mergeCell ref="A270:J270"/>
    <mergeCell ref="K270:S270"/>
    <mergeCell ref="A271:J271"/>
    <mergeCell ref="K271:S271"/>
    <mergeCell ref="A266:J266"/>
    <mergeCell ref="K266:S266"/>
    <mergeCell ref="A267:J267"/>
    <mergeCell ref="K267:S267"/>
    <mergeCell ref="A268:J268"/>
    <mergeCell ref="K268:S268"/>
    <mergeCell ref="A263:J263"/>
    <mergeCell ref="K263:S263"/>
    <mergeCell ref="A264:J264"/>
    <mergeCell ref="K264:S264"/>
    <mergeCell ref="A265:J265"/>
    <mergeCell ref="K265:S265"/>
    <mergeCell ref="A260:J260"/>
    <mergeCell ref="K260:S260"/>
    <mergeCell ref="A261:J261"/>
    <mergeCell ref="K261:S261"/>
    <mergeCell ref="A262:J262"/>
    <mergeCell ref="K262:S262"/>
    <mergeCell ref="A257:J257"/>
    <mergeCell ref="K257:S257"/>
    <mergeCell ref="A258:J258"/>
    <mergeCell ref="K258:S258"/>
    <mergeCell ref="A259:J259"/>
    <mergeCell ref="K259:S259"/>
    <mergeCell ref="A254:J254"/>
    <mergeCell ref="K254:S254"/>
    <mergeCell ref="A255:J255"/>
    <mergeCell ref="K255:S255"/>
    <mergeCell ref="A256:J256"/>
    <mergeCell ref="K256:S256"/>
    <mergeCell ref="A251:J251"/>
    <mergeCell ref="K251:S251"/>
    <mergeCell ref="A252:J252"/>
    <mergeCell ref="K252:S252"/>
    <mergeCell ref="A253:J253"/>
    <mergeCell ref="K253:S253"/>
    <mergeCell ref="A248:J248"/>
    <mergeCell ref="K248:S248"/>
    <mergeCell ref="A249:J249"/>
    <mergeCell ref="K249:S249"/>
    <mergeCell ref="A250:J250"/>
    <mergeCell ref="K250:S250"/>
    <mergeCell ref="A245:J245"/>
    <mergeCell ref="K245:S245"/>
    <mergeCell ref="A246:J246"/>
    <mergeCell ref="K246:S246"/>
    <mergeCell ref="A247:J247"/>
    <mergeCell ref="K247:S247"/>
    <mergeCell ref="A242:J242"/>
    <mergeCell ref="K242:S242"/>
    <mergeCell ref="A243:J243"/>
    <mergeCell ref="K243:S243"/>
    <mergeCell ref="A244:J244"/>
    <mergeCell ref="K244:S244"/>
    <mergeCell ref="A239:J239"/>
    <mergeCell ref="K239:S239"/>
    <mergeCell ref="A240:J240"/>
    <mergeCell ref="K240:S240"/>
    <mergeCell ref="A241:J241"/>
    <mergeCell ref="K241:S241"/>
    <mergeCell ref="A236:J236"/>
    <mergeCell ref="K236:S236"/>
    <mergeCell ref="A237:J237"/>
    <mergeCell ref="K237:S237"/>
    <mergeCell ref="A238:J238"/>
    <mergeCell ref="K238:S238"/>
    <mergeCell ref="A233:J233"/>
    <mergeCell ref="K233:S233"/>
    <mergeCell ref="A234:J234"/>
    <mergeCell ref="K234:S234"/>
    <mergeCell ref="A235:J235"/>
    <mergeCell ref="K235:S235"/>
    <mergeCell ref="A230:J230"/>
    <mergeCell ref="K230:S230"/>
    <mergeCell ref="A231:J231"/>
    <mergeCell ref="K231:S231"/>
    <mergeCell ref="A232:J232"/>
    <mergeCell ref="K232:S232"/>
    <mergeCell ref="A227:J227"/>
    <mergeCell ref="K227:S227"/>
    <mergeCell ref="A228:J228"/>
    <mergeCell ref="K228:S228"/>
    <mergeCell ref="A229:J229"/>
    <mergeCell ref="K229:S229"/>
    <mergeCell ref="A224:J224"/>
    <mergeCell ref="K224:S224"/>
    <mergeCell ref="A225:J225"/>
    <mergeCell ref="K225:S225"/>
    <mergeCell ref="A226:J226"/>
    <mergeCell ref="K226:S226"/>
    <mergeCell ref="A221:J221"/>
    <mergeCell ref="K221:S221"/>
    <mergeCell ref="A222:J222"/>
    <mergeCell ref="K222:S222"/>
    <mergeCell ref="A223:J223"/>
    <mergeCell ref="K223:S223"/>
    <mergeCell ref="A218:J218"/>
    <mergeCell ref="K218:S218"/>
    <mergeCell ref="A219:J219"/>
    <mergeCell ref="K219:S219"/>
    <mergeCell ref="A220:J220"/>
    <mergeCell ref="K220:S220"/>
    <mergeCell ref="A215:J215"/>
    <mergeCell ref="K215:S215"/>
    <mergeCell ref="A216:J216"/>
    <mergeCell ref="K216:S216"/>
    <mergeCell ref="A217:J217"/>
    <mergeCell ref="K217:S217"/>
    <mergeCell ref="A212:J212"/>
    <mergeCell ref="K212:S212"/>
    <mergeCell ref="A213:J213"/>
    <mergeCell ref="K213:S213"/>
    <mergeCell ref="A214:J214"/>
    <mergeCell ref="K214:S214"/>
    <mergeCell ref="A209:J209"/>
    <mergeCell ref="K209:S209"/>
    <mergeCell ref="A210:J210"/>
    <mergeCell ref="K210:S210"/>
    <mergeCell ref="A211:J211"/>
    <mergeCell ref="K211:S211"/>
    <mergeCell ref="A206:J206"/>
    <mergeCell ref="K206:S206"/>
    <mergeCell ref="A207:J207"/>
    <mergeCell ref="K207:S207"/>
    <mergeCell ref="A208:J208"/>
    <mergeCell ref="K208:S208"/>
    <mergeCell ref="A203:J203"/>
    <mergeCell ref="K203:S203"/>
    <mergeCell ref="A204:J204"/>
    <mergeCell ref="K204:S204"/>
    <mergeCell ref="A205:J205"/>
    <mergeCell ref="K205:S205"/>
    <mergeCell ref="A200:J200"/>
    <mergeCell ref="K200:S200"/>
    <mergeCell ref="A201:J201"/>
    <mergeCell ref="K201:S201"/>
    <mergeCell ref="A202:J202"/>
    <mergeCell ref="K202:S202"/>
    <mergeCell ref="A197:J197"/>
    <mergeCell ref="K197:S197"/>
    <mergeCell ref="A198:J198"/>
    <mergeCell ref="K198:S198"/>
    <mergeCell ref="A199:J199"/>
    <mergeCell ref="K199:S199"/>
    <mergeCell ref="A194:J194"/>
    <mergeCell ref="K194:S194"/>
    <mergeCell ref="A195:J195"/>
    <mergeCell ref="K195:S195"/>
    <mergeCell ref="A196:J196"/>
    <mergeCell ref="K196:S196"/>
    <mergeCell ref="A191:J191"/>
    <mergeCell ref="K191:S191"/>
    <mergeCell ref="A192:J192"/>
    <mergeCell ref="K192:S192"/>
    <mergeCell ref="A193:J193"/>
    <mergeCell ref="K193:S193"/>
    <mergeCell ref="A188:J188"/>
    <mergeCell ref="K188:S188"/>
    <mergeCell ref="A189:J189"/>
    <mergeCell ref="K189:S189"/>
    <mergeCell ref="A190:J190"/>
    <mergeCell ref="K190:S190"/>
    <mergeCell ref="A185:J185"/>
    <mergeCell ref="K185:S185"/>
    <mergeCell ref="A186:J186"/>
    <mergeCell ref="K186:S186"/>
    <mergeCell ref="A187:J187"/>
    <mergeCell ref="K187:S187"/>
    <mergeCell ref="A182:J182"/>
    <mergeCell ref="K182:S182"/>
    <mergeCell ref="A183:J183"/>
    <mergeCell ref="K183:S183"/>
    <mergeCell ref="A184:J184"/>
    <mergeCell ref="K184:S184"/>
    <mergeCell ref="A179:J179"/>
    <mergeCell ref="K179:S179"/>
    <mergeCell ref="A180:J180"/>
    <mergeCell ref="K180:S180"/>
    <mergeCell ref="A181:J181"/>
    <mergeCell ref="K181:S181"/>
    <mergeCell ref="A176:J176"/>
    <mergeCell ref="K176:S176"/>
    <mergeCell ref="A177:J177"/>
    <mergeCell ref="K177:S177"/>
    <mergeCell ref="A178:J178"/>
    <mergeCell ref="K178:S178"/>
    <mergeCell ref="A173:J173"/>
    <mergeCell ref="K173:S173"/>
    <mergeCell ref="A174:J174"/>
    <mergeCell ref="K174:S174"/>
    <mergeCell ref="A175:J175"/>
    <mergeCell ref="K175:S175"/>
    <mergeCell ref="A170:J170"/>
    <mergeCell ref="K170:S170"/>
    <mergeCell ref="A171:J171"/>
    <mergeCell ref="K171:S171"/>
    <mergeCell ref="A172:J172"/>
    <mergeCell ref="K172:S172"/>
    <mergeCell ref="A167:J167"/>
    <mergeCell ref="K167:S167"/>
    <mergeCell ref="A168:J168"/>
    <mergeCell ref="K168:S168"/>
    <mergeCell ref="A169:J169"/>
    <mergeCell ref="K169:S169"/>
    <mergeCell ref="A164:J164"/>
    <mergeCell ref="K164:S164"/>
    <mergeCell ref="A165:J165"/>
    <mergeCell ref="K165:S165"/>
    <mergeCell ref="A166:J166"/>
    <mergeCell ref="K166:S166"/>
    <mergeCell ref="A161:J161"/>
    <mergeCell ref="K161:S161"/>
    <mergeCell ref="A162:J162"/>
    <mergeCell ref="K162:S162"/>
    <mergeCell ref="A163:J163"/>
    <mergeCell ref="K163:S163"/>
    <mergeCell ref="A158:J158"/>
    <mergeCell ref="K158:S158"/>
    <mergeCell ref="A159:J159"/>
    <mergeCell ref="K159:S159"/>
    <mergeCell ref="A160:J160"/>
    <mergeCell ref="K160:S160"/>
    <mergeCell ref="A155:J155"/>
    <mergeCell ref="K155:S155"/>
    <mergeCell ref="A156:J156"/>
    <mergeCell ref="K156:S156"/>
    <mergeCell ref="A157:J157"/>
    <mergeCell ref="K157:S157"/>
    <mergeCell ref="A152:J152"/>
    <mergeCell ref="K152:S152"/>
    <mergeCell ref="A153:J153"/>
    <mergeCell ref="K153:S153"/>
    <mergeCell ref="A154:J154"/>
    <mergeCell ref="K154:S154"/>
    <mergeCell ref="A149:J149"/>
    <mergeCell ref="K149:S149"/>
    <mergeCell ref="A150:J150"/>
    <mergeCell ref="K150:S150"/>
    <mergeCell ref="A151:J151"/>
    <mergeCell ref="K151:S151"/>
    <mergeCell ref="A146:J146"/>
    <mergeCell ref="K146:S146"/>
    <mergeCell ref="A147:J147"/>
    <mergeCell ref="K147:S147"/>
    <mergeCell ref="A148:J148"/>
    <mergeCell ref="K148:S148"/>
    <mergeCell ref="A143:J143"/>
    <mergeCell ref="K143:S143"/>
    <mergeCell ref="A144:J144"/>
    <mergeCell ref="K144:S144"/>
    <mergeCell ref="A145:J145"/>
    <mergeCell ref="K145:S145"/>
    <mergeCell ref="A140:J140"/>
    <mergeCell ref="K140:S140"/>
    <mergeCell ref="A141:J141"/>
    <mergeCell ref="K141:S141"/>
    <mergeCell ref="A142:J142"/>
    <mergeCell ref="K142:S142"/>
    <mergeCell ref="A137:J137"/>
    <mergeCell ref="K137:S137"/>
    <mergeCell ref="A138:J138"/>
    <mergeCell ref="K138:S138"/>
    <mergeCell ref="A139:J139"/>
    <mergeCell ref="K139:S139"/>
    <mergeCell ref="A134:J134"/>
    <mergeCell ref="K134:S134"/>
    <mergeCell ref="A135:J135"/>
    <mergeCell ref="K135:S135"/>
    <mergeCell ref="A136:J136"/>
    <mergeCell ref="K136:S136"/>
    <mergeCell ref="A131:J131"/>
    <mergeCell ref="K131:S131"/>
    <mergeCell ref="A132:J132"/>
    <mergeCell ref="K132:S132"/>
    <mergeCell ref="A133:J133"/>
    <mergeCell ref="K133:S133"/>
    <mergeCell ref="A122:J122"/>
    <mergeCell ref="K122:S122"/>
    <mergeCell ref="A123:J123"/>
    <mergeCell ref="K123:S123"/>
    <mergeCell ref="A124:J124"/>
    <mergeCell ref="K124:S124"/>
    <mergeCell ref="A119:J119"/>
    <mergeCell ref="K119:S119"/>
    <mergeCell ref="A120:J120"/>
    <mergeCell ref="K120:S120"/>
    <mergeCell ref="A121:J121"/>
    <mergeCell ref="K121:S121"/>
    <mergeCell ref="A128:J128"/>
    <mergeCell ref="K128:S128"/>
    <mergeCell ref="A129:J129"/>
    <mergeCell ref="K129:S129"/>
    <mergeCell ref="A130:J130"/>
    <mergeCell ref="K130:S130"/>
    <mergeCell ref="A125:J125"/>
    <mergeCell ref="K125:S125"/>
    <mergeCell ref="A126:J126"/>
    <mergeCell ref="K126:S126"/>
    <mergeCell ref="A127:J127"/>
    <mergeCell ref="K127:S127"/>
    <mergeCell ref="R9:S9"/>
    <mergeCell ref="A116:J116"/>
    <mergeCell ref="K116:S116"/>
    <mergeCell ref="A117:J117"/>
    <mergeCell ref="K117:S117"/>
    <mergeCell ref="A118:J118"/>
    <mergeCell ref="K118:S118"/>
    <mergeCell ref="R10:S10"/>
    <mergeCell ref="N11:O11"/>
    <mergeCell ref="R11:S11"/>
    <mergeCell ref="K113:S113"/>
    <mergeCell ref="A114:J114"/>
    <mergeCell ref="O2:S3"/>
    <mergeCell ref="B9:C9"/>
    <mergeCell ref="A113:J113"/>
    <mergeCell ref="K114:S114"/>
    <mergeCell ref="A115:J115"/>
    <mergeCell ref="K115:S115"/>
    <mergeCell ref="O68:R68"/>
    <mergeCell ref="O69:Q69"/>
    <mergeCell ref="F9:G9"/>
    <mergeCell ref="J9:K9"/>
    <mergeCell ref="J10:K10"/>
    <mergeCell ref="N9:O9"/>
    <mergeCell ref="N10:O10"/>
    <mergeCell ref="P11:Q11"/>
    <mergeCell ref="O66:R66"/>
    <mergeCell ref="O67:R67"/>
    <mergeCell ref="F10:G10"/>
    <mergeCell ref="B10:C10"/>
    <mergeCell ref="L15:S16"/>
    <mergeCell ref="B11:C11"/>
    <mergeCell ref="J12:K12"/>
    <mergeCell ref="N12:O12"/>
    <mergeCell ref="R12:S12"/>
    <mergeCell ref="J11:K11"/>
  </mergeCells>
  <conditionalFormatting sqref="A8">
    <cfRule type="containsText" dxfId="76" priority="13" operator="containsText" text="u">
      <formula>NOT(ISERROR(SEARCH("u",A8)))</formula>
    </cfRule>
    <cfRule type="containsText" dxfId="75" priority="30" operator="containsText" text="q">
      <formula>NOT(ISERROR(SEARCH("q",A8)))</formula>
    </cfRule>
    <cfRule type="containsText" dxfId="74" priority="31" operator="containsText" text="p">
      <formula>NOT(ISERROR(SEARCH("p",A8)))</formula>
    </cfRule>
  </conditionalFormatting>
  <conditionalFormatting sqref="E8">
    <cfRule type="containsText" dxfId="73" priority="10" operator="containsText" text="u">
      <formula>NOT(ISERROR(SEARCH("u",E8)))</formula>
    </cfRule>
    <cfRule type="containsText" dxfId="72" priority="11" operator="containsText" text="q">
      <formula>NOT(ISERROR(SEARCH("q",E8)))</formula>
    </cfRule>
    <cfRule type="containsText" dxfId="71" priority="12" operator="containsText" text="p">
      <formula>NOT(ISERROR(SEARCH("p",E8)))</formula>
    </cfRule>
  </conditionalFormatting>
  <conditionalFormatting sqref="I8">
    <cfRule type="containsText" dxfId="70" priority="7" operator="containsText" text="u">
      <formula>NOT(ISERROR(SEARCH("u",I8)))</formula>
    </cfRule>
    <cfRule type="containsText" dxfId="69" priority="8" operator="containsText" text="q">
      <formula>NOT(ISERROR(SEARCH("q",I8)))</formula>
    </cfRule>
    <cfRule type="containsText" dxfId="68" priority="9" operator="containsText" text="p">
      <formula>NOT(ISERROR(SEARCH("p",I8)))</formula>
    </cfRule>
  </conditionalFormatting>
  <conditionalFormatting sqref="M8">
    <cfRule type="containsText" dxfId="67" priority="4" operator="containsText" text="u">
      <formula>NOT(ISERROR(SEARCH("u",M8)))</formula>
    </cfRule>
    <cfRule type="containsText" dxfId="66" priority="5" operator="containsText" text="q">
      <formula>NOT(ISERROR(SEARCH("q",M8)))</formula>
    </cfRule>
    <cfRule type="containsText" dxfId="65" priority="6" operator="containsText" text="p">
      <formula>NOT(ISERROR(SEARCH("p",M8)))</formula>
    </cfRule>
  </conditionalFormatting>
  <conditionalFormatting sqref="Q8">
    <cfRule type="containsText" dxfId="64" priority="1" operator="containsText" text="u">
      <formula>NOT(ISERROR(SEARCH("u",Q8)))</formula>
    </cfRule>
    <cfRule type="containsText" dxfId="63" priority="2" operator="containsText" text="q">
      <formula>NOT(ISERROR(SEARCH("q",Q8)))</formula>
    </cfRule>
    <cfRule type="containsText" dxfId="62" priority="3" operator="containsText" text="p">
      <formula>NOT(ISERROR(SEARCH("p",Q8)))</formula>
    </cfRule>
  </conditionalFormatting>
  <pageMargins left="0.34722222222222199" right="0.15277777777777801" top="0.23611111111111099" bottom="0" header="0.3" footer="0.3"/>
  <pageSetup paperSize="9" orientation="portrait" horizontalDpi="300" verticalDpi="300" r:id="rId1"/>
  <headerFooter>
    <oddHeader xml:space="preserve">&amp;L
</oddHeader>
  </headerFooter>
  <ignoredErrors>
    <ignoredError sqref="C8 G8 K8 O8 S8"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11">
    <tabColor theme="8" tint="-0.249977111117893"/>
  </sheetPr>
  <dimension ref="A1:R4278"/>
  <sheetViews>
    <sheetView showGridLines="0" zoomScaleNormal="100" zoomScaleSheetLayoutView="150" zoomScalePageLayoutView="160" workbookViewId="0"/>
  </sheetViews>
  <sheetFormatPr baseColWidth="10" defaultColWidth="10.58203125" defaultRowHeight="15.5" x14ac:dyDescent="0.35"/>
  <cols>
    <col min="1" max="1" width="27.33203125" style="17" customWidth="1"/>
    <col min="2" max="2" width="8" style="17" customWidth="1"/>
    <col min="3" max="3" width="19.58203125" style="17" customWidth="1"/>
    <col min="4" max="4" width="8" style="166" customWidth="1"/>
    <col min="5" max="5" width="9.08203125" style="17" customWidth="1"/>
    <col min="6" max="6" width="8.83203125" style="17" customWidth="1"/>
    <col min="7" max="7" width="10.33203125" style="166" customWidth="1"/>
    <col min="8" max="8" width="12.83203125" style="17" customWidth="1"/>
    <col min="9" max="9" width="8.58203125" style="17" customWidth="1"/>
    <col min="10" max="11" width="8.58203125" style="78" customWidth="1"/>
    <col min="12" max="12" width="9.58203125" style="78" customWidth="1"/>
    <col min="13" max="16" width="8.58203125" style="78" customWidth="1"/>
    <col min="17" max="17" width="2.08203125" style="78" customWidth="1"/>
    <col min="18" max="59" width="5" style="17" customWidth="1"/>
    <col min="60" max="16384" width="10.58203125" style="17"/>
  </cols>
  <sheetData>
    <row r="1" spans="1:17" ht="15" customHeight="1" x14ac:dyDescent="0.35">
      <c r="A1" s="16"/>
      <c r="B1" s="16"/>
      <c r="C1" s="16"/>
      <c r="D1" s="193"/>
      <c r="E1" s="16"/>
      <c r="F1" s="16"/>
      <c r="G1" s="193"/>
      <c r="H1" s="16"/>
      <c r="I1" s="16"/>
      <c r="J1" s="21"/>
      <c r="K1" s="21"/>
      <c r="L1" s="21"/>
      <c r="M1" s="21"/>
      <c r="N1" s="21"/>
      <c r="O1" s="21"/>
      <c r="P1" s="21"/>
    </row>
    <row r="2" spans="1:17" ht="15" customHeight="1" x14ac:dyDescent="0.35">
      <c r="A2" s="76" t="s">
        <v>35</v>
      </c>
      <c r="B2" s="16"/>
      <c r="C2" s="18"/>
      <c r="D2" s="18"/>
      <c r="E2" s="18"/>
      <c r="F2" s="18"/>
      <c r="G2" s="301"/>
      <c r="H2" s="301"/>
      <c r="I2" s="301"/>
      <c r="J2" s="97"/>
      <c r="K2" s="97"/>
      <c r="L2" s="97"/>
      <c r="M2" s="346" t="s">
        <v>85</v>
      </c>
      <c r="N2" s="346"/>
      <c r="O2" s="346"/>
      <c r="P2" s="346"/>
      <c r="Q2" s="195"/>
    </row>
    <row r="3" spans="1:17" ht="15" customHeight="1" x14ac:dyDescent="0.35">
      <c r="A3" s="77" t="s">
        <v>8831</v>
      </c>
      <c r="B3" s="16"/>
      <c r="C3" s="18"/>
      <c r="D3" s="18"/>
      <c r="E3" s="18"/>
      <c r="F3" s="18"/>
      <c r="G3" s="301"/>
      <c r="H3" s="301"/>
      <c r="I3" s="301"/>
      <c r="J3" s="97"/>
      <c r="K3" s="97"/>
      <c r="L3" s="97"/>
      <c r="M3" s="346"/>
      <c r="N3" s="346"/>
      <c r="O3" s="346"/>
      <c r="P3" s="346"/>
      <c r="Q3" s="195"/>
    </row>
    <row r="4" spans="1:17" ht="15" customHeight="1" thickBot="1" x14ac:dyDescent="0.4">
      <c r="A4" s="19"/>
      <c r="B4" s="19"/>
      <c r="C4" s="19"/>
      <c r="D4" s="194"/>
      <c r="E4" s="19"/>
      <c r="F4" s="19"/>
      <c r="G4" s="194"/>
      <c r="H4" s="19"/>
      <c r="I4" s="19"/>
      <c r="J4" s="19"/>
      <c r="K4" s="19"/>
      <c r="L4" s="19"/>
      <c r="M4" s="19"/>
      <c r="N4" s="19"/>
      <c r="O4" s="19"/>
      <c r="P4" s="19"/>
    </row>
    <row r="5" spans="1:17" ht="69" customHeight="1" x14ac:dyDescent="0.35">
      <c r="A5" s="347" t="s">
        <v>10010</v>
      </c>
      <c r="B5" s="347"/>
      <c r="C5" s="347"/>
      <c r="D5" s="347"/>
      <c r="E5" s="347"/>
      <c r="F5" s="347"/>
      <c r="G5" s="347"/>
      <c r="H5" s="347"/>
      <c r="I5" s="347"/>
      <c r="J5" s="21"/>
      <c r="K5" s="21"/>
      <c r="L5" s="21"/>
      <c r="M5" s="21"/>
      <c r="N5" s="21"/>
      <c r="O5" s="21"/>
      <c r="P5" s="21"/>
    </row>
    <row r="6" spans="1:17" ht="15" customHeight="1" x14ac:dyDescent="0.35">
      <c r="A6" s="16"/>
      <c r="B6" s="16"/>
      <c r="C6" s="16"/>
      <c r="D6" s="193"/>
      <c r="E6" s="16"/>
      <c r="F6" s="16"/>
      <c r="G6" s="193"/>
      <c r="H6" s="16"/>
      <c r="I6" s="343" t="s">
        <v>232</v>
      </c>
      <c r="J6" s="343"/>
      <c r="K6" s="343"/>
      <c r="L6" s="344"/>
      <c r="M6" s="345" t="s">
        <v>233</v>
      </c>
      <c r="N6" s="345"/>
      <c r="O6" s="345"/>
      <c r="P6" s="345"/>
    </row>
    <row r="7" spans="1:17" ht="15" customHeight="1" x14ac:dyDescent="0.35">
      <c r="A7" s="192" t="s">
        <v>8830</v>
      </c>
      <c r="B7" s="191" t="s">
        <v>8829</v>
      </c>
      <c r="C7" s="191" t="s">
        <v>1234</v>
      </c>
      <c r="D7" s="191" t="s">
        <v>8827</v>
      </c>
      <c r="E7" s="191" t="s">
        <v>8826</v>
      </c>
      <c r="F7" s="191" t="s">
        <v>8825</v>
      </c>
      <c r="G7" s="191" t="s">
        <v>235</v>
      </c>
      <c r="H7" s="190" t="s">
        <v>8824</v>
      </c>
      <c r="I7" s="189" t="s">
        <v>229</v>
      </c>
      <c r="J7" s="188" t="s">
        <v>230</v>
      </c>
      <c r="K7" s="188" t="s">
        <v>231</v>
      </c>
      <c r="L7" s="187" t="s">
        <v>234</v>
      </c>
      <c r="M7" s="188" t="s">
        <v>229</v>
      </c>
      <c r="N7" s="188" t="s">
        <v>230</v>
      </c>
      <c r="O7" s="188" t="s">
        <v>231</v>
      </c>
      <c r="P7" s="187" t="s">
        <v>234</v>
      </c>
    </row>
    <row r="8" spans="1:17" ht="15" customHeight="1" x14ac:dyDescent="0.35">
      <c r="A8" s="74" t="s">
        <v>200</v>
      </c>
      <c r="B8" s="182"/>
      <c r="C8" s="182"/>
      <c r="D8" s="182"/>
      <c r="E8" s="182"/>
      <c r="F8" s="182"/>
      <c r="G8" s="182"/>
      <c r="H8" s="182"/>
      <c r="I8" s="75">
        <v>1669315</v>
      </c>
      <c r="J8" s="75">
        <v>1935949</v>
      </c>
      <c r="K8" s="75">
        <v>2414044</v>
      </c>
      <c r="L8" s="288">
        <v>-0.13772780171378482</v>
      </c>
      <c r="M8" s="75">
        <v>3250975</v>
      </c>
      <c r="N8" s="75">
        <v>1728694</v>
      </c>
      <c r="O8" s="75">
        <v>2140312</v>
      </c>
      <c r="P8" s="291">
        <v>0.88059598749113499</v>
      </c>
      <c r="Q8" s="81"/>
    </row>
    <row r="9" spans="1:17" ht="15" customHeight="1" x14ac:dyDescent="0.35">
      <c r="A9" s="177" t="s">
        <v>8815</v>
      </c>
      <c r="B9" s="175" t="s">
        <v>2394</v>
      </c>
      <c r="C9" s="175" t="s">
        <v>254</v>
      </c>
      <c r="D9" s="175" t="s">
        <v>10354</v>
      </c>
      <c r="E9" s="175" t="s">
        <v>8814</v>
      </c>
      <c r="F9" s="175"/>
      <c r="G9" s="176" t="s">
        <v>11280</v>
      </c>
      <c r="H9" s="175" t="s">
        <v>1646</v>
      </c>
      <c r="I9" s="173">
        <v>58335</v>
      </c>
      <c r="J9" s="173">
        <v>1899</v>
      </c>
      <c r="K9" s="173">
        <v>79739</v>
      </c>
      <c r="L9" s="174">
        <v>29.718799368088501</v>
      </c>
      <c r="M9" s="173">
        <v>75887</v>
      </c>
      <c r="N9" s="173">
        <v>28248</v>
      </c>
      <c r="O9" s="173">
        <v>58002</v>
      </c>
      <c r="P9" s="167">
        <v>1.6864556782781099</v>
      </c>
    </row>
    <row r="10" spans="1:17" ht="15" customHeight="1" x14ac:dyDescent="0.35">
      <c r="A10" s="177" t="s">
        <v>9515</v>
      </c>
      <c r="B10" s="175"/>
      <c r="C10" s="175" t="s">
        <v>8856</v>
      </c>
      <c r="D10" s="175" t="s">
        <v>10022</v>
      </c>
      <c r="E10" s="175" t="s">
        <v>7465</v>
      </c>
      <c r="F10" s="175"/>
      <c r="G10" s="176" t="s">
        <v>10023</v>
      </c>
      <c r="H10" s="175"/>
      <c r="I10" s="173">
        <v>53471</v>
      </c>
      <c r="J10" s="173">
        <v>78353</v>
      </c>
      <c r="K10" s="173">
        <v>93085</v>
      </c>
      <c r="L10" s="174">
        <v>-0.31756282465253399</v>
      </c>
      <c r="M10" s="173">
        <v>7216</v>
      </c>
      <c r="N10" s="173">
        <v>2198</v>
      </c>
      <c r="O10" s="173">
        <v>10281</v>
      </c>
      <c r="P10" s="167">
        <v>2.2829845313921702</v>
      </c>
    </row>
    <row r="11" spans="1:17" ht="15" customHeight="1" x14ac:dyDescent="0.35">
      <c r="A11" s="177" t="s">
        <v>9516</v>
      </c>
      <c r="B11" s="175"/>
      <c r="C11" s="175" t="s">
        <v>257</v>
      </c>
      <c r="D11" s="175" t="s">
        <v>11874</v>
      </c>
      <c r="E11" s="175" t="s">
        <v>8595</v>
      </c>
      <c r="F11" s="175"/>
      <c r="G11" s="176" t="s">
        <v>11875</v>
      </c>
      <c r="H11" s="175"/>
      <c r="I11" s="173">
        <v>50856</v>
      </c>
      <c r="J11" s="173">
        <v>74397</v>
      </c>
      <c r="K11" s="173">
        <v>78105</v>
      </c>
      <c r="L11" s="174">
        <v>-0.316424049356829</v>
      </c>
      <c r="M11" s="173">
        <v>90816</v>
      </c>
      <c r="N11" s="173">
        <v>40061</v>
      </c>
      <c r="O11" s="173">
        <v>46488</v>
      </c>
      <c r="P11" s="167">
        <v>1.26694291205911</v>
      </c>
    </row>
    <row r="12" spans="1:17" ht="15" customHeight="1" x14ac:dyDescent="0.35">
      <c r="A12" s="177" t="s">
        <v>8692</v>
      </c>
      <c r="B12" s="175" t="s">
        <v>5361</v>
      </c>
      <c r="C12" s="175" t="s">
        <v>256</v>
      </c>
      <c r="D12" s="175" t="s">
        <v>11283</v>
      </c>
      <c r="E12" s="175" t="s">
        <v>8691</v>
      </c>
      <c r="F12" s="175"/>
      <c r="G12" s="176" t="s">
        <v>11284</v>
      </c>
      <c r="H12" s="175" t="s">
        <v>1646</v>
      </c>
      <c r="I12" s="173">
        <v>42916</v>
      </c>
      <c r="J12" s="173">
        <v>54244</v>
      </c>
      <c r="K12" s="173">
        <v>53821</v>
      </c>
      <c r="L12" s="174">
        <v>-0.20883415677309899</v>
      </c>
      <c r="M12" s="173">
        <v>23614</v>
      </c>
      <c r="N12" s="173">
        <v>13069</v>
      </c>
      <c r="O12" s="173">
        <v>14174</v>
      </c>
      <c r="P12" s="167">
        <v>0.80687122197566796</v>
      </c>
    </row>
    <row r="13" spans="1:17" ht="15" customHeight="1" x14ac:dyDescent="0.35">
      <c r="A13" s="177" t="s">
        <v>8575</v>
      </c>
      <c r="B13" s="175" t="s">
        <v>3148</v>
      </c>
      <c r="C13" s="175" t="s">
        <v>257</v>
      </c>
      <c r="D13" s="175" t="s">
        <v>11788</v>
      </c>
      <c r="E13" s="175" t="s">
        <v>8574</v>
      </c>
      <c r="F13" s="175"/>
      <c r="G13" s="176" t="s">
        <v>11789</v>
      </c>
      <c r="H13" s="175" t="s">
        <v>1646</v>
      </c>
      <c r="I13" s="173">
        <v>40157</v>
      </c>
      <c r="J13" s="173">
        <v>57473</v>
      </c>
      <c r="K13" s="173">
        <v>61338</v>
      </c>
      <c r="L13" s="174">
        <v>-0.30128930106310797</v>
      </c>
      <c r="M13" s="173">
        <v>27998</v>
      </c>
      <c r="N13" s="173">
        <v>20453</v>
      </c>
      <c r="O13" s="173">
        <v>22795</v>
      </c>
      <c r="P13" s="167">
        <v>0.36889453869847899</v>
      </c>
    </row>
    <row r="14" spans="1:17" ht="15" customHeight="1" x14ac:dyDescent="0.35">
      <c r="A14" s="177" t="s">
        <v>7150</v>
      </c>
      <c r="B14" s="175"/>
      <c r="C14" s="175" t="s">
        <v>257</v>
      </c>
      <c r="D14" s="175" t="s">
        <v>9917</v>
      </c>
      <c r="E14" s="175"/>
      <c r="F14" s="175" t="s">
        <v>7149</v>
      </c>
      <c r="G14" s="176" t="s">
        <v>11169</v>
      </c>
      <c r="H14" s="175" t="s">
        <v>1646</v>
      </c>
      <c r="I14" s="173">
        <v>39466</v>
      </c>
      <c r="J14" s="173">
        <v>46705</v>
      </c>
      <c r="K14" s="173">
        <v>46973</v>
      </c>
      <c r="L14" s="174">
        <v>-0.15499411197944499</v>
      </c>
      <c r="M14" s="173">
        <v>20709</v>
      </c>
      <c r="N14" s="173">
        <v>18411</v>
      </c>
      <c r="O14" s="173">
        <v>19953</v>
      </c>
      <c r="P14" s="167">
        <v>0.124816685677041</v>
      </c>
    </row>
    <row r="15" spans="1:17" ht="15" customHeight="1" x14ac:dyDescent="0.35">
      <c r="A15" s="177" t="s">
        <v>270</v>
      </c>
      <c r="B15" s="175" t="s">
        <v>8539</v>
      </c>
      <c r="C15" s="175" t="s">
        <v>256</v>
      </c>
      <c r="D15" s="175" t="s">
        <v>11667</v>
      </c>
      <c r="E15" s="175" t="s">
        <v>8813</v>
      </c>
      <c r="F15" s="175"/>
      <c r="G15" s="176" t="s">
        <v>11087</v>
      </c>
      <c r="H15" s="175" t="s">
        <v>1646</v>
      </c>
      <c r="I15" s="173">
        <v>36454</v>
      </c>
      <c r="J15" s="173">
        <v>17458</v>
      </c>
      <c r="K15" s="173">
        <v>35473</v>
      </c>
      <c r="L15" s="174">
        <v>1.08809714743957</v>
      </c>
      <c r="M15" s="173">
        <v>27162</v>
      </c>
      <c r="N15" s="173">
        <v>11963</v>
      </c>
      <c r="O15" s="173">
        <v>18865</v>
      </c>
      <c r="P15" s="167">
        <v>1.2705007105241199</v>
      </c>
    </row>
    <row r="16" spans="1:17" ht="15" customHeight="1" x14ac:dyDescent="0.35">
      <c r="A16" s="177" t="s">
        <v>277</v>
      </c>
      <c r="B16" s="175" t="s">
        <v>5126</v>
      </c>
      <c r="C16" s="175" t="s">
        <v>263</v>
      </c>
      <c r="D16" s="175" t="s">
        <v>10353</v>
      </c>
      <c r="E16" s="175" t="s">
        <v>8819</v>
      </c>
      <c r="F16" s="175"/>
      <c r="G16" s="176" t="s">
        <v>11279</v>
      </c>
      <c r="H16" s="175" t="s">
        <v>1646</v>
      </c>
      <c r="I16" s="173">
        <v>34980</v>
      </c>
      <c r="J16" s="173">
        <v>39145</v>
      </c>
      <c r="K16" s="173">
        <v>52771</v>
      </c>
      <c r="L16" s="174">
        <v>-0.106399284710691</v>
      </c>
      <c r="M16" s="173">
        <v>27903</v>
      </c>
      <c r="N16" s="173">
        <v>12959</v>
      </c>
      <c r="O16" s="173">
        <v>24791</v>
      </c>
      <c r="P16" s="167">
        <v>1.15317539933637</v>
      </c>
    </row>
    <row r="17" spans="1:17" ht="15" customHeight="1" x14ac:dyDescent="0.35">
      <c r="A17" s="177" t="s">
        <v>7980</v>
      </c>
      <c r="B17" s="175" t="s">
        <v>5315</v>
      </c>
      <c r="C17" s="175" t="s">
        <v>257</v>
      </c>
      <c r="D17" s="175" t="s">
        <v>10204</v>
      </c>
      <c r="E17" s="175" t="s">
        <v>7979</v>
      </c>
      <c r="F17" s="175"/>
      <c r="G17" s="176" t="s">
        <v>10205</v>
      </c>
      <c r="H17" s="175" t="s">
        <v>1646</v>
      </c>
      <c r="I17" s="173">
        <v>32289</v>
      </c>
      <c r="J17" s="173">
        <v>37567</v>
      </c>
      <c r="K17" s="173">
        <v>39242</v>
      </c>
      <c r="L17" s="174">
        <v>-0.14049564777597401</v>
      </c>
      <c r="M17" s="173">
        <v>21067</v>
      </c>
      <c r="N17" s="173">
        <v>17039</v>
      </c>
      <c r="O17" s="173">
        <v>19173</v>
      </c>
      <c r="P17" s="167">
        <v>0.23639884969775199</v>
      </c>
    </row>
    <row r="18" spans="1:17" ht="15" customHeight="1" x14ac:dyDescent="0.35">
      <c r="A18" s="177" t="s">
        <v>8520</v>
      </c>
      <c r="B18" s="175" t="s">
        <v>3126</v>
      </c>
      <c r="C18" s="175" t="s">
        <v>257</v>
      </c>
      <c r="D18" s="175" t="s">
        <v>10166</v>
      </c>
      <c r="E18" s="175" t="s">
        <v>8519</v>
      </c>
      <c r="F18" s="175"/>
      <c r="G18" s="176" t="s">
        <v>10167</v>
      </c>
      <c r="H18" s="175" t="s">
        <v>1646</v>
      </c>
      <c r="I18" s="173">
        <v>31190</v>
      </c>
      <c r="J18" s="173">
        <v>37358</v>
      </c>
      <c r="K18" s="173">
        <v>68813</v>
      </c>
      <c r="L18" s="174">
        <v>-0.16510519835109</v>
      </c>
      <c r="M18" s="173">
        <v>23071</v>
      </c>
      <c r="N18" s="173">
        <v>19620</v>
      </c>
      <c r="O18" s="173">
        <v>22138</v>
      </c>
      <c r="P18" s="167">
        <v>0.17589194699286401</v>
      </c>
    </row>
    <row r="19" spans="1:17" ht="15" customHeight="1" x14ac:dyDescent="0.35">
      <c r="A19" s="177" t="s">
        <v>278</v>
      </c>
      <c r="B19" s="175" t="s">
        <v>5081</v>
      </c>
      <c r="C19" s="175" t="s">
        <v>257</v>
      </c>
      <c r="D19" s="175" t="s">
        <v>11603</v>
      </c>
      <c r="E19" s="175" t="s">
        <v>8823</v>
      </c>
      <c r="F19" s="175"/>
      <c r="G19" s="176" t="s">
        <v>11604</v>
      </c>
      <c r="H19" s="175" t="s">
        <v>1646</v>
      </c>
      <c r="I19" s="173">
        <v>26499</v>
      </c>
      <c r="J19" s="173">
        <v>30477</v>
      </c>
      <c r="K19" s="173">
        <v>35762</v>
      </c>
      <c r="L19" s="174">
        <v>-0.13052465793877399</v>
      </c>
      <c r="M19" s="173">
        <v>16092</v>
      </c>
      <c r="N19" s="173">
        <v>10160</v>
      </c>
      <c r="O19" s="173">
        <v>11984</v>
      </c>
      <c r="P19" s="167">
        <v>0.58385826771653504</v>
      </c>
    </row>
    <row r="20" spans="1:17" ht="15" customHeight="1" x14ac:dyDescent="0.35">
      <c r="A20" s="177" t="s">
        <v>8729</v>
      </c>
      <c r="B20" s="175" t="s">
        <v>5149</v>
      </c>
      <c r="C20" s="175" t="s">
        <v>351</v>
      </c>
      <c r="D20" s="175" t="s">
        <v>11773</v>
      </c>
      <c r="E20" s="175" t="s">
        <v>8728</v>
      </c>
      <c r="F20" s="175"/>
      <c r="G20" s="176" t="s">
        <v>11774</v>
      </c>
      <c r="H20" s="175" t="s">
        <v>1646</v>
      </c>
      <c r="I20" s="173">
        <v>25421</v>
      </c>
      <c r="J20" s="173">
        <v>28334</v>
      </c>
      <c r="K20" s="173">
        <v>30982</v>
      </c>
      <c r="L20" s="174">
        <v>-0.102809345662455</v>
      </c>
      <c r="M20" s="173">
        <v>28412</v>
      </c>
      <c r="N20" s="173">
        <v>16373</v>
      </c>
      <c r="O20" s="173">
        <v>19439</v>
      </c>
      <c r="P20" s="167">
        <v>0.73529591400476402</v>
      </c>
    </row>
    <row r="21" spans="1:17" ht="15" customHeight="1" x14ac:dyDescent="0.35">
      <c r="A21" s="179" t="s">
        <v>276</v>
      </c>
      <c r="B21" s="175" t="s">
        <v>2946</v>
      </c>
      <c r="C21" s="175" t="s">
        <v>256</v>
      </c>
      <c r="D21" s="175" t="s">
        <v>11274</v>
      </c>
      <c r="E21" s="175" t="s">
        <v>8821</v>
      </c>
      <c r="F21" s="175"/>
      <c r="G21" s="176" t="s">
        <v>11275</v>
      </c>
      <c r="H21" s="175" t="s">
        <v>1646</v>
      </c>
      <c r="I21" s="173">
        <v>24465</v>
      </c>
      <c r="J21" s="173">
        <v>26874</v>
      </c>
      <c r="K21" s="173">
        <v>31101</v>
      </c>
      <c r="L21" s="174">
        <v>-8.9640544764456404E-2</v>
      </c>
      <c r="M21" s="173">
        <v>40285</v>
      </c>
      <c r="N21" s="173">
        <v>27213</v>
      </c>
      <c r="O21" s="173">
        <v>32480</v>
      </c>
      <c r="P21" s="167">
        <v>0.480358652114798</v>
      </c>
    </row>
    <row r="22" spans="1:17" ht="15" customHeight="1" x14ac:dyDescent="0.35">
      <c r="A22" s="177" t="s">
        <v>8817</v>
      </c>
      <c r="B22" s="175" t="s">
        <v>5136</v>
      </c>
      <c r="C22" s="175" t="s">
        <v>262</v>
      </c>
      <c r="D22" s="175" t="s">
        <v>9683</v>
      </c>
      <c r="E22" s="175" t="s">
        <v>8816</v>
      </c>
      <c r="F22" s="175"/>
      <c r="G22" s="176" t="s">
        <v>9684</v>
      </c>
      <c r="H22" s="175" t="s">
        <v>1646</v>
      </c>
      <c r="I22" s="173">
        <v>23652</v>
      </c>
      <c r="J22" s="173">
        <v>22634</v>
      </c>
      <c r="K22" s="173">
        <v>29282</v>
      </c>
      <c r="L22" s="174">
        <v>4.4976583900326897E-2</v>
      </c>
      <c r="M22" s="173">
        <v>30867</v>
      </c>
      <c r="N22" s="173">
        <v>18901</v>
      </c>
      <c r="O22" s="173">
        <v>22091</v>
      </c>
      <c r="P22" s="167">
        <v>0.63308819639172498</v>
      </c>
    </row>
    <row r="23" spans="1:17" ht="15" customHeight="1" x14ac:dyDescent="0.35">
      <c r="A23" s="177" t="s">
        <v>8742</v>
      </c>
      <c r="B23" s="175" t="s">
        <v>2809</v>
      </c>
      <c r="C23" s="175" t="s">
        <v>255</v>
      </c>
      <c r="D23" s="175" t="s">
        <v>10256</v>
      </c>
      <c r="E23" s="175" t="s">
        <v>8741</v>
      </c>
      <c r="F23" s="175"/>
      <c r="G23" s="176" t="s">
        <v>10257</v>
      </c>
      <c r="H23" s="175" t="s">
        <v>1646</v>
      </c>
      <c r="I23" s="173">
        <v>22454</v>
      </c>
      <c r="J23" s="173">
        <v>24878</v>
      </c>
      <c r="K23" s="173">
        <v>30596</v>
      </c>
      <c r="L23" s="174">
        <v>-9.7435485167618005E-2</v>
      </c>
      <c r="M23" s="173">
        <v>11221</v>
      </c>
      <c r="N23" s="173">
        <v>11009</v>
      </c>
      <c r="O23" s="173">
        <v>15006</v>
      </c>
      <c r="P23" s="167">
        <v>1.9256971568716499E-2</v>
      </c>
    </row>
    <row r="24" spans="1:17" ht="15" customHeight="1" x14ac:dyDescent="0.35">
      <c r="A24" s="177" t="s">
        <v>7882</v>
      </c>
      <c r="B24" s="175" t="s">
        <v>2816</v>
      </c>
      <c r="C24" s="175" t="s">
        <v>257</v>
      </c>
      <c r="D24" s="175" t="s">
        <v>7881</v>
      </c>
      <c r="E24" s="175" t="s">
        <v>7880</v>
      </c>
      <c r="F24" s="175"/>
      <c r="G24" s="176" t="s">
        <v>11224</v>
      </c>
      <c r="H24" s="175" t="s">
        <v>1646</v>
      </c>
      <c r="I24" s="173">
        <v>17968</v>
      </c>
      <c r="J24" s="173">
        <v>21679</v>
      </c>
      <c r="K24" s="173">
        <v>24974</v>
      </c>
      <c r="L24" s="174">
        <v>-0.17117948244845199</v>
      </c>
      <c r="M24" s="173">
        <v>17188</v>
      </c>
      <c r="N24" s="173">
        <v>12656</v>
      </c>
      <c r="O24" s="173">
        <v>16566</v>
      </c>
      <c r="P24" s="167">
        <v>0.35809102402022802</v>
      </c>
    </row>
    <row r="25" spans="1:17" ht="15" customHeight="1" x14ac:dyDescent="0.35">
      <c r="A25" s="177" t="s">
        <v>8556</v>
      </c>
      <c r="B25" s="175" t="s">
        <v>2835</v>
      </c>
      <c r="C25" s="175" t="s">
        <v>350</v>
      </c>
      <c r="D25" s="175" t="s">
        <v>10686</v>
      </c>
      <c r="E25" s="175" t="s">
        <v>8555</v>
      </c>
      <c r="F25" s="175"/>
      <c r="G25" s="176" t="s">
        <v>11507</v>
      </c>
      <c r="H25" s="175" t="s">
        <v>1646</v>
      </c>
      <c r="I25" s="173">
        <v>17954</v>
      </c>
      <c r="J25" s="173">
        <v>20871</v>
      </c>
      <c r="K25" s="173">
        <v>21735</v>
      </c>
      <c r="L25" s="174">
        <v>-0.13976330793924599</v>
      </c>
      <c r="M25" s="173">
        <v>53864</v>
      </c>
      <c r="N25" s="173">
        <v>28100</v>
      </c>
      <c r="O25" s="173">
        <v>32321</v>
      </c>
      <c r="P25" s="167">
        <v>0.91686832740213497</v>
      </c>
    </row>
    <row r="26" spans="1:17" ht="15" customHeight="1" x14ac:dyDescent="0.35">
      <c r="A26" s="177" t="s">
        <v>7996</v>
      </c>
      <c r="B26" s="175" t="s">
        <v>3139</v>
      </c>
      <c r="C26" s="175" t="s">
        <v>256</v>
      </c>
      <c r="D26" s="175" t="s">
        <v>11867</v>
      </c>
      <c r="E26" s="175" t="s">
        <v>7995</v>
      </c>
      <c r="F26" s="175"/>
      <c r="G26" s="176" t="s">
        <v>11442</v>
      </c>
      <c r="H26" s="175" t="s">
        <v>1646</v>
      </c>
      <c r="I26" s="173">
        <v>17870</v>
      </c>
      <c r="J26" s="173">
        <v>19380</v>
      </c>
      <c r="K26" s="173">
        <v>19135</v>
      </c>
      <c r="L26" s="174">
        <v>-7.79153766769866E-2</v>
      </c>
      <c r="M26" s="173">
        <v>19136</v>
      </c>
      <c r="N26" s="173">
        <v>13180</v>
      </c>
      <c r="O26" s="173">
        <v>12519</v>
      </c>
      <c r="P26" s="167">
        <v>0.45189681335356602</v>
      </c>
    </row>
    <row r="27" spans="1:17" ht="15" customHeight="1" x14ac:dyDescent="0.35">
      <c r="A27" s="177" t="s">
        <v>8080</v>
      </c>
      <c r="B27" s="175" t="s">
        <v>2537</v>
      </c>
      <c r="C27" s="175" t="s">
        <v>257</v>
      </c>
      <c r="D27" s="175" t="s">
        <v>11791</v>
      </c>
      <c r="E27" s="175" t="s">
        <v>8079</v>
      </c>
      <c r="F27" s="175"/>
      <c r="G27" s="176" t="s">
        <v>11792</v>
      </c>
      <c r="H27" s="175" t="s">
        <v>1646</v>
      </c>
      <c r="I27" s="173">
        <v>17134</v>
      </c>
      <c r="J27" s="173">
        <v>27418</v>
      </c>
      <c r="K27" s="173">
        <v>26522</v>
      </c>
      <c r="L27" s="174">
        <v>-0.37508206287840101</v>
      </c>
      <c r="M27" s="173">
        <v>21074</v>
      </c>
      <c r="N27" s="173">
        <v>17684</v>
      </c>
      <c r="O27" s="173">
        <v>20451</v>
      </c>
      <c r="P27" s="167">
        <v>0.19169871069893701</v>
      </c>
    </row>
    <row r="28" spans="1:17" ht="15" customHeight="1" x14ac:dyDescent="0.35">
      <c r="A28" s="177" t="s">
        <v>8589</v>
      </c>
      <c r="B28" s="175" t="s">
        <v>2743</v>
      </c>
      <c r="C28" s="175" t="s">
        <v>255</v>
      </c>
      <c r="D28" s="175" t="s">
        <v>11272</v>
      </c>
      <c r="E28" s="175" t="s">
        <v>8588</v>
      </c>
      <c r="F28" s="175"/>
      <c r="G28" s="176" t="s">
        <v>11273</v>
      </c>
      <c r="H28" s="175" t="s">
        <v>1646</v>
      </c>
      <c r="I28" s="173">
        <v>16030</v>
      </c>
      <c r="J28" s="173">
        <v>19690</v>
      </c>
      <c r="K28" s="173">
        <v>22854</v>
      </c>
      <c r="L28" s="174">
        <v>-0.18588115794819701</v>
      </c>
      <c r="M28" s="173">
        <v>5403</v>
      </c>
      <c r="N28" s="173">
        <v>3526</v>
      </c>
      <c r="O28" s="173">
        <v>4173</v>
      </c>
      <c r="P28" s="167">
        <v>0.53233125354509403</v>
      </c>
    </row>
    <row r="29" spans="1:17" ht="15" customHeight="1" x14ac:dyDescent="0.35">
      <c r="A29" s="177" t="s">
        <v>8630</v>
      </c>
      <c r="B29" s="175" t="s">
        <v>2771</v>
      </c>
      <c r="C29" s="175" t="s">
        <v>255</v>
      </c>
      <c r="D29" s="175" t="s">
        <v>10352</v>
      </c>
      <c r="E29" s="175" t="s">
        <v>8629</v>
      </c>
      <c r="F29" s="175"/>
      <c r="G29" s="176" t="s">
        <v>11276</v>
      </c>
      <c r="H29" s="175" t="s">
        <v>1646</v>
      </c>
      <c r="I29" s="173">
        <v>15433</v>
      </c>
      <c r="J29" s="173">
        <v>17121</v>
      </c>
      <c r="K29" s="173">
        <v>18507</v>
      </c>
      <c r="L29" s="174">
        <v>-9.8592371940891294E-2</v>
      </c>
      <c r="M29" s="173">
        <v>36779</v>
      </c>
      <c r="N29" s="173">
        <v>17326</v>
      </c>
      <c r="O29" s="173">
        <v>20308</v>
      </c>
      <c r="P29" s="167">
        <v>1.1227634768555901</v>
      </c>
    </row>
    <row r="30" spans="1:17" ht="15" customHeight="1" x14ac:dyDescent="0.35">
      <c r="A30" s="177" t="s">
        <v>273</v>
      </c>
      <c r="B30" s="175" t="s">
        <v>5943</v>
      </c>
      <c r="C30" s="175" t="s">
        <v>256</v>
      </c>
      <c r="D30" s="175" t="s">
        <v>10115</v>
      </c>
      <c r="E30" s="175" t="s">
        <v>8818</v>
      </c>
      <c r="F30" s="175"/>
      <c r="G30" s="176" t="s">
        <v>10116</v>
      </c>
      <c r="H30" s="175" t="s">
        <v>1646</v>
      </c>
      <c r="I30" s="173">
        <v>14748</v>
      </c>
      <c r="J30" s="173">
        <v>16903</v>
      </c>
      <c r="K30" s="173">
        <v>17679</v>
      </c>
      <c r="L30" s="174">
        <v>-0.12749216115482501</v>
      </c>
      <c r="M30" s="173">
        <v>13225</v>
      </c>
      <c r="N30" s="173">
        <v>11264</v>
      </c>
      <c r="O30" s="173">
        <v>13385</v>
      </c>
      <c r="P30" s="167">
        <v>0.17409446022727301</v>
      </c>
    </row>
    <row r="31" spans="1:17" ht="15" customHeight="1" x14ac:dyDescent="0.35">
      <c r="A31" s="177" t="s">
        <v>8717</v>
      </c>
      <c r="B31" s="175" t="s">
        <v>3741</v>
      </c>
      <c r="C31" s="175" t="s">
        <v>256</v>
      </c>
      <c r="D31" s="175" t="s">
        <v>11418</v>
      </c>
      <c r="E31" s="175" t="s">
        <v>8716</v>
      </c>
      <c r="F31" s="175"/>
      <c r="G31" s="176" t="s">
        <v>11419</v>
      </c>
      <c r="H31" s="175" t="s">
        <v>1646</v>
      </c>
      <c r="I31" s="173">
        <v>14403</v>
      </c>
      <c r="J31" s="173">
        <v>15677</v>
      </c>
      <c r="K31" s="173">
        <v>17519</v>
      </c>
      <c r="L31" s="174">
        <v>-8.1265548255405995E-2</v>
      </c>
      <c r="M31" s="173">
        <v>20362</v>
      </c>
      <c r="N31" s="173">
        <v>12416</v>
      </c>
      <c r="O31" s="173">
        <v>15066</v>
      </c>
      <c r="P31" s="167">
        <v>0.63998067010309301</v>
      </c>
    </row>
    <row r="32" spans="1:17" ht="15" customHeight="1" x14ac:dyDescent="0.35">
      <c r="A32" s="177" t="s">
        <v>8113</v>
      </c>
      <c r="B32" s="175" t="s">
        <v>2922</v>
      </c>
      <c r="C32" s="175" t="s">
        <v>257</v>
      </c>
      <c r="D32" s="175" t="s">
        <v>11798</v>
      </c>
      <c r="E32" s="175" t="s">
        <v>8112</v>
      </c>
      <c r="F32" s="175"/>
      <c r="G32" s="176" t="s">
        <v>11289</v>
      </c>
      <c r="H32" s="175" t="s">
        <v>1646</v>
      </c>
      <c r="I32" s="173">
        <v>13511</v>
      </c>
      <c r="J32" s="173">
        <v>17979</v>
      </c>
      <c r="K32" s="173">
        <v>21518</v>
      </c>
      <c r="L32" s="174">
        <v>-0.24851215306746799</v>
      </c>
      <c r="M32" s="173">
        <v>8129</v>
      </c>
      <c r="N32" s="173">
        <v>6495</v>
      </c>
      <c r="O32" s="173">
        <v>7608</v>
      </c>
      <c r="P32" s="167">
        <v>0.25157813702848397</v>
      </c>
      <c r="Q32" s="186"/>
    </row>
    <row r="33" spans="1:17" ht="15" customHeight="1" x14ac:dyDescent="0.35">
      <c r="A33" s="177" t="s">
        <v>8810</v>
      </c>
      <c r="B33" s="175" t="s">
        <v>5869</v>
      </c>
      <c r="C33" s="175" t="s">
        <v>263</v>
      </c>
      <c r="D33" s="175" t="s">
        <v>11062</v>
      </c>
      <c r="E33" s="175" t="s">
        <v>8809</v>
      </c>
      <c r="F33" s="175"/>
      <c r="G33" s="176" t="s">
        <v>11063</v>
      </c>
      <c r="H33" s="175" t="s">
        <v>1646</v>
      </c>
      <c r="I33" s="173">
        <v>12462</v>
      </c>
      <c r="J33" s="173">
        <v>13362</v>
      </c>
      <c r="K33" s="173">
        <v>14086</v>
      </c>
      <c r="L33" s="174">
        <v>-6.7355186349348894E-2</v>
      </c>
      <c r="M33" s="173">
        <v>18550</v>
      </c>
      <c r="N33" s="173">
        <v>11209</v>
      </c>
      <c r="O33" s="173">
        <v>12710</v>
      </c>
      <c r="P33" s="167">
        <v>0.65492015344812204</v>
      </c>
      <c r="Q33" s="186"/>
    </row>
    <row r="34" spans="1:17" ht="15" customHeight="1" x14ac:dyDescent="0.35">
      <c r="A34" s="177" t="s">
        <v>8800</v>
      </c>
      <c r="B34" s="175"/>
      <c r="C34" s="175" t="s">
        <v>257</v>
      </c>
      <c r="D34" s="175" t="s">
        <v>9918</v>
      </c>
      <c r="E34" s="175"/>
      <c r="F34" s="175" t="s">
        <v>8799</v>
      </c>
      <c r="G34" s="176" t="s">
        <v>9645</v>
      </c>
      <c r="H34" s="175" t="s">
        <v>1646</v>
      </c>
      <c r="I34" s="173">
        <v>12356</v>
      </c>
      <c r="J34" s="173">
        <v>12484</v>
      </c>
      <c r="K34" s="173">
        <v>14976</v>
      </c>
      <c r="L34" s="174">
        <v>-1.0253123998718401E-2</v>
      </c>
      <c r="M34" s="173">
        <v>7583</v>
      </c>
      <c r="N34" s="173">
        <v>5651</v>
      </c>
      <c r="O34" s="173">
        <v>6781</v>
      </c>
      <c r="P34" s="167">
        <v>0.34188639178906399</v>
      </c>
      <c r="Q34" s="185"/>
    </row>
    <row r="35" spans="1:17" ht="15" customHeight="1" x14ac:dyDescent="0.35">
      <c r="A35" s="179" t="s">
        <v>7372</v>
      </c>
      <c r="B35" s="178"/>
      <c r="C35" s="178" t="s">
        <v>257</v>
      </c>
      <c r="D35" s="175" t="s">
        <v>10342</v>
      </c>
      <c r="E35" s="175"/>
      <c r="F35" s="175" t="s">
        <v>7371</v>
      </c>
      <c r="G35" s="176" t="s">
        <v>11270</v>
      </c>
      <c r="H35" s="175" t="s">
        <v>1646</v>
      </c>
      <c r="I35" s="173">
        <v>11959</v>
      </c>
      <c r="J35" s="173">
        <v>16701</v>
      </c>
      <c r="K35" s="173">
        <v>24604</v>
      </c>
      <c r="L35" s="174">
        <v>-0.28393509370696401</v>
      </c>
      <c r="M35" s="173">
        <v>9670</v>
      </c>
      <c r="N35" s="173">
        <v>8816</v>
      </c>
      <c r="O35" s="173">
        <v>10700</v>
      </c>
      <c r="P35" s="167">
        <v>9.6869328493647905E-2</v>
      </c>
    </row>
    <row r="36" spans="1:17" ht="15" customHeight="1" x14ac:dyDescent="0.35">
      <c r="A36" s="177" t="s">
        <v>8227</v>
      </c>
      <c r="B36" s="175" t="s">
        <v>2812</v>
      </c>
      <c r="C36" s="175" t="s">
        <v>257</v>
      </c>
      <c r="D36" s="175" t="s">
        <v>11061</v>
      </c>
      <c r="E36" s="175" t="s">
        <v>8226</v>
      </c>
      <c r="F36" s="175"/>
      <c r="G36" s="176" t="s">
        <v>10071</v>
      </c>
      <c r="H36" s="175" t="s">
        <v>1646</v>
      </c>
      <c r="I36" s="173">
        <v>11356</v>
      </c>
      <c r="J36" s="173">
        <v>11744</v>
      </c>
      <c r="K36" s="173">
        <v>14410</v>
      </c>
      <c r="L36" s="174">
        <v>-3.3038147138964601E-2</v>
      </c>
      <c r="M36" s="173">
        <v>8355</v>
      </c>
      <c r="N36" s="173">
        <v>6765</v>
      </c>
      <c r="O36" s="173">
        <v>7405</v>
      </c>
      <c r="P36" s="167">
        <v>0.235033259423503</v>
      </c>
    </row>
    <row r="37" spans="1:17" ht="15" customHeight="1" x14ac:dyDescent="0.35">
      <c r="A37" s="177" t="s">
        <v>7093</v>
      </c>
      <c r="B37" s="175"/>
      <c r="C37" s="175" t="s">
        <v>254</v>
      </c>
      <c r="D37" s="175" t="s">
        <v>11923</v>
      </c>
      <c r="E37" s="175"/>
      <c r="F37" s="175" t="s">
        <v>7092</v>
      </c>
      <c r="G37" s="176" t="s">
        <v>9453</v>
      </c>
      <c r="H37" s="175" t="s">
        <v>1646</v>
      </c>
      <c r="I37" s="173">
        <v>10998</v>
      </c>
      <c r="J37" s="173">
        <v>10203</v>
      </c>
      <c r="K37" s="173">
        <v>14373</v>
      </c>
      <c r="L37" s="174">
        <v>7.7918259335489501E-2</v>
      </c>
      <c r="M37" s="173">
        <v>11632</v>
      </c>
      <c r="N37" s="173">
        <v>5175</v>
      </c>
      <c r="O37" s="173">
        <v>7866</v>
      </c>
      <c r="P37" s="167">
        <v>1.2477294685990299</v>
      </c>
    </row>
    <row r="38" spans="1:17" ht="15" customHeight="1" x14ac:dyDescent="0.35">
      <c r="A38" s="177" t="s">
        <v>8798</v>
      </c>
      <c r="B38" s="175" t="s">
        <v>2771</v>
      </c>
      <c r="C38" s="175" t="s">
        <v>255</v>
      </c>
      <c r="D38" s="175" t="s">
        <v>11117</v>
      </c>
      <c r="E38" s="175" t="s">
        <v>8797</v>
      </c>
      <c r="F38" s="175"/>
      <c r="G38" s="176" t="s">
        <v>11118</v>
      </c>
      <c r="H38" s="175" t="s">
        <v>1646</v>
      </c>
      <c r="I38" s="173">
        <v>10826</v>
      </c>
      <c r="J38" s="173">
        <v>11477</v>
      </c>
      <c r="K38" s="173">
        <v>12090</v>
      </c>
      <c r="L38" s="174">
        <v>-5.6722139932038E-2</v>
      </c>
      <c r="M38" s="173">
        <v>11173</v>
      </c>
      <c r="N38" s="173">
        <v>6076</v>
      </c>
      <c r="O38" s="173">
        <v>7309</v>
      </c>
      <c r="P38" s="167">
        <v>0.83887425938117199</v>
      </c>
    </row>
    <row r="39" spans="1:17" ht="15" customHeight="1" x14ac:dyDescent="0.35">
      <c r="A39" s="177" t="s">
        <v>2538</v>
      </c>
      <c r="B39" s="175" t="s">
        <v>2537</v>
      </c>
      <c r="C39" s="175" t="s">
        <v>257</v>
      </c>
      <c r="D39" s="175" t="s">
        <v>2536</v>
      </c>
      <c r="E39" s="175" t="s">
        <v>2535</v>
      </c>
      <c r="F39" s="175"/>
      <c r="G39" s="176" t="s">
        <v>2534</v>
      </c>
      <c r="H39" s="175" t="s">
        <v>1646</v>
      </c>
      <c r="I39" s="173">
        <v>10124</v>
      </c>
      <c r="J39" s="173">
        <v>14191</v>
      </c>
      <c r="K39" s="173">
        <v>14551</v>
      </c>
      <c r="L39" s="174">
        <v>-0.28659009231202898</v>
      </c>
      <c r="M39" s="173">
        <v>5279</v>
      </c>
      <c r="N39" s="173">
        <v>5918</v>
      </c>
      <c r="O39" s="173">
        <v>6193</v>
      </c>
      <c r="P39" s="167">
        <v>-0.107975667455221</v>
      </c>
    </row>
    <row r="40" spans="1:17" ht="15" customHeight="1" x14ac:dyDescent="0.35">
      <c r="A40" s="177" t="s">
        <v>8064</v>
      </c>
      <c r="B40" s="175" t="s">
        <v>2897</v>
      </c>
      <c r="C40" s="175" t="s">
        <v>259</v>
      </c>
      <c r="D40" s="175" t="s">
        <v>9253</v>
      </c>
      <c r="E40" s="175" t="s">
        <v>8063</v>
      </c>
      <c r="F40" s="175"/>
      <c r="G40" s="176" t="s">
        <v>8062</v>
      </c>
      <c r="H40" s="175" t="s">
        <v>1646</v>
      </c>
      <c r="I40" s="173">
        <v>10034</v>
      </c>
      <c r="J40" s="173">
        <v>10904</v>
      </c>
      <c r="K40" s="173">
        <v>13594</v>
      </c>
      <c r="L40" s="174">
        <v>-7.9787234042553196E-2</v>
      </c>
      <c r="M40" s="173">
        <v>8339</v>
      </c>
      <c r="N40" s="173">
        <v>4819</v>
      </c>
      <c r="O40" s="173">
        <v>6129</v>
      </c>
      <c r="P40" s="167">
        <v>0.73044200041502405</v>
      </c>
    </row>
    <row r="41" spans="1:17" ht="15" customHeight="1" x14ac:dyDescent="0.35">
      <c r="A41" s="177" t="s">
        <v>3180</v>
      </c>
      <c r="B41" s="175"/>
      <c r="C41" s="175" t="s">
        <v>257</v>
      </c>
      <c r="D41" s="175" t="s">
        <v>11609</v>
      </c>
      <c r="E41" s="175"/>
      <c r="F41" s="175" t="s">
        <v>3179</v>
      </c>
      <c r="G41" s="176" t="s">
        <v>11610</v>
      </c>
      <c r="H41" s="175" t="s">
        <v>1646</v>
      </c>
      <c r="I41" s="173">
        <v>9971</v>
      </c>
      <c r="J41" s="173">
        <v>13479</v>
      </c>
      <c r="K41" s="173">
        <v>17369</v>
      </c>
      <c r="L41" s="174">
        <v>-0.26025669560056403</v>
      </c>
      <c r="M41" s="173">
        <v>4166</v>
      </c>
      <c r="N41" s="173">
        <v>1710</v>
      </c>
      <c r="O41" s="173">
        <v>2276</v>
      </c>
      <c r="P41" s="167">
        <v>1.4362573099415199</v>
      </c>
    </row>
    <row r="42" spans="1:17" ht="15" customHeight="1" x14ac:dyDescent="0.35">
      <c r="A42" s="177" t="s">
        <v>5006</v>
      </c>
      <c r="B42" s="175"/>
      <c r="C42" s="175" t="s">
        <v>8856</v>
      </c>
      <c r="D42" s="175" t="s">
        <v>11800</v>
      </c>
      <c r="E42" s="175"/>
      <c r="F42" s="175" t="s">
        <v>5005</v>
      </c>
      <c r="G42" s="176" t="s">
        <v>11801</v>
      </c>
      <c r="H42" s="175" t="s">
        <v>1646</v>
      </c>
      <c r="I42" s="173">
        <v>9818</v>
      </c>
      <c r="J42" s="173">
        <v>11101</v>
      </c>
      <c r="K42" s="173">
        <v>12927</v>
      </c>
      <c r="L42" s="174">
        <v>-0.115575173407801</v>
      </c>
      <c r="M42" s="173">
        <v>1055</v>
      </c>
      <c r="N42" s="173">
        <v>576</v>
      </c>
      <c r="O42" s="173">
        <v>669</v>
      </c>
      <c r="P42" s="167">
        <v>0.83159722222222199</v>
      </c>
    </row>
    <row r="43" spans="1:17" ht="15" customHeight="1" x14ac:dyDescent="0.35">
      <c r="A43" s="177" t="s">
        <v>5198</v>
      </c>
      <c r="B43" s="175" t="s">
        <v>2812</v>
      </c>
      <c r="C43" s="175" t="s">
        <v>257</v>
      </c>
      <c r="D43" s="175" t="s">
        <v>10292</v>
      </c>
      <c r="E43" s="175" t="s">
        <v>5197</v>
      </c>
      <c r="F43" s="175"/>
      <c r="G43" s="176" t="s">
        <v>11245</v>
      </c>
      <c r="H43" s="175" t="s">
        <v>1646</v>
      </c>
      <c r="I43" s="173">
        <v>9426</v>
      </c>
      <c r="J43" s="173">
        <v>9350</v>
      </c>
      <c r="K43" s="173">
        <v>10976</v>
      </c>
      <c r="L43" s="174">
        <v>8.1283422459892396E-3</v>
      </c>
      <c r="M43" s="173">
        <v>5400</v>
      </c>
      <c r="N43" s="173">
        <v>4054</v>
      </c>
      <c r="O43" s="173">
        <v>4795</v>
      </c>
      <c r="P43" s="167">
        <v>0.33201776023680302</v>
      </c>
    </row>
    <row r="44" spans="1:17" ht="15" customHeight="1" x14ac:dyDescent="0.35">
      <c r="A44" s="177" t="s">
        <v>8417</v>
      </c>
      <c r="B44" s="175" t="s">
        <v>7020</v>
      </c>
      <c r="C44" s="175" t="s">
        <v>255</v>
      </c>
      <c r="D44" s="175" t="s">
        <v>11670</v>
      </c>
      <c r="E44" s="175" t="s">
        <v>8416</v>
      </c>
      <c r="F44" s="175"/>
      <c r="G44" s="176" t="s">
        <v>11671</v>
      </c>
      <c r="H44" s="175" t="s">
        <v>1646</v>
      </c>
      <c r="I44" s="173">
        <v>9132</v>
      </c>
      <c r="J44" s="173">
        <v>11490</v>
      </c>
      <c r="K44" s="173">
        <v>13458</v>
      </c>
      <c r="L44" s="174">
        <v>-0.20522193211488299</v>
      </c>
      <c r="M44" s="173">
        <v>7070</v>
      </c>
      <c r="N44" s="173">
        <v>3017</v>
      </c>
      <c r="O44" s="173">
        <v>3992</v>
      </c>
      <c r="P44" s="167">
        <v>1.3433874709976801</v>
      </c>
    </row>
    <row r="45" spans="1:17" ht="15" customHeight="1" x14ac:dyDescent="0.35">
      <c r="A45" s="177" t="s">
        <v>8721</v>
      </c>
      <c r="B45" s="175" t="s">
        <v>2757</v>
      </c>
      <c r="C45" s="175" t="s">
        <v>254</v>
      </c>
      <c r="D45" s="175" t="s">
        <v>9903</v>
      </c>
      <c r="E45" s="175" t="s">
        <v>8720</v>
      </c>
      <c r="F45" s="175"/>
      <c r="G45" s="176" t="s">
        <v>9613</v>
      </c>
      <c r="H45" s="175" t="s">
        <v>1646</v>
      </c>
      <c r="I45" s="173">
        <v>9010</v>
      </c>
      <c r="J45" s="173">
        <v>9729</v>
      </c>
      <c r="K45" s="173">
        <v>11074</v>
      </c>
      <c r="L45" s="174">
        <v>-7.3902764929591899E-2</v>
      </c>
      <c r="M45" s="173">
        <v>7109</v>
      </c>
      <c r="N45" s="173">
        <v>2820</v>
      </c>
      <c r="O45" s="173">
        <v>3498</v>
      </c>
      <c r="P45" s="167">
        <v>1.5209219858156</v>
      </c>
    </row>
    <row r="46" spans="1:17" ht="15" customHeight="1" x14ac:dyDescent="0.35">
      <c r="A46" s="177" t="s">
        <v>7350</v>
      </c>
      <c r="B46" s="175" t="s">
        <v>5361</v>
      </c>
      <c r="C46" s="175" t="s">
        <v>256</v>
      </c>
      <c r="D46" s="175" t="s">
        <v>11090</v>
      </c>
      <c r="E46" s="175" t="s">
        <v>7349</v>
      </c>
      <c r="F46" s="175"/>
      <c r="G46" s="176" t="s">
        <v>11091</v>
      </c>
      <c r="H46" s="175" t="s">
        <v>1646</v>
      </c>
      <c r="I46" s="173">
        <v>8945</v>
      </c>
      <c r="J46" s="173">
        <v>9513</v>
      </c>
      <c r="K46" s="173">
        <v>11644</v>
      </c>
      <c r="L46" s="174">
        <v>-5.9707768317039799E-2</v>
      </c>
      <c r="M46" s="173">
        <v>9449</v>
      </c>
      <c r="N46" s="173">
        <v>6772</v>
      </c>
      <c r="O46" s="173">
        <v>6797</v>
      </c>
      <c r="P46" s="167">
        <v>0.395304193738925</v>
      </c>
    </row>
    <row r="47" spans="1:17" ht="15" customHeight="1" x14ac:dyDescent="0.35">
      <c r="A47" s="177" t="s">
        <v>7031</v>
      </c>
      <c r="B47" s="175"/>
      <c r="C47" s="175" t="s">
        <v>262</v>
      </c>
      <c r="D47" s="175" t="s">
        <v>11400</v>
      </c>
      <c r="E47" s="175"/>
      <c r="F47" s="175" t="s">
        <v>7030</v>
      </c>
      <c r="G47" s="176" t="s">
        <v>10532</v>
      </c>
      <c r="H47" s="175" t="s">
        <v>1646</v>
      </c>
      <c r="I47" s="173">
        <v>8815</v>
      </c>
      <c r="J47" s="173">
        <v>9313</v>
      </c>
      <c r="K47" s="173">
        <v>8516</v>
      </c>
      <c r="L47" s="174">
        <v>-5.3473638999248403E-2</v>
      </c>
      <c r="M47" s="173">
        <v>3324</v>
      </c>
      <c r="N47" s="173">
        <v>2262</v>
      </c>
      <c r="O47" s="173">
        <v>2512</v>
      </c>
      <c r="P47" s="167">
        <v>0.46949602122015899</v>
      </c>
    </row>
    <row r="48" spans="1:17" ht="15" customHeight="1" x14ac:dyDescent="0.35">
      <c r="A48" s="177" t="s">
        <v>7992</v>
      </c>
      <c r="B48" s="175" t="s">
        <v>2875</v>
      </c>
      <c r="C48" s="175" t="s">
        <v>260</v>
      </c>
      <c r="D48" s="175" t="s">
        <v>7991</v>
      </c>
      <c r="E48" s="175" t="s">
        <v>7990</v>
      </c>
      <c r="F48" s="175"/>
      <c r="G48" s="176" t="s">
        <v>7989</v>
      </c>
      <c r="H48" s="175" t="s">
        <v>1646</v>
      </c>
      <c r="I48" s="173">
        <v>8753</v>
      </c>
      <c r="J48" s="173">
        <v>9499</v>
      </c>
      <c r="K48" s="173">
        <v>9034</v>
      </c>
      <c r="L48" s="174">
        <v>-7.8534582587640803E-2</v>
      </c>
      <c r="M48" s="173">
        <v>4608</v>
      </c>
      <c r="N48" s="173">
        <v>2542</v>
      </c>
      <c r="O48" s="173">
        <v>2568</v>
      </c>
      <c r="P48" s="167">
        <v>0.81274586939417803</v>
      </c>
    </row>
    <row r="49" spans="1:18" ht="15" customHeight="1" x14ac:dyDescent="0.35">
      <c r="A49" s="177" t="s">
        <v>8688</v>
      </c>
      <c r="B49" s="175" t="s">
        <v>2614</v>
      </c>
      <c r="C49" s="175" t="s">
        <v>256</v>
      </c>
      <c r="D49" s="175" t="s">
        <v>9246</v>
      </c>
      <c r="E49" s="175" t="s">
        <v>8687</v>
      </c>
      <c r="F49" s="175"/>
      <c r="G49" s="176" t="s">
        <v>9247</v>
      </c>
      <c r="H49" s="175" t="s">
        <v>1646</v>
      </c>
      <c r="I49" s="173">
        <v>8751</v>
      </c>
      <c r="J49" s="173">
        <v>9176</v>
      </c>
      <c r="K49" s="173">
        <v>10743</v>
      </c>
      <c r="L49" s="174">
        <v>-4.6316477768090697E-2</v>
      </c>
      <c r="M49" s="173">
        <v>11786</v>
      </c>
      <c r="N49" s="173">
        <v>6893</v>
      </c>
      <c r="O49" s="173">
        <v>7868</v>
      </c>
      <c r="P49" s="167">
        <v>0.70985057304511801</v>
      </c>
    </row>
    <row r="50" spans="1:18" ht="15" customHeight="1" x14ac:dyDescent="0.35">
      <c r="A50" s="177" t="s">
        <v>7407</v>
      </c>
      <c r="B50" s="175" t="s">
        <v>2740</v>
      </c>
      <c r="C50" s="175" t="s">
        <v>257</v>
      </c>
      <c r="D50" s="175" t="s">
        <v>11227</v>
      </c>
      <c r="E50" s="175" t="s">
        <v>7406</v>
      </c>
      <c r="F50" s="175"/>
      <c r="G50" s="176" t="s">
        <v>11228</v>
      </c>
      <c r="H50" s="175" t="s">
        <v>1646</v>
      </c>
      <c r="I50" s="173">
        <v>8671</v>
      </c>
      <c r="J50" s="173">
        <v>10703</v>
      </c>
      <c r="K50" s="173">
        <v>11693</v>
      </c>
      <c r="L50" s="174">
        <v>-0.18985331215546999</v>
      </c>
      <c r="M50" s="173">
        <v>7324</v>
      </c>
      <c r="N50" s="173">
        <v>5025</v>
      </c>
      <c r="O50" s="173">
        <v>5621</v>
      </c>
      <c r="P50" s="167">
        <v>0.45751243781094503</v>
      </c>
      <c r="R50" s="78"/>
    </row>
    <row r="51" spans="1:18" ht="15" customHeight="1" x14ac:dyDescent="0.35">
      <c r="A51" s="177" t="s">
        <v>8812</v>
      </c>
      <c r="B51" s="175" t="s">
        <v>5043</v>
      </c>
      <c r="C51" s="175" t="s">
        <v>254</v>
      </c>
      <c r="D51" s="175" t="s">
        <v>11848</v>
      </c>
      <c r="E51" s="175" t="s">
        <v>8811</v>
      </c>
      <c r="F51" s="175"/>
      <c r="G51" s="176" t="s">
        <v>11414</v>
      </c>
      <c r="H51" s="175" t="s">
        <v>1646</v>
      </c>
      <c r="I51" s="173">
        <v>8547</v>
      </c>
      <c r="J51" s="173">
        <v>10066</v>
      </c>
      <c r="K51" s="173">
        <v>13107</v>
      </c>
      <c r="L51" s="174">
        <v>-0.15090403337969399</v>
      </c>
      <c r="M51" s="173">
        <v>7308</v>
      </c>
      <c r="N51" s="173">
        <v>3950</v>
      </c>
      <c r="O51" s="173">
        <v>5477</v>
      </c>
      <c r="P51" s="167">
        <v>0.85012658227848104</v>
      </c>
      <c r="R51" s="78"/>
    </row>
    <row r="52" spans="1:18" ht="15" customHeight="1" x14ac:dyDescent="0.35">
      <c r="A52" s="177" t="s">
        <v>280</v>
      </c>
      <c r="B52" s="175" t="s">
        <v>5361</v>
      </c>
      <c r="C52" s="175" t="s">
        <v>256</v>
      </c>
      <c r="D52" s="175" t="s">
        <v>9962</v>
      </c>
      <c r="E52" s="175" t="s">
        <v>8786</v>
      </c>
      <c r="F52" s="175"/>
      <c r="G52" s="176" t="s">
        <v>9963</v>
      </c>
      <c r="H52" s="175" t="s">
        <v>1646</v>
      </c>
      <c r="I52" s="173">
        <v>8344</v>
      </c>
      <c r="J52" s="173">
        <v>2653</v>
      </c>
      <c r="K52" s="173">
        <v>4258</v>
      </c>
      <c r="L52" s="174">
        <v>2.1451187335092299</v>
      </c>
      <c r="M52" s="173">
        <v>3298</v>
      </c>
      <c r="N52" s="173">
        <v>1796</v>
      </c>
      <c r="O52" s="173">
        <v>1905</v>
      </c>
      <c r="P52" s="167">
        <v>0.83630289532294</v>
      </c>
    </row>
    <row r="53" spans="1:18" ht="15" customHeight="1" x14ac:dyDescent="0.35">
      <c r="A53" s="177" t="s">
        <v>7227</v>
      </c>
      <c r="B53" s="175"/>
      <c r="C53" s="175" t="s">
        <v>254</v>
      </c>
      <c r="D53" s="175" t="s">
        <v>11295</v>
      </c>
      <c r="E53" s="175"/>
      <c r="F53" s="175" t="s">
        <v>7226</v>
      </c>
      <c r="G53" s="176" t="s">
        <v>11296</v>
      </c>
      <c r="H53" s="175" t="s">
        <v>1646</v>
      </c>
      <c r="I53" s="173">
        <v>7988</v>
      </c>
      <c r="J53" s="173">
        <v>634</v>
      </c>
      <c r="K53" s="173">
        <v>819</v>
      </c>
      <c r="L53" s="174">
        <v>11.5993690851735</v>
      </c>
      <c r="M53" s="173">
        <v>3367</v>
      </c>
      <c r="N53" s="173">
        <v>1236</v>
      </c>
      <c r="O53" s="173">
        <v>1593</v>
      </c>
      <c r="P53" s="167">
        <v>1.7241100323624601</v>
      </c>
    </row>
    <row r="54" spans="1:18" ht="15" customHeight="1" x14ac:dyDescent="0.35">
      <c r="A54" s="177" t="s">
        <v>8796</v>
      </c>
      <c r="B54" s="175" t="s">
        <v>2946</v>
      </c>
      <c r="C54" s="175" t="s">
        <v>256</v>
      </c>
      <c r="D54" s="175" t="s">
        <v>9632</v>
      </c>
      <c r="E54" s="175" t="s">
        <v>8795</v>
      </c>
      <c r="F54" s="175"/>
      <c r="G54" s="176" t="s">
        <v>9633</v>
      </c>
      <c r="H54" s="175" t="s">
        <v>1646</v>
      </c>
      <c r="I54" s="173">
        <v>7979</v>
      </c>
      <c r="J54" s="173">
        <v>8235</v>
      </c>
      <c r="K54" s="173">
        <v>9605</v>
      </c>
      <c r="L54" s="174">
        <v>-3.1086824529447402E-2</v>
      </c>
      <c r="M54" s="173">
        <v>10966</v>
      </c>
      <c r="N54" s="173">
        <v>7204</v>
      </c>
      <c r="O54" s="173">
        <v>8508</v>
      </c>
      <c r="P54" s="167">
        <v>0.52220988339811203</v>
      </c>
    </row>
    <row r="55" spans="1:18" ht="15" customHeight="1" x14ac:dyDescent="0.35">
      <c r="A55" s="177" t="s">
        <v>8231</v>
      </c>
      <c r="B55" s="175" t="s">
        <v>2778</v>
      </c>
      <c r="C55" s="175" t="s">
        <v>257</v>
      </c>
      <c r="D55" s="175" t="s">
        <v>11197</v>
      </c>
      <c r="E55" s="175" t="s">
        <v>8230</v>
      </c>
      <c r="F55" s="175"/>
      <c r="G55" s="176" t="s">
        <v>11198</v>
      </c>
      <c r="H55" s="175" t="s">
        <v>1646</v>
      </c>
      <c r="I55" s="173">
        <v>7863</v>
      </c>
      <c r="J55" s="173">
        <v>11151</v>
      </c>
      <c r="K55" s="173">
        <v>11619</v>
      </c>
      <c r="L55" s="174">
        <v>-0.29486144740381998</v>
      </c>
      <c r="M55" s="173">
        <v>9624</v>
      </c>
      <c r="N55" s="173">
        <v>8211</v>
      </c>
      <c r="O55" s="173">
        <v>9761</v>
      </c>
      <c r="P55" s="167">
        <v>0.17208622579466601</v>
      </c>
    </row>
    <row r="56" spans="1:18" ht="15" customHeight="1" x14ac:dyDescent="0.35">
      <c r="A56" s="179" t="s">
        <v>251</v>
      </c>
      <c r="B56" s="178" t="s">
        <v>2863</v>
      </c>
      <c r="C56" s="175" t="s">
        <v>254</v>
      </c>
      <c r="D56" s="175" t="s">
        <v>11790</v>
      </c>
      <c r="E56" s="175" t="s">
        <v>8822</v>
      </c>
      <c r="F56" s="175"/>
      <c r="G56" s="176" t="s">
        <v>11285</v>
      </c>
      <c r="H56" s="175" t="s">
        <v>1646</v>
      </c>
      <c r="I56" s="173">
        <v>7811</v>
      </c>
      <c r="J56" s="173">
        <v>6682</v>
      </c>
      <c r="K56" s="173">
        <v>7632</v>
      </c>
      <c r="L56" s="174">
        <v>0.16896138880574699</v>
      </c>
      <c r="M56" s="173">
        <v>65812</v>
      </c>
      <c r="N56" s="173">
        <v>25259</v>
      </c>
      <c r="O56" s="173">
        <v>32347</v>
      </c>
      <c r="P56" s="167">
        <v>1.6054871530939501</v>
      </c>
    </row>
    <row r="57" spans="1:18" ht="15" customHeight="1" x14ac:dyDescent="0.35">
      <c r="A57" s="177" t="s">
        <v>5113</v>
      </c>
      <c r="B57" s="175" t="s">
        <v>3158</v>
      </c>
      <c r="C57" s="175" t="s">
        <v>257</v>
      </c>
      <c r="D57" s="175" t="s">
        <v>9675</v>
      </c>
      <c r="E57" s="175" t="s">
        <v>5112</v>
      </c>
      <c r="F57" s="175"/>
      <c r="G57" s="176" t="s">
        <v>9676</v>
      </c>
      <c r="H57" s="175" t="s">
        <v>1646</v>
      </c>
      <c r="I57" s="173">
        <v>7738</v>
      </c>
      <c r="J57" s="173">
        <v>7564</v>
      </c>
      <c r="K57" s="173">
        <v>21294</v>
      </c>
      <c r="L57" s="174">
        <v>2.30037017451084E-2</v>
      </c>
      <c r="M57" s="173">
        <v>4253</v>
      </c>
      <c r="N57" s="173">
        <v>2735</v>
      </c>
      <c r="O57" s="173">
        <v>3388</v>
      </c>
      <c r="P57" s="167">
        <v>0.55502742230347302</v>
      </c>
    </row>
    <row r="58" spans="1:18" x14ac:dyDescent="0.35">
      <c r="A58" s="177" t="s">
        <v>8260</v>
      </c>
      <c r="B58" s="175" t="s">
        <v>5110</v>
      </c>
      <c r="C58" s="175" t="s">
        <v>351</v>
      </c>
      <c r="D58" s="175" t="s">
        <v>10328</v>
      </c>
      <c r="E58" s="175" t="s">
        <v>8259</v>
      </c>
      <c r="F58" s="175"/>
      <c r="G58" s="176" t="s">
        <v>11259</v>
      </c>
      <c r="H58" s="175" t="s">
        <v>1646</v>
      </c>
      <c r="I58" s="173">
        <v>7637</v>
      </c>
      <c r="J58" s="173">
        <v>8790</v>
      </c>
      <c r="K58" s="173">
        <v>10310</v>
      </c>
      <c r="L58" s="174">
        <v>-0.13117178612059199</v>
      </c>
      <c r="M58" s="173">
        <v>16471</v>
      </c>
      <c r="N58" s="173">
        <v>15016</v>
      </c>
      <c r="O58" s="173">
        <v>9752</v>
      </c>
      <c r="P58" s="167">
        <v>9.6896643580181199E-2</v>
      </c>
    </row>
    <row r="59" spans="1:18" x14ac:dyDescent="0.35">
      <c r="A59" s="177" t="s">
        <v>8019</v>
      </c>
      <c r="B59" s="175" t="s">
        <v>2623</v>
      </c>
      <c r="C59" s="175" t="s">
        <v>258</v>
      </c>
      <c r="D59" s="175" t="s">
        <v>12098</v>
      </c>
      <c r="E59" s="175" t="s">
        <v>8018</v>
      </c>
      <c r="F59" s="175"/>
      <c r="G59" s="176" t="s">
        <v>12099</v>
      </c>
      <c r="H59" s="175" t="s">
        <v>1646</v>
      </c>
      <c r="I59" s="173">
        <v>7581</v>
      </c>
      <c r="J59" s="173">
        <v>8521</v>
      </c>
      <c r="K59" s="173">
        <v>10844</v>
      </c>
      <c r="L59" s="174">
        <v>-0.110315690646638</v>
      </c>
      <c r="M59" s="173">
        <v>10177</v>
      </c>
      <c r="N59" s="173">
        <v>6003</v>
      </c>
      <c r="O59" s="173">
        <v>7076</v>
      </c>
      <c r="P59" s="167">
        <v>0.69531900716308503</v>
      </c>
    </row>
    <row r="60" spans="1:18" x14ac:dyDescent="0.35">
      <c r="A60" s="177" t="s">
        <v>8804</v>
      </c>
      <c r="B60" s="175" t="s">
        <v>2757</v>
      </c>
      <c r="C60" s="175" t="s">
        <v>254</v>
      </c>
      <c r="D60" s="175" t="s">
        <v>10281</v>
      </c>
      <c r="E60" s="175" t="s">
        <v>8803</v>
      </c>
      <c r="F60" s="175"/>
      <c r="G60" s="176" t="s">
        <v>10282</v>
      </c>
      <c r="H60" s="175" t="s">
        <v>1646</v>
      </c>
      <c r="I60" s="173">
        <v>6919</v>
      </c>
      <c r="J60" s="173">
        <v>8968</v>
      </c>
      <c r="K60" s="173">
        <v>10550</v>
      </c>
      <c r="L60" s="174">
        <v>-0.22847903657448701</v>
      </c>
      <c r="M60" s="173">
        <v>8665</v>
      </c>
      <c r="N60" s="173">
        <v>5103</v>
      </c>
      <c r="O60" s="173">
        <v>8147</v>
      </c>
      <c r="P60" s="167">
        <v>0.69802077209484603</v>
      </c>
    </row>
    <row r="61" spans="1:18" x14ac:dyDescent="0.35">
      <c r="A61" s="177" t="s">
        <v>8766</v>
      </c>
      <c r="B61" s="175"/>
      <c r="C61" s="175" t="s">
        <v>256</v>
      </c>
      <c r="D61" s="175" t="s">
        <v>11031</v>
      </c>
      <c r="E61" s="175"/>
      <c r="F61" s="175" t="s">
        <v>8765</v>
      </c>
      <c r="G61" s="176" t="s">
        <v>11032</v>
      </c>
      <c r="H61" s="175" t="s">
        <v>1646</v>
      </c>
      <c r="I61" s="173">
        <v>6478</v>
      </c>
      <c r="J61" s="173">
        <v>7757</v>
      </c>
      <c r="K61" s="173">
        <v>9711</v>
      </c>
      <c r="L61" s="174">
        <v>-0.164883331184736</v>
      </c>
      <c r="M61" s="173">
        <v>7789</v>
      </c>
      <c r="N61" s="173">
        <v>5336</v>
      </c>
      <c r="O61" s="173">
        <v>6136</v>
      </c>
      <c r="P61" s="167">
        <v>0.45970764617691201</v>
      </c>
    </row>
    <row r="62" spans="1:18" x14ac:dyDescent="0.35">
      <c r="A62" s="179" t="s">
        <v>7281</v>
      </c>
      <c r="B62" s="178" t="s">
        <v>5160</v>
      </c>
      <c r="C62" s="178" t="s">
        <v>257</v>
      </c>
      <c r="D62" s="175" t="s">
        <v>9274</v>
      </c>
      <c r="E62" s="175" t="s">
        <v>7280</v>
      </c>
      <c r="F62" s="175"/>
      <c r="G62" s="176" t="s">
        <v>9275</v>
      </c>
      <c r="H62" s="175" t="s">
        <v>1646</v>
      </c>
      <c r="I62" s="173">
        <v>6456</v>
      </c>
      <c r="J62" s="173">
        <v>8344</v>
      </c>
      <c r="K62" s="173">
        <v>10160</v>
      </c>
      <c r="L62" s="174">
        <v>-0.226270373921381</v>
      </c>
      <c r="M62" s="173">
        <v>13374</v>
      </c>
      <c r="N62" s="173">
        <v>10361</v>
      </c>
      <c r="O62" s="173">
        <v>12402</v>
      </c>
      <c r="P62" s="167">
        <v>0.29080204613454302</v>
      </c>
    </row>
    <row r="63" spans="1:18" x14ac:dyDescent="0.35">
      <c r="A63" s="177" t="s">
        <v>8015</v>
      </c>
      <c r="B63" s="175"/>
      <c r="C63" s="175" t="s">
        <v>256</v>
      </c>
      <c r="D63" s="175" t="s">
        <v>10716</v>
      </c>
      <c r="E63" s="175"/>
      <c r="F63" s="175" t="s">
        <v>8014</v>
      </c>
      <c r="G63" s="176" t="s">
        <v>10717</v>
      </c>
      <c r="H63" s="175" t="s">
        <v>1646</v>
      </c>
      <c r="I63" s="173">
        <v>6416</v>
      </c>
      <c r="J63" s="173">
        <v>7002</v>
      </c>
      <c r="K63" s="173">
        <v>7809</v>
      </c>
      <c r="L63" s="174">
        <v>-8.3690374178806107E-2</v>
      </c>
      <c r="M63" s="173">
        <v>3102</v>
      </c>
      <c r="N63" s="173">
        <v>2251</v>
      </c>
      <c r="O63" s="173">
        <v>2321</v>
      </c>
      <c r="P63" s="167">
        <v>0.37805419813416302</v>
      </c>
    </row>
    <row r="64" spans="1:18" x14ac:dyDescent="0.35">
      <c r="A64" s="177" t="s">
        <v>8802</v>
      </c>
      <c r="B64" s="175" t="s">
        <v>5081</v>
      </c>
      <c r="C64" s="175" t="s">
        <v>257</v>
      </c>
      <c r="D64" s="175" t="s">
        <v>11127</v>
      </c>
      <c r="E64" s="175" t="s">
        <v>8801</v>
      </c>
      <c r="F64" s="175"/>
      <c r="G64" s="176" t="s">
        <v>11128</v>
      </c>
      <c r="H64" s="175" t="s">
        <v>1646</v>
      </c>
      <c r="I64" s="173">
        <v>6391</v>
      </c>
      <c r="J64" s="173">
        <v>7062</v>
      </c>
      <c r="K64" s="173">
        <v>8646</v>
      </c>
      <c r="L64" s="174">
        <v>-9.5015576323987494E-2</v>
      </c>
      <c r="M64" s="173">
        <v>5138</v>
      </c>
      <c r="N64" s="173">
        <v>2654</v>
      </c>
      <c r="O64" s="173">
        <v>2880</v>
      </c>
      <c r="P64" s="167">
        <v>0.93594574227580996</v>
      </c>
    </row>
    <row r="65" spans="1:16" x14ac:dyDescent="0.35">
      <c r="A65" s="177" t="s">
        <v>8300</v>
      </c>
      <c r="B65" s="175" t="s">
        <v>2938</v>
      </c>
      <c r="C65" s="175" t="s">
        <v>260</v>
      </c>
      <c r="D65" s="175" t="s">
        <v>11290</v>
      </c>
      <c r="E65" s="175" t="s">
        <v>8299</v>
      </c>
      <c r="F65" s="175"/>
      <c r="G65" s="176" t="s">
        <v>11291</v>
      </c>
      <c r="H65" s="175" t="s">
        <v>1646</v>
      </c>
      <c r="I65" s="173">
        <v>6203</v>
      </c>
      <c r="J65" s="173">
        <v>7324</v>
      </c>
      <c r="K65" s="173">
        <v>8173</v>
      </c>
      <c r="L65" s="174">
        <v>-0.15305843801201499</v>
      </c>
      <c r="M65" s="173">
        <v>12100</v>
      </c>
      <c r="N65" s="173">
        <v>5563</v>
      </c>
      <c r="O65" s="173">
        <v>6907</v>
      </c>
      <c r="P65" s="167">
        <v>1.1750853855833201</v>
      </c>
    </row>
    <row r="66" spans="1:16" x14ac:dyDescent="0.35">
      <c r="A66" s="177" t="s">
        <v>7836</v>
      </c>
      <c r="B66" s="175"/>
      <c r="C66" s="175" t="s">
        <v>254</v>
      </c>
      <c r="D66" s="175" t="s">
        <v>9715</v>
      </c>
      <c r="E66" s="175"/>
      <c r="F66" s="175" t="s">
        <v>7835</v>
      </c>
      <c r="G66" s="176" t="s">
        <v>2059</v>
      </c>
      <c r="H66" s="175" t="s">
        <v>1646</v>
      </c>
      <c r="I66" s="173">
        <v>6033</v>
      </c>
      <c r="J66" s="173">
        <v>3555</v>
      </c>
      <c r="K66" s="173">
        <v>8105</v>
      </c>
      <c r="L66" s="174">
        <v>0.69704641350211005</v>
      </c>
      <c r="M66" s="173">
        <v>3210</v>
      </c>
      <c r="N66" s="173">
        <v>1203</v>
      </c>
      <c r="O66" s="173">
        <v>2573</v>
      </c>
      <c r="P66" s="167">
        <v>1.6683291770573601</v>
      </c>
    </row>
    <row r="67" spans="1:16" x14ac:dyDescent="0.35">
      <c r="A67" s="177" t="s">
        <v>4767</v>
      </c>
      <c r="B67" s="175"/>
      <c r="C67" s="175" t="s">
        <v>257</v>
      </c>
      <c r="D67" s="175" t="s">
        <v>9498</v>
      </c>
      <c r="E67" s="175"/>
      <c r="F67" s="175" t="s">
        <v>4766</v>
      </c>
      <c r="G67" s="176" t="s">
        <v>9499</v>
      </c>
      <c r="H67" s="175" t="s">
        <v>1646</v>
      </c>
      <c r="I67" s="173">
        <v>6032</v>
      </c>
      <c r="J67" s="173">
        <v>268</v>
      </c>
      <c r="K67" s="173">
        <v>1537</v>
      </c>
      <c r="L67" s="174">
        <v>21.507462686567202</v>
      </c>
      <c r="M67" s="173">
        <v>3885</v>
      </c>
      <c r="N67" s="173">
        <v>3927</v>
      </c>
      <c r="O67" s="173">
        <v>4769</v>
      </c>
      <c r="P67" s="167">
        <v>-1.06951871657754E-2</v>
      </c>
    </row>
    <row r="68" spans="1:16" x14ac:dyDescent="0.35">
      <c r="A68" s="177" t="s">
        <v>9519</v>
      </c>
      <c r="B68" s="175"/>
      <c r="C68" s="175" t="s">
        <v>8856</v>
      </c>
      <c r="D68" s="175" t="s">
        <v>12141</v>
      </c>
      <c r="E68" s="175" t="s">
        <v>8639</v>
      </c>
      <c r="F68" s="175"/>
      <c r="G68" s="176" t="s">
        <v>12142</v>
      </c>
      <c r="H68" s="175"/>
      <c r="I68" s="173">
        <v>5812</v>
      </c>
      <c r="J68" s="173">
        <v>7896</v>
      </c>
      <c r="K68" s="173">
        <v>11364</v>
      </c>
      <c r="L68" s="174">
        <v>-0.26393110435663603</v>
      </c>
      <c r="M68" s="173">
        <v>67190</v>
      </c>
      <c r="N68" s="173">
        <v>24808</v>
      </c>
      <c r="O68" s="173">
        <v>30503</v>
      </c>
      <c r="P68" s="167">
        <v>1.7084005159625899</v>
      </c>
    </row>
    <row r="69" spans="1:16" x14ac:dyDescent="0.35">
      <c r="A69" s="177" t="s">
        <v>8727</v>
      </c>
      <c r="B69" s="175" t="s">
        <v>2826</v>
      </c>
      <c r="C69" s="175" t="s">
        <v>259</v>
      </c>
      <c r="D69" s="175" t="s">
        <v>10346</v>
      </c>
      <c r="E69" s="175" t="s">
        <v>8726</v>
      </c>
      <c r="F69" s="175"/>
      <c r="G69" s="176" t="s">
        <v>10347</v>
      </c>
      <c r="H69" s="175" t="s">
        <v>1646</v>
      </c>
      <c r="I69" s="173">
        <v>5793</v>
      </c>
      <c r="J69" s="173">
        <v>5512</v>
      </c>
      <c r="K69" s="173">
        <v>6195</v>
      </c>
      <c r="L69" s="174">
        <v>5.0979680696661797E-2</v>
      </c>
      <c r="M69" s="173">
        <v>6327</v>
      </c>
      <c r="N69" s="173">
        <v>2425</v>
      </c>
      <c r="O69" s="173">
        <v>3044</v>
      </c>
      <c r="P69" s="167">
        <v>1.6090721649484501</v>
      </c>
    </row>
    <row r="70" spans="1:16" x14ac:dyDescent="0.35">
      <c r="A70" s="177" t="s">
        <v>8387</v>
      </c>
      <c r="B70" s="175" t="s">
        <v>2816</v>
      </c>
      <c r="C70" s="175" t="s">
        <v>257</v>
      </c>
      <c r="D70" s="175" t="s">
        <v>10684</v>
      </c>
      <c r="E70" s="175" t="s">
        <v>8386</v>
      </c>
      <c r="F70" s="175"/>
      <c r="G70" s="176" t="s">
        <v>10685</v>
      </c>
      <c r="H70" s="175" t="s">
        <v>1646</v>
      </c>
      <c r="I70" s="173">
        <v>5754</v>
      </c>
      <c r="J70" s="173">
        <v>8453</v>
      </c>
      <c r="K70" s="173">
        <v>18587</v>
      </c>
      <c r="L70" s="174">
        <v>-0.319294924878741</v>
      </c>
      <c r="M70" s="173">
        <v>5098</v>
      </c>
      <c r="N70" s="173">
        <v>4614</v>
      </c>
      <c r="O70" s="173">
        <v>6561</v>
      </c>
      <c r="P70" s="167">
        <v>0.104898136107499</v>
      </c>
    </row>
    <row r="71" spans="1:16" x14ac:dyDescent="0.35">
      <c r="A71" s="177" t="s">
        <v>8092</v>
      </c>
      <c r="B71" s="175"/>
      <c r="C71" s="175" t="s">
        <v>8856</v>
      </c>
      <c r="D71" s="175" t="s">
        <v>10620</v>
      </c>
      <c r="E71" s="175"/>
      <c r="F71" s="175" t="s">
        <v>8091</v>
      </c>
      <c r="G71" s="176" t="s">
        <v>11462</v>
      </c>
      <c r="H71" s="175" t="s">
        <v>1646</v>
      </c>
      <c r="I71" s="173">
        <v>5667</v>
      </c>
      <c r="J71" s="173">
        <v>7537</v>
      </c>
      <c r="K71" s="173">
        <v>8303</v>
      </c>
      <c r="L71" s="174">
        <v>-0.248109327318562</v>
      </c>
      <c r="M71" s="173">
        <v>13063</v>
      </c>
      <c r="N71" s="173">
        <v>6503</v>
      </c>
      <c r="O71" s="173">
        <v>7295</v>
      </c>
      <c r="P71" s="167">
        <v>1.00876518529909</v>
      </c>
    </row>
    <row r="72" spans="1:16" x14ac:dyDescent="0.35">
      <c r="A72" s="177" t="s">
        <v>8614</v>
      </c>
      <c r="B72" s="175"/>
      <c r="C72" s="175" t="s">
        <v>256</v>
      </c>
      <c r="D72" s="175" t="s">
        <v>9172</v>
      </c>
      <c r="E72" s="175"/>
      <c r="F72" s="175" t="s">
        <v>8613</v>
      </c>
      <c r="G72" s="176" t="s">
        <v>11420</v>
      </c>
      <c r="H72" s="175" t="s">
        <v>1646</v>
      </c>
      <c r="I72" s="173">
        <v>5600</v>
      </c>
      <c r="J72" s="173">
        <v>6656</v>
      </c>
      <c r="K72" s="173">
        <v>8336</v>
      </c>
      <c r="L72" s="174">
        <v>-0.15865384615384601</v>
      </c>
      <c r="M72" s="173">
        <v>5506</v>
      </c>
      <c r="N72" s="173">
        <v>3137</v>
      </c>
      <c r="O72" s="173">
        <v>3931</v>
      </c>
      <c r="P72" s="167">
        <v>0.755180108383806</v>
      </c>
    </row>
    <row r="73" spans="1:16" x14ac:dyDescent="0.35">
      <c r="A73" s="177" t="s">
        <v>8794</v>
      </c>
      <c r="B73" s="175"/>
      <c r="C73" s="175" t="s">
        <v>258</v>
      </c>
      <c r="D73" s="175" t="s">
        <v>11468</v>
      </c>
      <c r="E73" s="175"/>
      <c r="F73" s="175" t="s">
        <v>8793</v>
      </c>
      <c r="G73" s="176" t="s">
        <v>11469</v>
      </c>
      <c r="H73" s="175" t="s">
        <v>1646</v>
      </c>
      <c r="I73" s="173">
        <v>5570</v>
      </c>
      <c r="J73" s="173">
        <v>7083</v>
      </c>
      <c r="K73" s="173">
        <v>9001</v>
      </c>
      <c r="L73" s="174">
        <v>-0.21361005223775201</v>
      </c>
      <c r="M73" s="173">
        <v>7191</v>
      </c>
      <c r="N73" s="173">
        <v>5380</v>
      </c>
      <c r="O73" s="173">
        <v>6768</v>
      </c>
      <c r="P73" s="167">
        <v>0.33661710037174702</v>
      </c>
    </row>
    <row r="74" spans="1:16" x14ac:dyDescent="0.35">
      <c r="A74" s="177" t="s">
        <v>8638</v>
      </c>
      <c r="B74" s="175"/>
      <c r="C74" s="175" t="s">
        <v>254</v>
      </c>
      <c r="D74" s="175" t="s">
        <v>9319</v>
      </c>
      <c r="E74" s="175"/>
      <c r="F74" s="175" t="s">
        <v>8637</v>
      </c>
      <c r="G74" s="176" t="s">
        <v>4954</v>
      </c>
      <c r="H74" s="175" t="s">
        <v>1646</v>
      </c>
      <c r="I74" s="173">
        <v>5556</v>
      </c>
      <c r="J74" s="173">
        <v>5673</v>
      </c>
      <c r="K74" s="173">
        <v>11042</v>
      </c>
      <c r="L74" s="174">
        <v>-2.0624008461131701E-2</v>
      </c>
      <c r="M74" s="173">
        <v>9279</v>
      </c>
      <c r="N74" s="173">
        <v>5278</v>
      </c>
      <c r="O74" s="173">
        <v>7996</v>
      </c>
      <c r="P74" s="167">
        <v>0.75805229253505102</v>
      </c>
    </row>
    <row r="75" spans="1:16" x14ac:dyDescent="0.35">
      <c r="A75" s="177" t="s">
        <v>8788</v>
      </c>
      <c r="B75" s="175" t="s">
        <v>7692</v>
      </c>
      <c r="C75" s="175" t="s">
        <v>351</v>
      </c>
      <c r="D75" s="175" t="s">
        <v>10298</v>
      </c>
      <c r="E75" s="175" t="s">
        <v>8787</v>
      </c>
      <c r="F75" s="175"/>
      <c r="G75" s="176" t="s">
        <v>10299</v>
      </c>
      <c r="H75" s="175" t="s">
        <v>1646</v>
      </c>
      <c r="I75" s="173">
        <v>5499</v>
      </c>
      <c r="J75" s="173">
        <v>6838</v>
      </c>
      <c r="K75" s="173">
        <v>7432</v>
      </c>
      <c r="L75" s="174">
        <v>-0.195817490494297</v>
      </c>
      <c r="M75" s="173">
        <v>3730</v>
      </c>
      <c r="N75" s="173">
        <v>3097</v>
      </c>
      <c r="O75" s="173">
        <v>2953</v>
      </c>
      <c r="P75" s="167">
        <v>0.20439134646432</v>
      </c>
    </row>
    <row r="76" spans="1:16" x14ac:dyDescent="0.35">
      <c r="A76" s="177" t="s">
        <v>8218</v>
      </c>
      <c r="B76" s="175"/>
      <c r="C76" s="175" t="s">
        <v>263</v>
      </c>
      <c r="D76" s="175" t="s">
        <v>10473</v>
      </c>
      <c r="E76" s="175"/>
      <c r="F76" s="175" t="s">
        <v>8217</v>
      </c>
      <c r="G76" s="176" t="s">
        <v>10474</v>
      </c>
      <c r="H76" s="175" t="s">
        <v>1646</v>
      </c>
      <c r="I76" s="173">
        <v>5240</v>
      </c>
      <c r="J76" s="173">
        <v>6133</v>
      </c>
      <c r="K76" s="173">
        <v>7405</v>
      </c>
      <c r="L76" s="174">
        <v>-0.14560573944236099</v>
      </c>
      <c r="M76" s="173">
        <v>2003</v>
      </c>
      <c r="N76" s="173">
        <v>1220</v>
      </c>
      <c r="O76" s="173">
        <v>1428</v>
      </c>
      <c r="P76" s="167">
        <v>0.64180327868852505</v>
      </c>
    </row>
    <row r="77" spans="1:16" x14ac:dyDescent="0.35">
      <c r="A77" s="177" t="s">
        <v>8778</v>
      </c>
      <c r="B77" s="175" t="s">
        <v>5787</v>
      </c>
      <c r="C77" s="175" t="s">
        <v>263</v>
      </c>
      <c r="D77" s="175" t="s">
        <v>10076</v>
      </c>
      <c r="E77" s="175" t="s">
        <v>8777</v>
      </c>
      <c r="F77" s="175"/>
      <c r="G77" s="176" t="s">
        <v>11064</v>
      </c>
      <c r="H77" s="175" t="s">
        <v>1646</v>
      </c>
      <c r="I77" s="173">
        <v>5211</v>
      </c>
      <c r="J77" s="173">
        <v>5050</v>
      </c>
      <c r="K77" s="173">
        <v>5669</v>
      </c>
      <c r="L77" s="174">
        <v>3.1881188118811903E-2</v>
      </c>
      <c r="M77" s="173">
        <v>15050</v>
      </c>
      <c r="N77" s="173">
        <v>6027</v>
      </c>
      <c r="O77" s="173">
        <v>7435</v>
      </c>
      <c r="P77" s="167">
        <v>1.4970963995354201</v>
      </c>
    </row>
    <row r="78" spans="1:16" x14ac:dyDescent="0.35">
      <c r="A78" s="177" t="s">
        <v>7778</v>
      </c>
      <c r="B78" s="175" t="s">
        <v>3119</v>
      </c>
      <c r="C78" s="175" t="s">
        <v>262</v>
      </c>
      <c r="D78" s="175" t="s">
        <v>11765</v>
      </c>
      <c r="E78" s="175" t="s">
        <v>7777</v>
      </c>
      <c r="F78" s="175"/>
      <c r="G78" s="176" t="s">
        <v>11248</v>
      </c>
      <c r="H78" s="175" t="s">
        <v>1646</v>
      </c>
      <c r="I78" s="173">
        <v>5188</v>
      </c>
      <c r="J78" s="173">
        <v>5679</v>
      </c>
      <c r="K78" s="173">
        <v>6383</v>
      </c>
      <c r="L78" s="174">
        <v>-8.6458883606268702E-2</v>
      </c>
      <c r="M78" s="173">
        <v>13669</v>
      </c>
      <c r="N78" s="173">
        <v>6995</v>
      </c>
      <c r="O78" s="173">
        <v>14006</v>
      </c>
      <c r="P78" s="167">
        <v>0.95411007862759101</v>
      </c>
    </row>
    <row r="79" spans="1:16" x14ac:dyDescent="0.35">
      <c r="A79" s="177" t="s">
        <v>3420</v>
      </c>
      <c r="B79" s="175" t="s">
        <v>2737</v>
      </c>
      <c r="C79" s="175" t="s">
        <v>257</v>
      </c>
      <c r="D79" s="175" t="s">
        <v>11447</v>
      </c>
      <c r="E79" s="175" t="s">
        <v>3419</v>
      </c>
      <c r="F79" s="175"/>
      <c r="G79" s="176" t="s">
        <v>10597</v>
      </c>
      <c r="H79" s="175" t="s">
        <v>1646</v>
      </c>
      <c r="I79" s="173">
        <v>5188</v>
      </c>
      <c r="J79" s="173">
        <v>4901</v>
      </c>
      <c r="K79" s="173">
        <v>6182</v>
      </c>
      <c r="L79" s="174">
        <v>5.8559477657620797E-2</v>
      </c>
      <c r="M79" s="173">
        <v>4308</v>
      </c>
      <c r="N79" s="173">
        <v>3312</v>
      </c>
      <c r="O79" s="173">
        <v>3794</v>
      </c>
      <c r="P79" s="167">
        <v>0.30072463768115898</v>
      </c>
    </row>
    <row r="80" spans="1:16" x14ac:dyDescent="0.35">
      <c r="A80" s="177" t="s">
        <v>8107</v>
      </c>
      <c r="B80" s="175"/>
      <c r="C80" s="175" t="s">
        <v>255</v>
      </c>
      <c r="D80" s="175" t="s">
        <v>9365</v>
      </c>
      <c r="E80" s="175"/>
      <c r="F80" s="175" t="s">
        <v>8106</v>
      </c>
      <c r="G80" s="176" t="s">
        <v>9366</v>
      </c>
      <c r="H80" s="175" t="s">
        <v>1646</v>
      </c>
      <c r="I80" s="173">
        <v>5154</v>
      </c>
      <c r="J80" s="173">
        <v>6030</v>
      </c>
      <c r="K80" s="173">
        <v>8406</v>
      </c>
      <c r="L80" s="174">
        <v>-0.145273631840796</v>
      </c>
      <c r="M80" s="173">
        <v>4724</v>
      </c>
      <c r="N80" s="173">
        <v>2913</v>
      </c>
      <c r="O80" s="173">
        <v>3413</v>
      </c>
      <c r="P80" s="167">
        <v>0.62169584620665996</v>
      </c>
    </row>
    <row r="81" spans="1:16" x14ac:dyDescent="0.35">
      <c r="A81" s="177" t="s">
        <v>8475</v>
      </c>
      <c r="B81" s="175" t="s">
        <v>2768</v>
      </c>
      <c r="C81" s="175" t="s">
        <v>254</v>
      </c>
      <c r="D81" s="175" t="s">
        <v>11286</v>
      </c>
      <c r="E81" s="175" t="s">
        <v>8474</v>
      </c>
      <c r="F81" s="175"/>
      <c r="G81" s="176" t="s">
        <v>11287</v>
      </c>
      <c r="H81" s="175" t="s">
        <v>1646</v>
      </c>
      <c r="I81" s="173">
        <v>5001</v>
      </c>
      <c r="J81" s="173">
        <v>6808</v>
      </c>
      <c r="K81" s="173">
        <v>8765</v>
      </c>
      <c r="L81" s="174">
        <v>-0.26542303172738002</v>
      </c>
      <c r="M81" s="173">
        <v>29810</v>
      </c>
      <c r="N81" s="173">
        <v>14929</v>
      </c>
      <c r="O81" s="173">
        <v>18511</v>
      </c>
      <c r="P81" s="167">
        <v>0.99678478129814496</v>
      </c>
    </row>
    <row r="82" spans="1:16" x14ac:dyDescent="0.35">
      <c r="A82" s="177" t="s">
        <v>8563</v>
      </c>
      <c r="B82" s="175" t="s">
        <v>5243</v>
      </c>
      <c r="C82" s="175" t="s">
        <v>254</v>
      </c>
      <c r="D82" s="175" t="s">
        <v>11692</v>
      </c>
      <c r="E82" s="175" t="s">
        <v>8562</v>
      </c>
      <c r="F82" s="175"/>
      <c r="G82" s="176" t="s">
        <v>8561</v>
      </c>
      <c r="H82" s="175" t="s">
        <v>1646</v>
      </c>
      <c r="I82" s="173">
        <v>4943</v>
      </c>
      <c r="J82" s="173">
        <v>5094</v>
      </c>
      <c r="K82" s="173">
        <v>6890</v>
      </c>
      <c r="L82" s="174">
        <v>-2.96427169218688E-2</v>
      </c>
      <c r="M82" s="173">
        <v>5643</v>
      </c>
      <c r="N82" s="173">
        <v>2277</v>
      </c>
      <c r="O82" s="173">
        <v>3816</v>
      </c>
      <c r="P82" s="167">
        <v>1.47826086956522</v>
      </c>
    </row>
    <row r="83" spans="1:16" x14ac:dyDescent="0.35">
      <c r="A83" s="177" t="s">
        <v>8239</v>
      </c>
      <c r="B83" s="175"/>
      <c r="C83" s="175" t="s">
        <v>263</v>
      </c>
      <c r="D83" s="175" t="s">
        <v>10326</v>
      </c>
      <c r="E83" s="175"/>
      <c r="F83" s="175" t="s">
        <v>8238</v>
      </c>
      <c r="G83" s="176" t="s">
        <v>10327</v>
      </c>
      <c r="H83" s="175" t="s">
        <v>1646</v>
      </c>
      <c r="I83" s="173">
        <v>4906</v>
      </c>
      <c r="J83" s="173">
        <v>5956</v>
      </c>
      <c r="K83" s="173">
        <v>8347</v>
      </c>
      <c r="L83" s="174">
        <v>-0.17629281396910701</v>
      </c>
      <c r="M83" s="173">
        <v>1108</v>
      </c>
      <c r="N83" s="173">
        <v>616</v>
      </c>
      <c r="O83" s="173">
        <v>684</v>
      </c>
      <c r="P83" s="167">
        <v>0.79870129870129902</v>
      </c>
    </row>
    <row r="84" spans="1:16" x14ac:dyDescent="0.35">
      <c r="A84" s="177" t="s">
        <v>7399</v>
      </c>
      <c r="B84" s="175"/>
      <c r="C84" s="175" t="s">
        <v>257</v>
      </c>
      <c r="D84" s="175" t="s">
        <v>7398</v>
      </c>
      <c r="E84" s="175"/>
      <c r="F84" s="175" t="s">
        <v>7397</v>
      </c>
      <c r="G84" s="176" t="s">
        <v>11358</v>
      </c>
      <c r="H84" s="175" t="s">
        <v>1646</v>
      </c>
      <c r="I84" s="173">
        <v>4884</v>
      </c>
      <c r="J84" s="173">
        <v>7778</v>
      </c>
      <c r="K84" s="173">
        <v>9385</v>
      </c>
      <c r="L84" s="174">
        <v>-0.37207508356904101</v>
      </c>
      <c r="M84" s="173">
        <v>3703</v>
      </c>
      <c r="N84" s="173">
        <v>3516</v>
      </c>
      <c r="O84" s="173">
        <v>4355</v>
      </c>
      <c r="P84" s="167">
        <v>5.3185437997724801E-2</v>
      </c>
    </row>
    <row r="85" spans="1:16" x14ac:dyDescent="0.35">
      <c r="A85" s="177" t="s">
        <v>9830</v>
      </c>
      <c r="B85" s="175"/>
      <c r="C85" s="175" t="s">
        <v>255</v>
      </c>
      <c r="D85" s="175" t="s">
        <v>10673</v>
      </c>
      <c r="E85" s="175"/>
      <c r="F85" s="175" t="s">
        <v>7722</v>
      </c>
      <c r="G85" s="176" t="s">
        <v>10674</v>
      </c>
      <c r="H85" s="175" t="s">
        <v>1646</v>
      </c>
      <c r="I85" s="173">
        <v>4867</v>
      </c>
      <c r="J85" s="173">
        <v>5660</v>
      </c>
      <c r="K85" s="173">
        <v>7409</v>
      </c>
      <c r="L85" s="174">
        <v>-0.14010600706713799</v>
      </c>
      <c r="M85" s="173">
        <v>860</v>
      </c>
      <c r="N85" s="173">
        <v>724</v>
      </c>
      <c r="O85" s="173">
        <v>1147</v>
      </c>
      <c r="P85" s="167">
        <v>0.187845303867403</v>
      </c>
    </row>
    <row r="86" spans="1:16" x14ac:dyDescent="0.35">
      <c r="A86" s="177" t="s">
        <v>7865</v>
      </c>
      <c r="B86" s="175" t="s">
        <v>2732</v>
      </c>
      <c r="C86" s="175" t="s">
        <v>262</v>
      </c>
      <c r="D86" s="175" t="s">
        <v>11262</v>
      </c>
      <c r="E86" s="175" t="s">
        <v>7864</v>
      </c>
      <c r="F86" s="175"/>
      <c r="G86" s="176" t="s">
        <v>11263</v>
      </c>
      <c r="H86" s="175" t="s">
        <v>1646</v>
      </c>
      <c r="I86" s="173">
        <v>4838</v>
      </c>
      <c r="J86" s="173">
        <v>4852</v>
      </c>
      <c r="K86" s="173">
        <v>6334</v>
      </c>
      <c r="L86" s="174">
        <v>-2.8854080791426199E-3</v>
      </c>
      <c r="M86" s="173">
        <v>21222</v>
      </c>
      <c r="N86" s="173">
        <v>9478</v>
      </c>
      <c r="O86" s="173">
        <v>12449</v>
      </c>
      <c r="P86" s="167">
        <v>1.2390799746782</v>
      </c>
    </row>
    <row r="87" spans="1:16" x14ac:dyDescent="0.35">
      <c r="A87" s="177" t="s">
        <v>8808</v>
      </c>
      <c r="B87" s="175"/>
      <c r="C87" s="175" t="s">
        <v>8856</v>
      </c>
      <c r="D87" s="175" t="s">
        <v>10577</v>
      </c>
      <c r="E87" s="175"/>
      <c r="F87" s="175" t="s">
        <v>8807</v>
      </c>
      <c r="G87" s="176" t="s">
        <v>11435</v>
      </c>
      <c r="H87" s="175" t="s">
        <v>1646</v>
      </c>
      <c r="I87" s="173">
        <v>4834</v>
      </c>
      <c r="J87" s="173">
        <v>12287</v>
      </c>
      <c r="K87" s="173">
        <v>8990</v>
      </c>
      <c r="L87" s="174">
        <v>-0.60657605599414</v>
      </c>
      <c r="M87" s="173">
        <v>7392</v>
      </c>
      <c r="N87" s="173">
        <v>2963</v>
      </c>
      <c r="O87" s="173">
        <v>3956</v>
      </c>
      <c r="P87" s="167">
        <v>1.49476881538981</v>
      </c>
    </row>
    <row r="88" spans="1:16" x14ac:dyDescent="0.35">
      <c r="A88" s="177" t="s">
        <v>7765</v>
      </c>
      <c r="B88" s="175"/>
      <c r="C88" s="175" t="s">
        <v>255</v>
      </c>
      <c r="D88" s="175" t="s">
        <v>10791</v>
      </c>
      <c r="E88" s="175"/>
      <c r="F88" s="175" t="s">
        <v>7764</v>
      </c>
      <c r="G88" s="176" t="s">
        <v>10792</v>
      </c>
      <c r="H88" s="175" t="s">
        <v>1646</v>
      </c>
      <c r="I88" s="173">
        <v>4784</v>
      </c>
      <c r="J88" s="173">
        <v>6783</v>
      </c>
      <c r="K88" s="173">
        <v>8387</v>
      </c>
      <c r="L88" s="174">
        <v>-0.29470735662686098</v>
      </c>
      <c r="M88" s="173">
        <v>2204</v>
      </c>
      <c r="N88" s="173">
        <v>1572</v>
      </c>
      <c r="O88" s="173">
        <v>1643</v>
      </c>
      <c r="P88" s="167">
        <v>0.40203562340966897</v>
      </c>
    </row>
    <row r="89" spans="1:16" x14ac:dyDescent="0.35">
      <c r="A89" s="177" t="s">
        <v>8490</v>
      </c>
      <c r="B89" s="175"/>
      <c r="C89" s="175" t="s">
        <v>257</v>
      </c>
      <c r="D89" s="175" t="s">
        <v>8489</v>
      </c>
      <c r="E89" s="175"/>
      <c r="F89" s="175" t="s">
        <v>8488</v>
      </c>
      <c r="G89" s="176" t="s">
        <v>8487</v>
      </c>
      <c r="H89" s="175" t="s">
        <v>1646</v>
      </c>
      <c r="I89" s="173">
        <v>4613</v>
      </c>
      <c r="J89" s="173">
        <v>6147</v>
      </c>
      <c r="K89" s="173">
        <v>8290</v>
      </c>
      <c r="L89" s="174">
        <v>-0.24955262729786901</v>
      </c>
      <c r="M89" s="173">
        <v>3391</v>
      </c>
      <c r="N89" s="173">
        <v>2166</v>
      </c>
      <c r="O89" s="173">
        <v>2863</v>
      </c>
      <c r="P89" s="167">
        <v>0.56555863342566903</v>
      </c>
    </row>
    <row r="90" spans="1:16" x14ac:dyDescent="0.35">
      <c r="A90" s="177" t="s">
        <v>8806</v>
      </c>
      <c r="B90" s="175" t="s">
        <v>2806</v>
      </c>
      <c r="C90" s="175" t="s">
        <v>256</v>
      </c>
      <c r="D90" s="175" t="s">
        <v>11058</v>
      </c>
      <c r="E90" s="175" t="s">
        <v>8805</v>
      </c>
      <c r="F90" s="175"/>
      <c r="G90" s="176" t="s">
        <v>11059</v>
      </c>
      <c r="H90" s="175" t="s">
        <v>1646</v>
      </c>
      <c r="I90" s="173">
        <v>4580</v>
      </c>
      <c r="J90" s="173">
        <v>7080</v>
      </c>
      <c r="K90" s="173">
        <v>12832</v>
      </c>
      <c r="L90" s="174">
        <v>-0.35310734463276799</v>
      </c>
      <c r="M90" s="173">
        <v>8600</v>
      </c>
      <c r="N90" s="173">
        <v>5606</v>
      </c>
      <c r="O90" s="173">
        <v>7936</v>
      </c>
      <c r="P90" s="167">
        <v>0.53407063860149795</v>
      </c>
    </row>
    <row r="91" spans="1:16" x14ac:dyDescent="0.35">
      <c r="A91" s="177" t="s">
        <v>8783</v>
      </c>
      <c r="B91" s="175" t="s">
        <v>5081</v>
      </c>
      <c r="C91" s="175" t="s">
        <v>257</v>
      </c>
      <c r="D91" s="175" t="s">
        <v>11679</v>
      </c>
      <c r="E91" s="175" t="s">
        <v>8782</v>
      </c>
      <c r="F91" s="175"/>
      <c r="G91" s="176" t="s">
        <v>11680</v>
      </c>
      <c r="H91" s="175" t="s">
        <v>1646</v>
      </c>
      <c r="I91" s="173">
        <v>4573</v>
      </c>
      <c r="J91" s="173">
        <v>5770</v>
      </c>
      <c r="K91" s="173">
        <v>6611</v>
      </c>
      <c r="L91" s="174">
        <v>-0.207452339688042</v>
      </c>
      <c r="M91" s="173">
        <v>5822</v>
      </c>
      <c r="N91" s="173">
        <v>2801</v>
      </c>
      <c r="O91" s="173">
        <v>3520</v>
      </c>
      <c r="P91" s="167">
        <v>1.07854337736523</v>
      </c>
    </row>
    <row r="92" spans="1:16" x14ac:dyDescent="0.35">
      <c r="A92" s="177" t="s">
        <v>8785</v>
      </c>
      <c r="B92" s="175"/>
      <c r="C92" s="175" t="s">
        <v>254</v>
      </c>
      <c r="D92" s="175" t="s">
        <v>11402</v>
      </c>
      <c r="E92" s="175"/>
      <c r="F92" s="175" t="s">
        <v>8784</v>
      </c>
      <c r="G92" s="176" t="s">
        <v>11403</v>
      </c>
      <c r="H92" s="175" t="s">
        <v>1646</v>
      </c>
      <c r="I92" s="173">
        <v>4493</v>
      </c>
      <c r="J92" s="173">
        <v>5904</v>
      </c>
      <c r="K92" s="173">
        <v>6542</v>
      </c>
      <c r="L92" s="174">
        <v>-0.238990514905149</v>
      </c>
      <c r="M92" s="173">
        <v>2290</v>
      </c>
      <c r="N92" s="173">
        <v>1137</v>
      </c>
      <c r="O92" s="173">
        <v>1460</v>
      </c>
      <c r="P92" s="167">
        <v>1.01407211961302</v>
      </c>
    </row>
    <row r="93" spans="1:16" x14ac:dyDescent="0.35">
      <c r="A93" s="177" t="s">
        <v>7275</v>
      </c>
      <c r="B93" s="175" t="s">
        <v>2875</v>
      </c>
      <c r="C93" s="175" t="s">
        <v>260</v>
      </c>
      <c r="D93" s="175" t="s">
        <v>9672</v>
      </c>
      <c r="E93" s="175" t="s">
        <v>7274</v>
      </c>
      <c r="F93" s="175"/>
      <c r="G93" s="176" t="s">
        <v>9673</v>
      </c>
      <c r="H93" s="175" t="s">
        <v>1646</v>
      </c>
      <c r="I93" s="173">
        <v>4422</v>
      </c>
      <c r="J93" s="173">
        <v>5184</v>
      </c>
      <c r="K93" s="173">
        <v>5994</v>
      </c>
      <c r="L93" s="174">
        <v>-0.146990740740741</v>
      </c>
      <c r="M93" s="173">
        <v>1492</v>
      </c>
      <c r="N93" s="173">
        <v>1179</v>
      </c>
      <c r="O93" s="173">
        <v>1391</v>
      </c>
      <c r="P93" s="167">
        <v>0.265479219677693</v>
      </c>
    </row>
    <row r="94" spans="1:16" x14ac:dyDescent="0.35">
      <c r="A94" s="177" t="s">
        <v>8484</v>
      </c>
      <c r="B94" s="175" t="s">
        <v>5081</v>
      </c>
      <c r="C94" s="175" t="s">
        <v>257</v>
      </c>
      <c r="D94" s="175" t="s">
        <v>11698</v>
      </c>
      <c r="E94" s="175" t="s">
        <v>8483</v>
      </c>
      <c r="F94" s="175"/>
      <c r="G94" s="176" t="s">
        <v>11699</v>
      </c>
      <c r="H94" s="175" t="s">
        <v>1646</v>
      </c>
      <c r="I94" s="173">
        <v>4402</v>
      </c>
      <c r="J94" s="173">
        <v>5454</v>
      </c>
      <c r="K94" s="173">
        <v>6161</v>
      </c>
      <c r="L94" s="174">
        <v>-0.19288595526219299</v>
      </c>
      <c r="M94" s="173">
        <v>8737</v>
      </c>
      <c r="N94" s="173">
        <v>4292</v>
      </c>
      <c r="O94" s="173">
        <v>5343</v>
      </c>
      <c r="P94" s="167">
        <v>1.0356477166822</v>
      </c>
    </row>
    <row r="95" spans="1:16" x14ac:dyDescent="0.35">
      <c r="A95" s="177" t="s">
        <v>5667</v>
      </c>
      <c r="B95" s="175" t="s">
        <v>2537</v>
      </c>
      <c r="C95" s="175" t="s">
        <v>257</v>
      </c>
      <c r="D95" s="175" t="s">
        <v>11156</v>
      </c>
      <c r="E95" s="175" t="s">
        <v>5666</v>
      </c>
      <c r="F95" s="175"/>
      <c r="G95" s="176" t="s">
        <v>11157</v>
      </c>
      <c r="H95" s="175" t="s">
        <v>1646</v>
      </c>
      <c r="I95" s="173">
        <v>4290</v>
      </c>
      <c r="J95" s="173">
        <v>6826</v>
      </c>
      <c r="K95" s="173">
        <v>7105</v>
      </c>
      <c r="L95" s="174">
        <v>-0.37152065631409298</v>
      </c>
      <c r="M95" s="173">
        <v>8625</v>
      </c>
      <c r="N95" s="173">
        <v>5932</v>
      </c>
      <c r="O95" s="173">
        <v>6683</v>
      </c>
      <c r="P95" s="167">
        <v>0.45397842211733003</v>
      </c>
    </row>
    <row r="96" spans="1:16" x14ac:dyDescent="0.35">
      <c r="A96" s="177" t="s">
        <v>2690</v>
      </c>
      <c r="B96" s="175"/>
      <c r="C96" s="175" t="s">
        <v>257</v>
      </c>
      <c r="D96" s="175" t="s">
        <v>2689</v>
      </c>
      <c r="E96" s="175"/>
      <c r="F96" s="175" t="s">
        <v>2688</v>
      </c>
      <c r="G96" s="176" t="s">
        <v>1457</v>
      </c>
      <c r="H96" s="175" t="s">
        <v>1646</v>
      </c>
      <c r="I96" s="173">
        <v>4240</v>
      </c>
      <c r="J96" s="173">
        <v>4149</v>
      </c>
      <c r="K96" s="173">
        <v>5455</v>
      </c>
      <c r="L96" s="174">
        <v>2.1932995902627098E-2</v>
      </c>
      <c r="M96" s="173">
        <v>2971</v>
      </c>
      <c r="N96" s="173">
        <v>2406</v>
      </c>
      <c r="O96" s="173">
        <v>2426</v>
      </c>
      <c r="P96" s="167">
        <v>0.23482959268495401</v>
      </c>
    </row>
    <row r="97" spans="1:16" x14ac:dyDescent="0.35">
      <c r="A97" s="177" t="s">
        <v>8636</v>
      </c>
      <c r="B97" s="175"/>
      <c r="C97" s="175" t="s">
        <v>257</v>
      </c>
      <c r="D97" s="175" t="s">
        <v>9440</v>
      </c>
      <c r="E97" s="175"/>
      <c r="F97" s="175" t="s">
        <v>8635</v>
      </c>
      <c r="G97" s="176" t="s">
        <v>9441</v>
      </c>
      <c r="H97" s="175" t="s">
        <v>1646</v>
      </c>
      <c r="I97" s="173">
        <v>4210</v>
      </c>
      <c r="J97" s="173">
        <v>6132</v>
      </c>
      <c r="K97" s="173">
        <v>8125</v>
      </c>
      <c r="L97" s="174">
        <v>-0.31343770384866299</v>
      </c>
      <c r="M97" s="173">
        <v>3298</v>
      </c>
      <c r="N97" s="173">
        <v>3725</v>
      </c>
      <c r="O97" s="173">
        <v>3701</v>
      </c>
      <c r="P97" s="167">
        <v>-0.114630872483221</v>
      </c>
    </row>
    <row r="98" spans="1:16" x14ac:dyDescent="0.35">
      <c r="A98" s="177" t="s">
        <v>8076</v>
      </c>
      <c r="B98" s="175" t="s">
        <v>2723</v>
      </c>
      <c r="C98" s="175" t="s">
        <v>257</v>
      </c>
      <c r="D98" s="175" t="s">
        <v>12129</v>
      </c>
      <c r="E98" s="175"/>
      <c r="F98" s="175" t="s">
        <v>8075</v>
      </c>
      <c r="G98" s="176" t="s">
        <v>11461</v>
      </c>
      <c r="H98" s="175" t="s">
        <v>1646</v>
      </c>
      <c r="I98" s="173">
        <v>4160</v>
      </c>
      <c r="J98" s="173">
        <v>4959</v>
      </c>
      <c r="K98" s="173">
        <v>7172</v>
      </c>
      <c r="L98" s="174">
        <v>-0.16112119378907</v>
      </c>
      <c r="M98" s="173">
        <v>5088</v>
      </c>
      <c r="N98" s="173">
        <v>4675</v>
      </c>
      <c r="O98" s="173">
        <v>5528</v>
      </c>
      <c r="P98" s="167">
        <v>8.8342245989304902E-2</v>
      </c>
    </row>
    <row r="99" spans="1:16" x14ac:dyDescent="0.35">
      <c r="A99" s="179" t="s">
        <v>8584</v>
      </c>
      <c r="B99" s="178"/>
      <c r="C99" s="175" t="s">
        <v>257</v>
      </c>
      <c r="D99" s="175" t="s">
        <v>10663</v>
      </c>
      <c r="E99" s="175"/>
      <c r="F99" s="175" t="s">
        <v>8583</v>
      </c>
      <c r="G99" s="176" t="s">
        <v>10325</v>
      </c>
      <c r="H99" s="175" t="s">
        <v>1646</v>
      </c>
      <c r="I99" s="173">
        <v>4051</v>
      </c>
      <c r="J99" s="173">
        <v>5998</v>
      </c>
      <c r="K99" s="173">
        <v>9754</v>
      </c>
      <c r="L99" s="174">
        <v>-0.32460820273424501</v>
      </c>
      <c r="M99" s="173">
        <v>3010</v>
      </c>
      <c r="N99" s="173">
        <v>2835</v>
      </c>
      <c r="O99" s="173">
        <v>3260</v>
      </c>
      <c r="P99" s="167">
        <v>6.1728395061728503E-2</v>
      </c>
    </row>
    <row r="100" spans="1:16" x14ac:dyDescent="0.35">
      <c r="A100" s="177" t="s">
        <v>7405</v>
      </c>
      <c r="B100" s="175" t="s">
        <v>2812</v>
      </c>
      <c r="C100" s="175" t="s">
        <v>257</v>
      </c>
      <c r="D100" s="175" t="s">
        <v>9927</v>
      </c>
      <c r="E100" s="175" t="s">
        <v>7404</v>
      </c>
      <c r="F100" s="175"/>
      <c r="G100" s="176" t="s">
        <v>11242</v>
      </c>
      <c r="H100" s="175" t="s">
        <v>1646</v>
      </c>
      <c r="I100" s="173">
        <v>4002</v>
      </c>
      <c r="J100" s="173">
        <v>4893</v>
      </c>
      <c r="K100" s="173">
        <v>5554</v>
      </c>
      <c r="L100" s="174">
        <v>-0.182096873083998</v>
      </c>
      <c r="M100" s="173">
        <v>4957</v>
      </c>
      <c r="N100" s="173">
        <v>3906</v>
      </c>
      <c r="O100" s="173">
        <v>4349</v>
      </c>
      <c r="P100" s="167">
        <v>0.26907322068612399</v>
      </c>
    </row>
    <row r="101" spans="1:16" x14ac:dyDescent="0.35">
      <c r="A101" s="177" t="s">
        <v>8790</v>
      </c>
      <c r="B101" s="175" t="s">
        <v>5040</v>
      </c>
      <c r="C101" s="175" t="s">
        <v>8856</v>
      </c>
      <c r="D101" s="175" t="s">
        <v>11757</v>
      </c>
      <c r="E101" s="175" t="s">
        <v>8789</v>
      </c>
      <c r="F101" s="175"/>
      <c r="G101" s="176" t="s">
        <v>11758</v>
      </c>
      <c r="H101" s="175" t="s">
        <v>1646</v>
      </c>
      <c r="I101" s="173">
        <v>3928</v>
      </c>
      <c r="J101" s="173">
        <v>3837</v>
      </c>
      <c r="K101" s="173">
        <v>3004</v>
      </c>
      <c r="L101" s="174">
        <v>2.3716445139431799E-2</v>
      </c>
      <c r="M101" s="173">
        <v>4322</v>
      </c>
      <c r="N101" s="173">
        <v>1569</v>
      </c>
      <c r="O101" s="173">
        <v>1917</v>
      </c>
      <c r="P101" s="167">
        <v>1.75462077756533</v>
      </c>
    </row>
    <row r="102" spans="1:16" x14ac:dyDescent="0.35">
      <c r="A102" s="177" t="s">
        <v>7510</v>
      </c>
      <c r="B102" s="175" t="s">
        <v>3424</v>
      </c>
      <c r="C102" s="175" t="s">
        <v>8856</v>
      </c>
      <c r="D102" s="175" t="s">
        <v>11154</v>
      </c>
      <c r="E102" s="175" t="s">
        <v>7509</v>
      </c>
      <c r="F102" s="175"/>
      <c r="G102" s="176" t="s">
        <v>11155</v>
      </c>
      <c r="H102" s="175" t="s">
        <v>1646</v>
      </c>
      <c r="I102" s="173">
        <v>3927</v>
      </c>
      <c r="J102" s="173">
        <v>3772</v>
      </c>
      <c r="K102" s="173">
        <v>5204</v>
      </c>
      <c r="L102" s="174">
        <v>4.10922587486744E-2</v>
      </c>
      <c r="M102" s="173">
        <v>3218</v>
      </c>
      <c r="N102" s="173">
        <v>2881</v>
      </c>
      <c r="O102" s="173">
        <v>3847</v>
      </c>
      <c r="P102" s="167">
        <v>0.11697327316903899</v>
      </c>
    </row>
    <row r="103" spans="1:16" x14ac:dyDescent="0.35">
      <c r="A103" s="177" t="s">
        <v>8357</v>
      </c>
      <c r="B103" s="175" t="s">
        <v>5117</v>
      </c>
      <c r="C103" s="175" t="s">
        <v>262</v>
      </c>
      <c r="D103" s="175" t="s">
        <v>11243</v>
      </c>
      <c r="E103" s="175" t="s">
        <v>8356</v>
      </c>
      <c r="F103" s="175"/>
      <c r="G103" s="176" t="s">
        <v>11244</v>
      </c>
      <c r="H103" s="175" t="s">
        <v>1646</v>
      </c>
      <c r="I103" s="173">
        <v>3850</v>
      </c>
      <c r="J103" s="173">
        <v>3862</v>
      </c>
      <c r="K103" s="173">
        <v>5442</v>
      </c>
      <c r="L103" s="174">
        <v>-3.1071983428275799E-3</v>
      </c>
      <c r="M103" s="173">
        <v>8826</v>
      </c>
      <c r="N103" s="173">
        <v>4029</v>
      </c>
      <c r="O103" s="173">
        <v>6258</v>
      </c>
      <c r="P103" s="167">
        <v>1.1906180193596401</v>
      </c>
    </row>
    <row r="104" spans="1:16" x14ac:dyDescent="0.35">
      <c r="A104" s="177" t="s">
        <v>8678</v>
      </c>
      <c r="B104" s="175" t="s">
        <v>5328</v>
      </c>
      <c r="C104" s="175" t="s">
        <v>257</v>
      </c>
      <c r="D104" s="175" t="s">
        <v>12094</v>
      </c>
      <c r="E104" s="175" t="s">
        <v>8677</v>
      </c>
      <c r="F104" s="175"/>
      <c r="G104" s="176" t="s">
        <v>12095</v>
      </c>
      <c r="H104" s="175" t="s">
        <v>1646</v>
      </c>
      <c r="I104" s="173">
        <v>3722</v>
      </c>
      <c r="J104" s="173">
        <v>1513</v>
      </c>
      <c r="K104" s="173">
        <v>2850</v>
      </c>
      <c r="L104" s="174">
        <v>1.46001321877065</v>
      </c>
      <c r="M104" s="173">
        <v>10492</v>
      </c>
      <c r="N104" s="173">
        <v>6412</v>
      </c>
      <c r="O104" s="173">
        <v>7905</v>
      </c>
      <c r="P104" s="167">
        <v>0.63630692451653204</v>
      </c>
    </row>
    <row r="105" spans="1:16" x14ac:dyDescent="0.35">
      <c r="A105" s="177" t="s">
        <v>7157</v>
      </c>
      <c r="B105" s="175" t="s">
        <v>3545</v>
      </c>
      <c r="C105" s="175" t="s">
        <v>254</v>
      </c>
      <c r="D105" s="175" t="s">
        <v>10086</v>
      </c>
      <c r="E105" s="175" t="s">
        <v>7156</v>
      </c>
      <c r="F105" s="175"/>
      <c r="G105" s="176" t="s">
        <v>10087</v>
      </c>
      <c r="H105" s="175" t="s">
        <v>1646</v>
      </c>
      <c r="I105" s="173">
        <v>3714</v>
      </c>
      <c r="J105" s="173">
        <v>4985</v>
      </c>
      <c r="K105" s="173">
        <v>5338</v>
      </c>
      <c r="L105" s="174">
        <v>-0.25496489468405198</v>
      </c>
      <c r="M105" s="173">
        <v>4600</v>
      </c>
      <c r="N105" s="173">
        <v>2849</v>
      </c>
      <c r="O105" s="173">
        <v>3950</v>
      </c>
      <c r="P105" s="167">
        <v>0.614601614601615</v>
      </c>
    </row>
    <row r="106" spans="1:16" x14ac:dyDescent="0.35">
      <c r="A106" s="177" t="s">
        <v>7910</v>
      </c>
      <c r="B106" s="175"/>
      <c r="C106" s="175" t="s">
        <v>260</v>
      </c>
      <c r="D106" s="175" t="s">
        <v>11485</v>
      </c>
      <c r="E106" s="175"/>
      <c r="F106" s="175" t="s">
        <v>7909</v>
      </c>
      <c r="G106" s="176" t="s">
        <v>11486</v>
      </c>
      <c r="H106" s="175" t="s">
        <v>1646</v>
      </c>
      <c r="I106" s="173">
        <v>3706</v>
      </c>
      <c r="J106" s="173">
        <v>4670</v>
      </c>
      <c r="K106" s="173">
        <v>6807</v>
      </c>
      <c r="L106" s="174">
        <v>-0.20642398286937899</v>
      </c>
      <c r="M106" s="173">
        <v>3188</v>
      </c>
      <c r="N106" s="173">
        <v>1628</v>
      </c>
      <c r="O106" s="173">
        <v>1921</v>
      </c>
      <c r="P106" s="167">
        <v>0.95823095823095805</v>
      </c>
    </row>
    <row r="107" spans="1:16" x14ac:dyDescent="0.35">
      <c r="A107" s="177" t="s">
        <v>8792</v>
      </c>
      <c r="B107" s="175" t="s">
        <v>5132</v>
      </c>
      <c r="C107" s="175" t="s">
        <v>351</v>
      </c>
      <c r="D107" s="175" t="s">
        <v>10222</v>
      </c>
      <c r="E107" s="175" t="s">
        <v>8791</v>
      </c>
      <c r="F107" s="175"/>
      <c r="G107" s="176" t="s">
        <v>10223</v>
      </c>
      <c r="H107" s="175" t="s">
        <v>1646</v>
      </c>
      <c r="I107" s="173">
        <v>3640</v>
      </c>
      <c r="J107" s="173">
        <v>326</v>
      </c>
      <c r="K107" s="173">
        <v>8165</v>
      </c>
      <c r="L107" s="174">
        <v>10.1656441717791</v>
      </c>
      <c r="M107" s="173">
        <v>6463</v>
      </c>
      <c r="N107" s="173">
        <v>2664</v>
      </c>
      <c r="O107" s="173">
        <v>5040</v>
      </c>
      <c r="P107" s="167">
        <v>1.42605105105105</v>
      </c>
    </row>
    <row r="108" spans="1:16" x14ac:dyDescent="0.35">
      <c r="A108" s="177" t="s">
        <v>7701</v>
      </c>
      <c r="B108" s="175"/>
      <c r="C108" s="175" t="s">
        <v>8856</v>
      </c>
      <c r="D108" s="175" t="s">
        <v>9932</v>
      </c>
      <c r="E108" s="175"/>
      <c r="F108" s="175" t="s">
        <v>7700</v>
      </c>
      <c r="G108" s="176" t="s">
        <v>11292</v>
      </c>
      <c r="H108" s="175" t="s">
        <v>1646</v>
      </c>
      <c r="I108" s="173">
        <v>3611</v>
      </c>
      <c r="J108" s="173">
        <v>2532</v>
      </c>
      <c r="K108" s="173">
        <v>9251</v>
      </c>
      <c r="L108" s="174">
        <v>0.426145339652449</v>
      </c>
      <c r="M108" s="173">
        <v>3077</v>
      </c>
      <c r="N108" s="173">
        <v>1472</v>
      </c>
      <c r="O108" s="173">
        <v>1940</v>
      </c>
      <c r="P108" s="167">
        <v>1.0903532608695701</v>
      </c>
    </row>
    <row r="109" spans="1:16" x14ac:dyDescent="0.35">
      <c r="A109" s="177" t="s">
        <v>6748</v>
      </c>
      <c r="B109" s="175" t="s">
        <v>2406</v>
      </c>
      <c r="C109" s="175" t="s">
        <v>8856</v>
      </c>
      <c r="D109" s="175" t="s">
        <v>11794</v>
      </c>
      <c r="E109" s="175" t="s">
        <v>6747</v>
      </c>
      <c r="F109" s="175"/>
      <c r="G109" s="176" t="s">
        <v>11795</v>
      </c>
      <c r="H109" s="175" t="s">
        <v>1646</v>
      </c>
      <c r="I109" s="173">
        <v>3581</v>
      </c>
      <c r="J109" s="173">
        <v>5585</v>
      </c>
      <c r="K109" s="173">
        <v>5761</v>
      </c>
      <c r="L109" s="174">
        <v>-0.35881826320501298</v>
      </c>
      <c r="M109" s="173">
        <v>1367</v>
      </c>
      <c r="N109" s="173">
        <v>1545</v>
      </c>
      <c r="O109" s="173">
        <v>1106</v>
      </c>
      <c r="P109" s="167">
        <v>-0.11521035598705499</v>
      </c>
    </row>
    <row r="110" spans="1:16" x14ac:dyDescent="0.35">
      <c r="A110" s="177" t="s">
        <v>8440</v>
      </c>
      <c r="B110" s="175"/>
      <c r="C110" s="175" t="s">
        <v>262</v>
      </c>
      <c r="D110" s="175" t="s">
        <v>9987</v>
      </c>
      <c r="E110" s="175"/>
      <c r="F110" s="175" t="s">
        <v>8439</v>
      </c>
      <c r="G110" s="176" t="s">
        <v>9988</v>
      </c>
      <c r="H110" s="175" t="s">
        <v>1646</v>
      </c>
      <c r="I110" s="173">
        <v>3576</v>
      </c>
      <c r="J110" s="173">
        <v>2967</v>
      </c>
      <c r="K110" s="173">
        <v>4562</v>
      </c>
      <c r="L110" s="174">
        <v>0.20525783619818</v>
      </c>
      <c r="M110" s="173">
        <v>2485</v>
      </c>
      <c r="N110" s="173">
        <v>1746</v>
      </c>
      <c r="O110" s="173">
        <v>2217</v>
      </c>
      <c r="P110" s="167">
        <v>0.42325315005727399</v>
      </c>
    </row>
    <row r="111" spans="1:16" x14ac:dyDescent="0.35">
      <c r="A111" s="177" t="s">
        <v>8554</v>
      </c>
      <c r="B111" s="175"/>
      <c r="C111" s="175" t="s">
        <v>256</v>
      </c>
      <c r="D111" s="175" t="s">
        <v>11561</v>
      </c>
      <c r="E111" s="175"/>
      <c r="F111" s="175" t="s">
        <v>8553</v>
      </c>
      <c r="G111" s="176" t="s">
        <v>11562</v>
      </c>
      <c r="H111" s="175" t="s">
        <v>1646</v>
      </c>
      <c r="I111" s="173">
        <v>3432</v>
      </c>
      <c r="J111" s="173">
        <v>5637</v>
      </c>
      <c r="K111" s="173">
        <v>6355</v>
      </c>
      <c r="L111" s="174">
        <v>-0.39116551357104801</v>
      </c>
      <c r="M111" s="173">
        <v>1919</v>
      </c>
      <c r="N111" s="173">
        <v>1473</v>
      </c>
      <c r="O111" s="173">
        <v>1574</v>
      </c>
      <c r="P111" s="167">
        <v>0.302783435166327</v>
      </c>
    </row>
    <row r="112" spans="1:16" x14ac:dyDescent="0.35">
      <c r="A112" s="177" t="s">
        <v>8702</v>
      </c>
      <c r="B112" s="175" t="s">
        <v>5230</v>
      </c>
      <c r="C112" s="175" t="s">
        <v>263</v>
      </c>
      <c r="D112" s="175" t="s">
        <v>11261</v>
      </c>
      <c r="E112" s="175" t="s">
        <v>8701</v>
      </c>
      <c r="F112" s="175"/>
      <c r="G112" s="176" t="s">
        <v>10330</v>
      </c>
      <c r="H112" s="175" t="s">
        <v>1646</v>
      </c>
      <c r="I112" s="173">
        <v>3405</v>
      </c>
      <c r="J112" s="173">
        <v>2469</v>
      </c>
      <c r="K112" s="173">
        <v>2153</v>
      </c>
      <c r="L112" s="174">
        <v>0.37910085054678</v>
      </c>
      <c r="M112" s="173">
        <v>22039</v>
      </c>
      <c r="N112" s="173">
        <v>5947</v>
      </c>
      <c r="O112" s="173">
        <v>7331</v>
      </c>
      <c r="P112" s="167">
        <v>2.7059021355305202</v>
      </c>
    </row>
    <row r="113" spans="1:16" x14ac:dyDescent="0.35">
      <c r="A113" s="177" t="s">
        <v>5010</v>
      </c>
      <c r="B113" s="175"/>
      <c r="C113" s="175" t="s">
        <v>260</v>
      </c>
      <c r="D113" s="175" t="s">
        <v>12102</v>
      </c>
      <c r="E113" s="175"/>
      <c r="F113" s="175" t="s">
        <v>5009</v>
      </c>
      <c r="G113" s="176" t="s">
        <v>12103</v>
      </c>
      <c r="H113" s="175" t="s">
        <v>1646</v>
      </c>
      <c r="I113" s="173">
        <v>3400</v>
      </c>
      <c r="J113" s="173">
        <v>3726</v>
      </c>
      <c r="K113" s="173">
        <v>3955</v>
      </c>
      <c r="L113" s="174">
        <v>-8.7493290391841116E-2</v>
      </c>
      <c r="M113" s="173">
        <v>3666</v>
      </c>
      <c r="N113" s="173">
        <v>1777</v>
      </c>
      <c r="O113" s="173">
        <v>2133</v>
      </c>
      <c r="P113" s="174">
        <v>1.0630275745638718</v>
      </c>
    </row>
    <row r="114" spans="1:16" x14ac:dyDescent="0.35">
      <c r="A114" s="177" t="s">
        <v>7776</v>
      </c>
      <c r="B114" s="175"/>
      <c r="C114" s="175" t="s">
        <v>256</v>
      </c>
      <c r="D114" s="175" t="s">
        <v>7775</v>
      </c>
      <c r="E114" s="175"/>
      <c r="F114" s="175" t="s">
        <v>7774</v>
      </c>
      <c r="G114" s="176" t="s">
        <v>7773</v>
      </c>
      <c r="H114" s="175" t="s">
        <v>1646</v>
      </c>
      <c r="I114" s="173">
        <v>3397</v>
      </c>
      <c r="J114" s="173">
        <v>3846</v>
      </c>
      <c r="K114" s="173">
        <v>4790</v>
      </c>
      <c r="L114" s="174">
        <v>-0.116744669786791</v>
      </c>
      <c r="M114" s="173">
        <v>368</v>
      </c>
      <c r="N114" s="173">
        <v>152</v>
      </c>
      <c r="O114" s="173">
        <v>215</v>
      </c>
      <c r="P114" s="167">
        <v>1.42105263157895</v>
      </c>
    </row>
    <row r="115" spans="1:16" x14ac:dyDescent="0.35">
      <c r="A115" s="177" t="s">
        <v>8769</v>
      </c>
      <c r="B115" s="175" t="s">
        <v>5043</v>
      </c>
      <c r="C115" s="175" t="s">
        <v>254</v>
      </c>
      <c r="D115" s="175" t="s">
        <v>9243</v>
      </c>
      <c r="E115" s="175" t="s">
        <v>8768</v>
      </c>
      <c r="F115" s="175"/>
      <c r="G115" s="176" t="s">
        <v>8767</v>
      </c>
      <c r="H115" s="175" t="s">
        <v>1646</v>
      </c>
      <c r="I115" s="173">
        <v>3387</v>
      </c>
      <c r="J115" s="173">
        <v>3500</v>
      </c>
      <c r="K115" s="173">
        <v>3737</v>
      </c>
      <c r="L115" s="174">
        <v>-3.22857142857143E-2</v>
      </c>
      <c r="M115" s="173">
        <v>2199</v>
      </c>
      <c r="N115" s="173">
        <v>883</v>
      </c>
      <c r="O115" s="173">
        <v>1264</v>
      </c>
      <c r="P115" s="167">
        <v>1.4903737259343099</v>
      </c>
    </row>
    <row r="116" spans="1:16" x14ac:dyDescent="0.35">
      <c r="A116" s="177" t="s">
        <v>8750</v>
      </c>
      <c r="B116" s="175"/>
      <c r="C116" s="175" t="s">
        <v>256</v>
      </c>
      <c r="D116" s="175" t="s">
        <v>9327</v>
      </c>
      <c r="E116" s="175"/>
      <c r="F116" s="175" t="s">
        <v>8749</v>
      </c>
      <c r="G116" s="176" t="s">
        <v>9328</v>
      </c>
      <c r="H116" s="175" t="s">
        <v>1646</v>
      </c>
      <c r="I116" s="173">
        <v>3350</v>
      </c>
      <c r="J116" s="173">
        <v>3740</v>
      </c>
      <c r="K116" s="173">
        <v>6019</v>
      </c>
      <c r="L116" s="174">
        <v>-0.10427807486630999</v>
      </c>
      <c r="M116" s="173">
        <v>1372</v>
      </c>
      <c r="N116" s="173">
        <v>1188</v>
      </c>
      <c r="O116" s="173">
        <v>1442</v>
      </c>
      <c r="P116" s="167">
        <v>0.15488215488215501</v>
      </c>
    </row>
    <row r="117" spans="1:16" x14ac:dyDescent="0.35">
      <c r="A117" s="177" t="s">
        <v>8645</v>
      </c>
      <c r="B117" s="175"/>
      <c r="C117" s="175" t="s">
        <v>257</v>
      </c>
      <c r="D117" s="175" t="s">
        <v>9694</v>
      </c>
      <c r="E117" s="175"/>
      <c r="F117" s="175" t="s">
        <v>8644</v>
      </c>
      <c r="G117" s="176" t="s">
        <v>9695</v>
      </c>
      <c r="H117" s="175" t="s">
        <v>1646</v>
      </c>
      <c r="I117" s="173">
        <v>3281</v>
      </c>
      <c r="J117" s="173">
        <v>4820</v>
      </c>
      <c r="K117" s="173">
        <v>5745</v>
      </c>
      <c r="L117" s="174">
        <v>-0.319294605809129</v>
      </c>
      <c r="M117" s="173">
        <v>2573</v>
      </c>
      <c r="N117" s="173">
        <v>1829</v>
      </c>
      <c r="O117" s="173">
        <v>2345</v>
      </c>
      <c r="P117" s="167">
        <v>0.40677966101694901</v>
      </c>
    </row>
    <row r="118" spans="1:16" x14ac:dyDescent="0.35">
      <c r="A118" s="177" t="s">
        <v>5421</v>
      </c>
      <c r="B118" s="175" t="s">
        <v>3126</v>
      </c>
      <c r="C118" s="175" t="s">
        <v>257</v>
      </c>
      <c r="D118" s="175" t="s">
        <v>11721</v>
      </c>
      <c r="E118" s="175" t="s">
        <v>5420</v>
      </c>
      <c r="F118" s="175"/>
      <c r="G118" s="176" t="s">
        <v>11722</v>
      </c>
      <c r="H118" s="175" t="s">
        <v>1646</v>
      </c>
      <c r="I118" s="173">
        <v>3249</v>
      </c>
      <c r="J118" s="173">
        <v>3045</v>
      </c>
      <c r="K118" s="173">
        <v>3373</v>
      </c>
      <c r="L118" s="174">
        <v>6.6995073891625595E-2</v>
      </c>
      <c r="M118" s="173">
        <v>4124</v>
      </c>
      <c r="N118" s="173">
        <v>2606</v>
      </c>
      <c r="O118" s="173">
        <v>2955</v>
      </c>
      <c r="P118" s="167">
        <v>0.58250191864927103</v>
      </c>
    </row>
    <row r="119" spans="1:16" x14ac:dyDescent="0.35">
      <c r="A119" s="177" t="s">
        <v>8214</v>
      </c>
      <c r="B119" s="175"/>
      <c r="C119" s="175" t="s">
        <v>254</v>
      </c>
      <c r="D119" s="175" t="s">
        <v>10364</v>
      </c>
      <c r="E119" s="175"/>
      <c r="F119" s="175" t="s">
        <v>8213</v>
      </c>
      <c r="G119" s="176" t="s">
        <v>2059</v>
      </c>
      <c r="H119" s="175" t="s">
        <v>1646</v>
      </c>
      <c r="I119" s="173">
        <v>3249</v>
      </c>
      <c r="J119" s="173">
        <v>10214</v>
      </c>
      <c r="K119" s="173">
        <v>4653</v>
      </c>
      <c r="L119" s="174">
        <v>-0.68190718621499902</v>
      </c>
      <c r="M119" s="173">
        <v>3466</v>
      </c>
      <c r="N119" s="173">
        <v>1600</v>
      </c>
      <c r="O119" s="173">
        <v>2888</v>
      </c>
      <c r="P119" s="167">
        <v>1.16625</v>
      </c>
    </row>
    <row r="120" spans="1:16" x14ac:dyDescent="0.35">
      <c r="A120" s="179" t="s">
        <v>8567</v>
      </c>
      <c r="B120" s="178"/>
      <c r="C120" s="175" t="s">
        <v>257</v>
      </c>
      <c r="D120" s="175" t="s">
        <v>10678</v>
      </c>
      <c r="E120" s="175"/>
      <c r="F120" s="175" t="s">
        <v>8566</v>
      </c>
      <c r="G120" s="176" t="s">
        <v>11491</v>
      </c>
      <c r="H120" s="175" t="s">
        <v>1646</v>
      </c>
      <c r="I120" s="173">
        <v>3171</v>
      </c>
      <c r="J120" s="173">
        <v>4716</v>
      </c>
      <c r="K120" s="173">
        <v>3123</v>
      </c>
      <c r="L120" s="174">
        <v>-0.32760814249363901</v>
      </c>
      <c r="M120" s="173">
        <v>3444</v>
      </c>
      <c r="N120" s="173">
        <v>3006</v>
      </c>
      <c r="O120" s="173">
        <v>3429</v>
      </c>
      <c r="P120" s="167">
        <v>0.145708582834331</v>
      </c>
    </row>
    <row r="121" spans="1:16" x14ac:dyDescent="0.35">
      <c r="A121" s="177" t="s">
        <v>271</v>
      </c>
      <c r="B121" s="175" t="s">
        <v>2154</v>
      </c>
      <c r="C121" s="175" t="s">
        <v>256</v>
      </c>
      <c r="D121" s="175" t="s">
        <v>11102</v>
      </c>
      <c r="E121" s="175" t="s">
        <v>8781</v>
      </c>
      <c r="F121" s="175"/>
      <c r="G121" s="176" t="s">
        <v>10114</v>
      </c>
      <c r="H121" s="175" t="s">
        <v>1646</v>
      </c>
      <c r="I121" s="173">
        <v>3121</v>
      </c>
      <c r="J121" s="173">
        <v>5681</v>
      </c>
      <c r="K121" s="173">
        <v>5317</v>
      </c>
      <c r="L121" s="174">
        <v>-0.45062488998415801</v>
      </c>
      <c r="M121" s="173">
        <v>3809</v>
      </c>
      <c r="N121" s="173">
        <v>2821</v>
      </c>
      <c r="O121" s="173">
        <v>3159</v>
      </c>
      <c r="P121" s="167">
        <v>0.35023041474654398</v>
      </c>
    </row>
    <row r="122" spans="1:16" x14ac:dyDescent="0.35">
      <c r="A122" s="177" t="s">
        <v>7653</v>
      </c>
      <c r="B122" s="175"/>
      <c r="C122" s="175" t="s">
        <v>254</v>
      </c>
      <c r="D122" s="175" t="s">
        <v>9953</v>
      </c>
      <c r="E122" s="175"/>
      <c r="F122" s="175" t="s">
        <v>7652</v>
      </c>
      <c r="G122" s="176" t="s">
        <v>9382</v>
      </c>
      <c r="H122" s="175" t="s">
        <v>1646</v>
      </c>
      <c r="I122" s="173">
        <v>4518</v>
      </c>
      <c r="J122" s="173">
        <v>1215</v>
      </c>
      <c r="K122" s="173">
        <v>5490</v>
      </c>
      <c r="L122" s="174">
        <v>2.7185185185185183</v>
      </c>
      <c r="M122" s="173">
        <v>8129</v>
      </c>
      <c r="N122" s="173">
        <v>3299</v>
      </c>
      <c r="O122" s="173">
        <v>6783</v>
      </c>
      <c r="P122" s="167">
        <v>1.46408002424977</v>
      </c>
    </row>
    <row r="123" spans="1:16" x14ac:dyDescent="0.35">
      <c r="A123" s="177" t="s">
        <v>4906</v>
      </c>
      <c r="B123" s="175"/>
      <c r="C123" s="175" t="s">
        <v>254</v>
      </c>
      <c r="D123" s="175" t="s">
        <v>10385</v>
      </c>
      <c r="E123" s="175"/>
      <c r="F123" s="175" t="s">
        <v>4905</v>
      </c>
      <c r="G123" s="176" t="s">
        <v>10386</v>
      </c>
      <c r="H123" s="175" t="s">
        <v>1646</v>
      </c>
      <c r="I123" s="173">
        <v>3093</v>
      </c>
      <c r="J123" s="173">
        <v>4278</v>
      </c>
      <c r="K123" s="173">
        <v>2603</v>
      </c>
      <c r="L123" s="174">
        <v>-0.27699859747545602</v>
      </c>
      <c r="M123" s="173">
        <v>856</v>
      </c>
      <c r="N123" s="173">
        <v>437</v>
      </c>
      <c r="O123" s="173">
        <v>576</v>
      </c>
      <c r="P123" s="167">
        <v>0.95881006864988505</v>
      </c>
    </row>
    <row r="124" spans="1:16" x14ac:dyDescent="0.35">
      <c r="A124" s="177" t="s">
        <v>8444</v>
      </c>
      <c r="B124" s="175" t="s">
        <v>5172</v>
      </c>
      <c r="C124" s="175" t="s">
        <v>8856</v>
      </c>
      <c r="D124" s="175" t="s">
        <v>11165</v>
      </c>
      <c r="E124" s="175" t="s">
        <v>8443</v>
      </c>
      <c r="F124" s="175"/>
      <c r="G124" s="176" t="s">
        <v>11166</v>
      </c>
      <c r="H124" s="175" t="s">
        <v>1646</v>
      </c>
      <c r="I124" s="173">
        <v>3081</v>
      </c>
      <c r="J124" s="173">
        <v>4209</v>
      </c>
      <c r="K124" s="173">
        <v>5148</v>
      </c>
      <c r="L124" s="174">
        <v>-0.26799714896650001</v>
      </c>
      <c r="M124" s="173">
        <v>13925</v>
      </c>
      <c r="N124" s="173">
        <v>6954</v>
      </c>
      <c r="O124" s="173">
        <v>8526</v>
      </c>
      <c r="P124" s="167">
        <v>1.0024446361806201</v>
      </c>
    </row>
    <row r="125" spans="1:16" x14ac:dyDescent="0.35">
      <c r="A125" s="177" t="s">
        <v>8776</v>
      </c>
      <c r="B125" s="175"/>
      <c r="C125" s="175" t="s">
        <v>255</v>
      </c>
      <c r="D125" s="175" t="s">
        <v>10714</v>
      </c>
      <c r="E125" s="175"/>
      <c r="F125" s="175" t="s">
        <v>8775</v>
      </c>
      <c r="G125" s="176" t="s">
        <v>9846</v>
      </c>
      <c r="H125" s="175" t="s">
        <v>1646</v>
      </c>
      <c r="I125" s="173">
        <v>3051</v>
      </c>
      <c r="J125" s="173">
        <v>3629</v>
      </c>
      <c r="K125" s="173">
        <v>4168</v>
      </c>
      <c r="L125" s="174">
        <v>-0.15927252686690599</v>
      </c>
      <c r="M125" s="173">
        <v>488</v>
      </c>
      <c r="N125" s="173">
        <v>194</v>
      </c>
      <c r="O125" s="173">
        <v>262</v>
      </c>
      <c r="P125" s="167">
        <v>1.51546391752577</v>
      </c>
    </row>
    <row r="126" spans="1:16" x14ac:dyDescent="0.35">
      <c r="A126" s="177" t="s">
        <v>8160</v>
      </c>
      <c r="B126" s="175" t="s">
        <v>5061</v>
      </c>
      <c r="C126" s="175" t="s">
        <v>262</v>
      </c>
      <c r="D126" s="175" t="s">
        <v>10289</v>
      </c>
      <c r="E126" s="175" t="s">
        <v>8159</v>
      </c>
      <c r="F126" s="175"/>
      <c r="G126" s="176" t="s">
        <v>10290</v>
      </c>
      <c r="H126" s="175" t="s">
        <v>1646</v>
      </c>
      <c r="I126" s="173">
        <v>2991</v>
      </c>
      <c r="J126" s="173">
        <v>3526</v>
      </c>
      <c r="K126" s="173">
        <v>4092</v>
      </c>
      <c r="L126" s="174">
        <v>-0.15173000567215</v>
      </c>
      <c r="M126" s="173">
        <v>3347</v>
      </c>
      <c r="N126" s="173">
        <v>2231</v>
      </c>
      <c r="O126" s="173">
        <v>3150</v>
      </c>
      <c r="P126" s="167">
        <v>0.50022411474674999</v>
      </c>
    </row>
    <row r="127" spans="1:16" x14ac:dyDescent="0.35">
      <c r="A127" s="177" t="s">
        <v>5374</v>
      </c>
      <c r="B127" s="175" t="s">
        <v>2737</v>
      </c>
      <c r="C127" s="175" t="s">
        <v>257</v>
      </c>
      <c r="D127" s="175" t="s">
        <v>10225</v>
      </c>
      <c r="E127" s="175" t="s">
        <v>5373</v>
      </c>
      <c r="F127" s="175"/>
      <c r="G127" s="176" t="s">
        <v>10226</v>
      </c>
      <c r="H127" s="175" t="s">
        <v>1646</v>
      </c>
      <c r="I127" s="173">
        <v>2980</v>
      </c>
      <c r="J127" s="173">
        <v>4788</v>
      </c>
      <c r="K127" s="173">
        <v>4132</v>
      </c>
      <c r="L127" s="174">
        <v>-0.37761069340016701</v>
      </c>
      <c r="M127" s="173">
        <v>4155</v>
      </c>
      <c r="N127" s="173">
        <v>3128</v>
      </c>
      <c r="O127" s="173">
        <v>3204</v>
      </c>
      <c r="P127" s="167">
        <v>0.328324808184143</v>
      </c>
    </row>
    <row r="128" spans="1:16" x14ac:dyDescent="0.35">
      <c r="A128" s="177" t="s">
        <v>8606</v>
      </c>
      <c r="B128" s="175"/>
      <c r="C128" s="175" t="s">
        <v>254</v>
      </c>
      <c r="D128" s="175" t="s">
        <v>11802</v>
      </c>
      <c r="E128" s="175"/>
      <c r="F128" s="175" t="s">
        <v>8605</v>
      </c>
      <c r="G128" s="176" t="s">
        <v>9324</v>
      </c>
      <c r="H128" s="175" t="s">
        <v>1646</v>
      </c>
      <c r="I128" s="173">
        <v>2972</v>
      </c>
      <c r="J128" s="173">
        <v>3453</v>
      </c>
      <c r="K128" s="173">
        <v>5406</v>
      </c>
      <c r="L128" s="174">
        <v>-0.13929916015059399</v>
      </c>
      <c r="M128" s="173">
        <v>6488</v>
      </c>
      <c r="N128" s="173">
        <v>4345</v>
      </c>
      <c r="O128" s="173">
        <v>5251</v>
      </c>
      <c r="P128" s="167">
        <v>0.49321058688147301</v>
      </c>
    </row>
    <row r="129" spans="1:16" x14ac:dyDescent="0.35">
      <c r="A129" s="177" t="s">
        <v>7283</v>
      </c>
      <c r="B129" s="175" t="s">
        <v>2774</v>
      </c>
      <c r="C129" s="175" t="s">
        <v>254</v>
      </c>
      <c r="D129" s="175" t="s">
        <v>9244</v>
      </c>
      <c r="E129" s="175" t="s">
        <v>7282</v>
      </c>
      <c r="F129" s="175"/>
      <c r="G129" s="176" t="s">
        <v>9245</v>
      </c>
      <c r="H129" s="175" t="s">
        <v>1646</v>
      </c>
      <c r="I129" s="173">
        <v>2968</v>
      </c>
      <c r="J129" s="173">
        <v>3245</v>
      </c>
      <c r="K129" s="173">
        <v>3968</v>
      </c>
      <c r="L129" s="174">
        <v>-8.5362095531586996E-2</v>
      </c>
      <c r="M129" s="173">
        <v>6807</v>
      </c>
      <c r="N129" s="173">
        <v>3130</v>
      </c>
      <c r="O129" s="173">
        <v>3889</v>
      </c>
      <c r="P129" s="167">
        <v>1.1747603833865801</v>
      </c>
    </row>
    <row r="130" spans="1:16" x14ac:dyDescent="0.35">
      <c r="A130" s="177" t="s">
        <v>8225</v>
      </c>
      <c r="B130" s="175" t="s">
        <v>2141</v>
      </c>
      <c r="C130" s="175" t="s">
        <v>258</v>
      </c>
      <c r="D130" s="175" t="s">
        <v>9674</v>
      </c>
      <c r="E130" s="175" t="s">
        <v>8224</v>
      </c>
      <c r="F130" s="175"/>
      <c r="G130" s="176" t="s">
        <v>11257</v>
      </c>
      <c r="H130" s="175" t="s">
        <v>1646</v>
      </c>
      <c r="I130" s="173">
        <v>2952</v>
      </c>
      <c r="J130" s="173">
        <v>4236</v>
      </c>
      <c r="K130" s="173">
        <v>53</v>
      </c>
      <c r="L130" s="174">
        <v>-0.303116147308782</v>
      </c>
      <c r="M130" s="173">
        <v>5739</v>
      </c>
      <c r="N130" s="173">
        <v>2192</v>
      </c>
      <c r="O130" s="173">
        <v>3040</v>
      </c>
      <c r="P130" s="167">
        <v>1.61815693430657</v>
      </c>
    </row>
    <row r="131" spans="1:16" x14ac:dyDescent="0.35">
      <c r="A131" s="177" t="s">
        <v>7458</v>
      </c>
      <c r="B131" s="175" t="s">
        <v>2880</v>
      </c>
      <c r="C131" s="175" t="s">
        <v>8856</v>
      </c>
      <c r="D131" s="175" t="s">
        <v>10135</v>
      </c>
      <c r="E131" s="175" t="s">
        <v>7457</v>
      </c>
      <c r="F131" s="175"/>
      <c r="G131" s="176" t="s">
        <v>10136</v>
      </c>
      <c r="H131" s="175" t="s">
        <v>1646</v>
      </c>
      <c r="I131" s="173">
        <v>2906</v>
      </c>
      <c r="J131" s="173">
        <v>3932</v>
      </c>
      <c r="K131" s="173">
        <v>3577</v>
      </c>
      <c r="L131" s="174">
        <v>-0.26093591047812797</v>
      </c>
      <c r="M131" s="173">
        <v>2442</v>
      </c>
      <c r="N131" s="173">
        <v>1553</v>
      </c>
      <c r="O131" s="173">
        <v>1594</v>
      </c>
      <c r="P131" s="167">
        <v>0.572440437862202</v>
      </c>
    </row>
    <row r="132" spans="1:16" x14ac:dyDescent="0.35">
      <c r="A132" s="177" t="s">
        <v>8754</v>
      </c>
      <c r="B132" s="175" t="s">
        <v>2141</v>
      </c>
      <c r="C132" s="175" t="s">
        <v>258</v>
      </c>
      <c r="D132" s="175" t="s">
        <v>11192</v>
      </c>
      <c r="E132" s="175" t="s">
        <v>8753</v>
      </c>
      <c r="F132" s="175"/>
      <c r="G132" s="176" t="s">
        <v>11193</v>
      </c>
      <c r="H132" s="175" t="s">
        <v>1646</v>
      </c>
      <c r="I132" s="173">
        <v>2870</v>
      </c>
      <c r="J132" s="173">
        <v>3552</v>
      </c>
      <c r="K132" s="173">
        <v>4238</v>
      </c>
      <c r="L132" s="174">
        <v>-0.19200450450450399</v>
      </c>
      <c r="M132" s="173">
        <v>5533</v>
      </c>
      <c r="N132" s="173">
        <v>2708</v>
      </c>
      <c r="O132" s="173">
        <v>3424</v>
      </c>
      <c r="P132" s="167">
        <v>1.04320531757755</v>
      </c>
    </row>
    <row r="133" spans="1:16" x14ac:dyDescent="0.35">
      <c r="A133" s="177" t="s">
        <v>8587</v>
      </c>
      <c r="B133" s="175"/>
      <c r="C133" s="175" t="s">
        <v>254</v>
      </c>
      <c r="D133" s="175" t="s">
        <v>9334</v>
      </c>
      <c r="E133" s="175"/>
      <c r="F133" s="175" t="s">
        <v>8586</v>
      </c>
      <c r="G133" s="176" t="s">
        <v>8585</v>
      </c>
      <c r="H133" s="175" t="s">
        <v>1646</v>
      </c>
      <c r="I133" s="173">
        <v>2863</v>
      </c>
      <c r="J133" s="173">
        <v>2917</v>
      </c>
      <c r="K133" s="173">
        <v>4510</v>
      </c>
      <c r="L133" s="174">
        <v>-1.851217003771E-2</v>
      </c>
      <c r="M133" s="173">
        <v>1509</v>
      </c>
      <c r="N133" s="173">
        <v>668</v>
      </c>
      <c r="O133" s="173">
        <v>889</v>
      </c>
      <c r="P133" s="167">
        <v>1.2589820359281401</v>
      </c>
    </row>
    <row r="134" spans="1:16" x14ac:dyDescent="0.35">
      <c r="A134" s="177" t="s">
        <v>8395</v>
      </c>
      <c r="B134" s="175"/>
      <c r="C134" s="175" t="s">
        <v>262</v>
      </c>
      <c r="D134" s="175" t="s">
        <v>10458</v>
      </c>
      <c r="E134" s="175"/>
      <c r="F134" s="175" t="s">
        <v>8394</v>
      </c>
      <c r="G134" s="176" t="s">
        <v>10459</v>
      </c>
      <c r="H134" s="175" t="s">
        <v>1646</v>
      </c>
      <c r="I134" s="173">
        <v>2856</v>
      </c>
      <c r="J134" s="173">
        <v>6065</v>
      </c>
      <c r="K134" s="173">
        <v>7040</v>
      </c>
      <c r="L134" s="174">
        <v>-0.52910140148392404</v>
      </c>
      <c r="M134" s="173">
        <v>2379</v>
      </c>
      <c r="N134" s="173">
        <v>1268</v>
      </c>
      <c r="O134" s="173">
        <v>1488</v>
      </c>
      <c r="P134" s="167">
        <v>0.87618296529968498</v>
      </c>
    </row>
    <row r="135" spans="1:16" x14ac:dyDescent="0.35">
      <c r="A135" s="177" t="s">
        <v>8149</v>
      </c>
      <c r="B135" s="175" t="s">
        <v>3116</v>
      </c>
      <c r="C135" s="175" t="s">
        <v>262</v>
      </c>
      <c r="D135" s="175" t="s">
        <v>10254</v>
      </c>
      <c r="E135" s="175" t="s">
        <v>8148</v>
      </c>
      <c r="F135" s="175"/>
      <c r="G135" s="176" t="s">
        <v>10255</v>
      </c>
      <c r="H135" s="175" t="s">
        <v>1646</v>
      </c>
      <c r="I135" s="173">
        <v>2823</v>
      </c>
      <c r="J135" s="173">
        <v>2613</v>
      </c>
      <c r="K135" s="173">
        <v>3581</v>
      </c>
      <c r="L135" s="174">
        <v>8.03673938002296E-2</v>
      </c>
      <c r="M135" s="173">
        <v>14060</v>
      </c>
      <c r="N135" s="173">
        <v>9480</v>
      </c>
      <c r="O135" s="173">
        <v>10901</v>
      </c>
      <c r="P135" s="167">
        <v>0.48312236286919802</v>
      </c>
    </row>
    <row r="136" spans="1:16" x14ac:dyDescent="0.35">
      <c r="A136" s="177" t="s">
        <v>8666</v>
      </c>
      <c r="B136" s="175" t="s">
        <v>2394</v>
      </c>
      <c r="C136" s="175" t="s">
        <v>254</v>
      </c>
      <c r="D136" s="175" t="s">
        <v>11650</v>
      </c>
      <c r="E136" s="175" t="s">
        <v>8665</v>
      </c>
      <c r="F136" s="175"/>
      <c r="G136" s="176" t="s">
        <v>5248</v>
      </c>
      <c r="H136" s="175" t="s">
        <v>1646</v>
      </c>
      <c r="I136" s="173">
        <v>2812</v>
      </c>
      <c r="J136" s="173">
        <v>2377</v>
      </c>
      <c r="K136" s="173">
        <v>3807</v>
      </c>
      <c r="L136" s="174">
        <v>0.18300378628523301</v>
      </c>
      <c r="M136" s="173">
        <v>3064</v>
      </c>
      <c r="N136" s="173">
        <v>1508</v>
      </c>
      <c r="O136" s="173">
        <v>2124</v>
      </c>
      <c r="P136" s="167">
        <v>1.0318302387267899</v>
      </c>
    </row>
    <row r="137" spans="1:16" x14ac:dyDescent="0.35">
      <c r="A137" s="177" t="s">
        <v>8670</v>
      </c>
      <c r="B137" s="175"/>
      <c r="C137" s="175" t="s">
        <v>256</v>
      </c>
      <c r="D137" s="175" t="s">
        <v>10771</v>
      </c>
      <c r="E137" s="175"/>
      <c r="F137" s="175" t="s">
        <v>8669</v>
      </c>
      <c r="G137" s="176" t="s">
        <v>10772</v>
      </c>
      <c r="H137" s="175" t="s">
        <v>1646</v>
      </c>
      <c r="I137" s="173">
        <v>2803</v>
      </c>
      <c r="J137" s="173">
        <v>3970</v>
      </c>
      <c r="K137" s="173">
        <v>5102</v>
      </c>
      <c r="L137" s="174">
        <v>-0.293954659949622</v>
      </c>
      <c r="M137" s="173">
        <v>1694</v>
      </c>
      <c r="N137" s="173">
        <v>1268</v>
      </c>
      <c r="O137" s="173">
        <v>1767</v>
      </c>
      <c r="P137" s="167">
        <v>0.33596214511041</v>
      </c>
    </row>
    <row r="138" spans="1:16" x14ac:dyDescent="0.35">
      <c r="A138" s="177" t="s">
        <v>8355</v>
      </c>
      <c r="B138" s="175"/>
      <c r="C138" s="175" t="s">
        <v>263</v>
      </c>
      <c r="D138" s="175" t="s">
        <v>9165</v>
      </c>
      <c r="E138" s="175"/>
      <c r="F138" s="175" t="s">
        <v>8354</v>
      </c>
      <c r="G138" s="176" t="s">
        <v>9166</v>
      </c>
      <c r="H138" s="175" t="s">
        <v>1646</v>
      </c>
      <c r="I138" s="173">
        <v>2798</v>
      </c>
      <c r="J138" s="173">
        <v>3044</v>
      </c>
      <c r="K138" s="173">
        <v>1171</v>
      </c>
      <c r="L138" s="174">
        <v>-8.0814717477004E-2</v>
      </c>
      <c r="M138" s="173">
        <v>5617</v>
      </c>
      <c r="N138" s="173">
        <v>3881</v>
      </c>
      <c r="O138" s="173">
        <v>4885</v>
      </c>
      <c r="P138" s="167">
        <v>0.44730739500128802</v>
      </c>
    </row>
    <row r="139" spans="1:16" x14ac:dyDescent="0.35">
      <c r="A139" s="177" t="s">
        <v>8343</v>
      </c>
      <c r="B139" s="175" t="s">
        <v>2623</v>
      </c>
      <c r="C139" s="175" t="s">
        <v>258</v>
      </c>
      <c r="D139" s="175" t="s">
        <v>11266</v>
      </c>
      <c r="E139" s="175" t="s">
        <v>8342</v>
      </c>
      <c r="F139" s="175"/>
      <c r="G139" s="176" t="s">
        <v>11267</v>
      </c>
      <c r="H139" s="175" t="s">
        <v>1646</v>
      </c>
      <c r="I139" s="173">
        <v>2750</v>
      </c>
      <c r="J139" s="173">
        <v>2706</v>
      </c>
      <c r="K139" s="173">
        <v>3645</v>
      </c>
      <c r="L139" s="174">
        <v>1.6260162601626101E-2</v>
      </c>
      <c r="M139" s="173">
        <v>2576</v>
      </c>
      <c r="N139" s="173">
        <v>1458</v>
      </c>
      <c r="O139" s="173">
        <v>1857</v>
      </c>
      <c r="P139" s="167">
        <v>0.76680384087791498</v>
      </c>
    </row>
    <row r="140" spans="1:16" x14ac:dyDescent="0.35">
      <c r="A140" s="177" t="s">
        <v>8700</v>
      </c>
      <c r="B140" s="175" t="s">
        <v>5833</v>
      </c>
      <c r="C140" s="175" t="s">
        <v>263</v>
      </c>
      <c r="D140" s="175" t="s">
        <v>10138</v>
      </c>
      <c r="E140" s="175" t="s">
        <v>8699</v>
      </c>
      <c r="F140" s="175"/>
      <c r="G140" s="176" t="s">
        <v>9271</v>
      </c>
      <c r="H140" s="175" t="s">
        <v>1646</v>
      </c>
      <c r="I140" s="173">
        <v>2721</v>
      </c>
      <c r="J140" s="173">
        <v>2520</v>
      </c>
      <c r="K140" s="173">
        <v>1663</v>
      </c>
      <c r="L140" s="174">
        <v>7.9761904761904701E-2</v>
      </c>
      <c r="M140" s="173">
        <v>4639</v>
      </c>
      <c r="N140" s="173">
        <v>2011</v>
      </c>
      <c r="O140" s="173">
        <v>2687</v>
      </c>
      <c r="P140" s="167">
        <v>1.3068125310790699</v>
      </c>
    </row>
    <row r="141" spans="1:16" x14ac:dyDescent="0.35">
      <c r="A141" s="177" t="s">
        <v>5372</v>
      </c>
      <c r="B141" s="175" t="s">
        <v>2537</v>
      </c>
      <c r="C141" s="175" t="s">
        <v>257</v>
      </c>
      <c r="D141" s="175" t="s">
        <v>11194</v>
      </c>
      <c r="E141" s="175" t="s">
        <v>5371</v>
      </c>
      <c r="F141" s="175"/>
      <c r="G141" s="176" t="s">
        <v>10227</v>
      </c>
      <c r="H141" s="175" t="s">
        <v>1646</v>
      </c>
      <c r="I141" s="173">
        <v>2624</v>
      </c>
      <c r="J141" s="173">
        <v>3652</v>
      </c>
      <c r="K141" s="173">
        <v>4510</v>
      </c>
      <c r="L141" s="174">
        <v>-0.28148959474260699</v>
      </c>
      <c r="M141" s="173">
        <v>2443</v>
      </c>
      <c r="N141" s="173">
        <v>2188</v>
      </c>
      <c r="O141" s="173">
        <v>2712</v>
      </c>
      <c r="P141" s="167">
        <v>0.11654478976234001</v>
      </c>
    </row>
    <row r="142" spans="1:16" x14ac:dyDescent="0.35">
      <c r="A142" s="177" t="s">
        <v>8179</v>
      </c>
      <c r="B142" s="175"/>
      <c r="C142" s="175" t="s">
        <v>257</v>
      </c>
      <c r="D142" s="175" t="s">
        <v>9934</v>
      </c>
      <c r="E142" s="175"/>
      <c r="F142" s="175" t="s">
        <v>8178</v>
      </c>
      <c r="G142" s="176" t="s">
        <v>9687</v>
      </c>
      <c r="H142" s="175" t="s">
        <v>1646</v>
      </c>
      <c r="I142" s="173">
        <v>2573</v>
      </c>
      <c r="J142" s="173">
        <v>4593</v>
      </c>
      <c r="K142" s="173">
        <v>5100</v>
      </c>
      <c r="L142" s="174">
        <v>-0.43979969518833001</v>
      </c>
      <c r="M142" s="173">
        <v>3363</v>
      </c>
      <c r="N142" s="173">
        <v>3144</v>
      </c>
      <c r="O142" s="173">
        <v>3880</v>
      </c>
      <c r="P142" s="167">
        <v>6.9656488549618298E-2</v>
      </c>
    </row>
    <row r="143" spans="1:16" x14ac:dyDescent="0.35">
      <c r="A143" s="177" t="s">
        <v>8696</v>
      </c>
      <c r="B143" s="175"/>
      <c r="C143" s="175" t="s">
        <v>257</v>
      </c>
      <c r="D143" s="175" t="s">
        <v>10189</v>
      </c>
      <c r="E143" s="175"/>
      <c r="F143" s="175" t="s">
        <v>8695</v>
      </c>
      <c r="G143" s="176" t="s">
        <v>10190</v>
      </c>
      <c r="H143" s="175" t="s">
        <v>1646</v>
      </c>
      <c r="I143" s="173">
        <v>2553</v>
      </c>
      <c r="J143" s="173">
        <v>3795</v>
      </c>
      <c r="K143" s="173">
        <v>3819</v>
      </c>
      <c r="L143" s="174">
        <v>-0.32727272727272699</v>
      </c>
      <c r="M143" s="173">
        <v>1554</v>
      </c>
      <c r="N143" s="173">
        <v>1194</v>
      </c>
      <c r="O143" s="173">
        <v>1414</v>
      </c>
      <c r="P143" s="167">
        <v>0.30150753768844202</v>
      </c>
    </row>
    <row r="144" spans="1:16" x14ac:dyDescent="0.35">
      <c r="A144" s="179" t="s">
        <v>6867</v>
      </c>
      <c r="B144" s="178" t="s">
        <v>2723</v>
      </c>
      <c r="C144" s="175" t="s">
        <v>257</v>
      </c>
      <c r="D144" s="175" t="s">
        <v>10644</v>
      </c>
      <c r="E144" s="175"/>
      <c r="F144" s="175" t="s">
        <v>6866</v>
      </c>
      <c r="G144" s="176" t="s">
        <v>11481</v>
      </c>
      <c r="H144" s="175" t="s">
        <v>1646</v>
      </c>
      <c r="I144" s="173">
        <v>2549</v>
      </c>
      <c r="J144" s="173">
        <v>3736</v>
      </c>
      <c r="K144" s="173">
        <v>4765</v>
      </c>
      <c r="L144" s="174">
        <v>-0.31771948608137002</v>
      </c>
      <c r="M144" s="173">
        <v>4183</v>
      </c>
      <c r="N144" s="173">
        <v>3746</v>
      </c>
      <c r="O144" s="173">
        <v>4383</v>
      </c>
      <c r="P144" s="167">
        <v>0.116657768286172</v>
      </c>
    </row>
    <row r="145" spans="1:16" x14ac:dyDescent="0.35">
      <c r="A145" s="177" t="s">
        <v>7896</v>
      </c>
      <c r="B145" s="175" t="s">
        <v>2628</v>
      </c>
      <c r="C145" s="175" t="s">
        <v>254</v>
      </c>
      <c r="D145" s="175" t="s">
        <v>9248</v>
      </c>
      <c r="E145" s="175" t="s">
        <v>7895</v>
      </c>
      <c r="F145" s="175"/>
      <c r="G145" s="176" t="s">
        <v>9249</v>
      </c>
      <c r="H145" s="175" t="s">
        <v>1646</v>
      </c>
      <c r="I145" s="173">
        <v>2540</v>
      </c>
      <c r="J145" s="173">
        <v>2664</v>
      </c>
      <c r="K145" s="173">
        <v>3421</v>
      </c>
      <c r="L145" s="174">
        <v>-4.6546546546546601E-2</v>
      </c>
      <c r="M145" s="173">
        <v>5418</v>
      </c>
      <c r="N145" s="173">
        <v>2572</v>
      </c>
      <c r="O145" s="173">
        <v>3508</v>
      </c>
      <c r="P145" s="167">
        <v>1.1065318818040399</v>
      </c>
    </row>
    <row r="146" spans="1:16" x14ac:dyDescent="0.35">
      <c r="A146" s="177" t="s">
        <v>8712</v>
      </c>
      <c r="B146" s="175" t="s">
        <v>5081</v>
      </c>
      <c r="C146" s="175" t="s">
        <v>257</v>
      </c>
      <c r="D146" s="175" t="s">
        <v>9627</v>
      </c>
      <c r="E146" s="175" t="s">
        <v>8711</v>
      </c>
      <c r="F146" s="175"/>
      <c r="G146" s="176" t="s">
        <v>9628</v>
      </c>
      <c r="H146" s="175" t="s">
        <v>1646</v>
      </c>
      <c r="I146" s="173">
        <v>2512</v>
      </c>
      <c r="J146" s="173">
        <v>1546</v>
      </c>
      <c r="K146" s="173">
        <v>2776</v>
      </c>
      <c r="L146" s="174">
        <v>0.62483829236739996</v>
      </c>
      <c r="M146" s="173">
        <v>1190</v>
      </c>
      <c r="N146" s="173">
        <v>627</v>
      </c>
      <c r="O146" s="173">
        <v>780</v>
      </c>
      <c r="P146" s="167">
        <v>0.89792663476874002</v>
      </c>
    </row>
    <row r="147" spans="1:16" x14ac:dyDescent="0.35">
      <c r="A147" s="177" t="s">
        <v>8460</v>
      </c>
      <c r="B147" s="175"/>
      <c r="C147" s="175" t="s">
        <v>258</v>
      </c>
      <c r="D147" s="175" t="s">
        <v>10499</v>
      </c>
      <c r="E147" s="175"/>
      <c r="F147" s="175" t="s">
        <v>8459</v>
      </c>
      <c r="G147" s="176" t="s">
        <v>11367</v>
      </c>
      <c r="H147" s="175" t="s">
        <v>1646</v>
      </c>
      <c r="I147" s="173">
        <v>2480</v>
      </c>
      <c r="J147" s="173">
        <v>3253</v>
      </c>
      <c r="K147" s="173">
        <v>3570</v>
      </c>
      <c r="L147" s="174">
        <v>-0.237626806025207</v>
      </c>
      <c r="M147" s="173">
        <v>2398</v>
      </c>
      <c r="N147" s="173">
        <v>1382</v>
      </c>
      <c r="O147" s="173">
        <v>1704</v>
      </c>
      <c r="P147" s="167">
        <v>0.73516642547033295</v>
      </c>
    </row>
    <row r="148" spans="1:16" x14ac:dyDescent="0.35">
      <c r="A148" s="177" t="s">
        <v>8265</v>
      </c>
      <c r="B148" s="175" t="s">
        <v>5180</v>
      </c>
      <c r="C148" s="175" t="s">
        <v>254</v>
      </c>
      <c r="D148" s="175" t="s">
        <v>11100</v>
      </c>
      <c r="E148" s="175" t="s">
        <v>8264</v>
      </c>
      <c r="F148" s="175"/>
      <c r="G148" s="176" t="s">
        <v>11101</v>
      </c>
      <c r="H148" s="175" t="s">
        <v>1646</v>
      </c>
      <c r="I148" s="173">
        <v>2457</v>
      </c>
      <c r="J148" s="173">
        <v>3621</v>
      </c>
      <c r="K148" s="173">
        <v>4594</v>
      </c>
      <c r="L148" s="174">
        <v>-0.32145816072908001</v>
      </c>
      <c r="M148" s="173">
        <v>6742</v>
      </c>
      <c r="N148" s="173">
        <v>3106</v>
      </c>
      <c r="O148" s="173">
        <v>4715</v>
      </c>
      <c r="P148" s="167">
        <v>1.1706374758531899</v>
      </c>
    </row>
    <row r="149" spans="1:16" x14ac:dyDescent="0.35">
      <c r="A149" s="177" t="s">
        <v>7346</v>
      </c>
      <c r="B149" s="175" t="s">
        <v>5405</v>
      </c>
      <c r="C149" s="175" t="s">
        <v>259</v>
      </c>
      <c r="D149" s="175" t="s">
        <v>11185</v>
      </c>
      <c r="E149" s="175" t="s">
        <v>7345</v>
      </c>
      <c r="F149" s="175"/>
      <c r="G149" s="176" t="s">
        <v>11186</v>
      </c>
      <c r="H149" s="175" t="s">
        <v>1646</v>
      </c>
      <c r="I149" s="173">
        <v>2456</v>
      </c>
      <c r="J149" s="173">
        <v>2835</v>
      </c>
      <c r="K149" s="173">
        <v>3346</v>
      </c>
      <c r="L149" s="174">
        <v>-0.1336860670194</v>
      </c>
      <c r="M149" s="173">
        <v>5231</v>
      </c>
      <c r="N149" s="173">
        <v>2151</v>
      </c>
      <c r="O149" s="173">
        <v>2531</v>
      </c>
      <c r="P149" s="167">
        <v>1.43189214318921</v>
      </c>
    </row>
    <row r="150" spans="1:16" x14ac:dyDescent="0.35">
      <c r="A150" s="177" t="s">
        <v>5829</v>
      </c>
      <c r="B150" s="175" t="s">
        <v>2835</v>
      </c>
      <c r="C150" s="175" t="s">
        <v>350</v>
      </c>
      <c r="D150" s="175" t="s">
        <v>11666</v>
      </c>
      <c r="E150" s="175" t="s">
        <v>5828</v>
      </c>
      <c r="F150" s="175"/>
      <c r="G150" s="176" t="s">
        <v>9256</v>
      </c>
      <c r="H150" s="175" t="s">
        <v>1646</v>
      </c>
      <c r="I150" s="173">
        <v>2438</v>
      </c>
      <c r="J150" s="173">
        <v>2822</v>
      </c>
      <c r="K150" s="173">
        <v>2941</v>
      </c>
      <c r="L150" s="174">
        <v>-0.13607370659106999</v>
      </c>
      <c r="M150" s="173">
        <v>1077</v>
      </c>
      <c r="N150" s="173">
        <v>671</v>
      </c>
      <c r="O150" s="173">
        <v>747</v>
      </c>
      <c r="P150" s="167">
        <v>0.60506706408345701</v>
      </c>
    </row>
    <row r="151" spans="1:16" x14ac:dyDescent="0.35">
      <c r="A151" s="177" t="s">
        <v>4334</v>
      </c>
      <c r="B151" s="175"/>
      <c r="C151" s="175" t="s">
        <v>257</v>
      </c>
      <c r="D151" s="175" t="s">
        <v>4333</v>
      </c>
      <c r="E151" s="175"/>
      <c r="F151" s="175" t="s">
        <v>4332</v>
      </c>
      <c r="G151" s="176" t="s">
        <v>4331</v>
      </c>
      <c r="H151" s="175" t="s">
        <v>1646</v>
      </c>
      <c r="I151" s="173">
        <v>2392</v>
      </c>
      <c r="J151" s="173">
        <v>4374</v>
      </c>
      <c r="K151" s="173">
        <v>4825</v>
      </c>
      <c r="L151" s="174">
        <v>-0.45313214449016898</v>
      </c>
      <c r="M151" s="173">
        <v>2349</v>
      </c>
      <c r="N151" s="173">
        <v>2874</v>
      </c>
      <c r="O151" s="173">
        <v>3291</v>
      </c>
      <c r="P151" s="167">
        <v>-0.182672233820459</v>
      </c>
    </row>
    <row r="152" spans="1:16" x14ac:dyDescent="0.35">
      <c r="A152" s="177" t="s">
        <v>8758</v>
      </c>
      <c r="B152" s="175" t="s">
        <v>7780</v>
      </c>
      <c r="C152" s="175" t="s">
        <v>268</v>
      </c>
      <c r="D152" s="175" t="s">
        <v>11654</v>
      </c>
      <c r="E152" s="175" t="s">
        <v>8757</v>
      </c>
      <c r="F152" s="175"/>
      <c r="G152" s="176" t="s">
        <v>11655</v>
      </c>
      <c r="H152" s="175" t="s">
        <v>1646</v>
      </c>
      <c r="I152" s="173">
        <v>2383</v>
      </c>
      <c r="J152" s="173">
        <v>2818</v>
      </c>
      <c r="K152" s="173">
        <v>3096</v>
      </c>
      <c r="L152" s="174">
        <v>-0.15436479772888601</v>
      </c>
      <c r="M152" s="173">
        <v>4924</v>
      </c>
      <c r="N152" s="173">
        <v>3613</v>
      </c>
      <c r="O152" s="173">
        <v>3902</v>
      </c>
      <c r="P152" s="167">
        <v>0.36285635206199801</v>
      </c>
    </row>
    <row r="153" spans="1:16" x14ac:dyDescent="0.35">
      <c r="A153" s="179" t="s">
        <v>5305</v>
      </c>
      <c r="B153" s="178" t="s">
        <v>5156</v>
      </c>
      <c r="C153" s="175" t="s">
        <v>259</v>
      </c>
      <c r="D153" s="175" t="s">
        <v>11736</v>
      </c>
      <c r="E153" s="175" t="s">
        <v>5304</v>
      </c>
      <c r="F153" s="175"/>
      <c r="G153" s="176" t="s">
        <v>11737</v>
      </c>
      <c r="H153" s="175" t="s">
        <v>1646</v>
      </c>
      <c r="I153" s="173">
        <v>2376</v>
      </c>
      <c r="J153" s="173">
        <v>3403</v>
      </c>
      <c r="K153" s="173">
        <v>3748</v>
      </c>
      <c r="L153" s="174">
        <v>-0.30179253599764899</v>
      </c>
      <c r="M153" s="173">
        <v>1308</v>
      </c>
      <c r="N153" s="173">
        <v>469</v>
      </c>
      <c r="O153" s="173">
        <v>606</v>
      </c>
      <c r="P153" s="167">
        <v>1.78891257995736</v>
      </c>
    </row>
    <row r="154" spans="1:16" x14ac:dyDescent="0.35">
      <c r="A154" s="177" t="s">
        <v>8746</v>
      </c>
      <c r="B154" s="175"/>
      <c r="C154" s="175" t="s">
        <v>8856</v>
      </c>
      <c r="D154" s="175" t="s">
        <v>10719</v>
      </c>
      <c r="E154" s="175"/>
      <c r="F154" s="175" t="s">
        <v>8745</v>
      </c>
      <c r="G154" s="176" t="s">
        <v>11537</v>
      </c>
      <c r="H154" s="175" t="s">
        <v>1646</v>
      </c>
      <c r="I154" s="173">
        <v>2352</v>
      </c>
      <c r="J154" s="173">
        <v>3331</v>
      </c>
      <c r="K154" s="173">
        <v>4922</v>
      </c>
      <c r="L154" s="174">
        <v>-0.29390573401380998</v>
      </c>
      <c r="M154" s="173">
        <v>3081</v>
      </c>
      <c r="N154" s="173">
        <v>2670</v>
      </c>
      <c r="O154" s="173">
        <v>3758</v>
      </c>
      <c r="P154" s="167">
        <v>0.153932584269663</v>
      </c>
    </row>
    <row r="155" spans="1:16" x14ac:dyDescent="0.35">
      <c r="A155" s="177" t="s">
        <v>8774</v>
      </c>
      <c r="B155" s="175"/>
      <c r="C155" s="175" t="s">
        <v>350</v>
      </c>
      <c r="D155" s="175" t="s">
        <v>11834</v>
      </c>
      <c r="E155" s="175"/>
      <c r="F155" s="175" t="s">
        <v>8773</v>
      </c>
      <c r="G155" s="176" t="s">
        <v>10496</v>
      </c>
      <c r="H155" s="175" t="s">
        <v>1646</v>
      </c>
      <c r="I155" s="173">
        <v>2347</v>
      </c>
      <c r="J155" s="173">
        <v>2648</v>
      </c>
      <c r="K155" s="173">
        <v>3428</v>
      </c>
      <c r="L155" s="174">
        <v>-0.113670694864048</v>
      </c>
      <c r="M155" s="173">
        <v>976</v>
      </c>
      <c r="N155" s="173">
        <v>458</v>
      </c>
      <c r="O155" s="173">
        <v>576</v>
      </c>
      <c r="P155" s="167">
        <v>1.13100436681223</v>
      </c>
    </row>
    <row r="156" spans="1:16" x14ac:dyDescent="0.35">
      <c r="A156" s="177" t="s">
        <v>9142</v>
      </c>
      <c r="B156" s="175" t="s">
        <v>3126</v>
      </c>
      <c r="C156" s="175" t="s">
        <v>257</v>
      </c>
      <c r="D156" s="175" t="s">
        <v>10358</v>
      </c>
      <c r="E156" s="175" t="s">
        <v>5297</v>
      </c>
      <c r="F156" s="175"/>
      <c r="G156" s="176" t="s">
        <v>11288</v>
      </c>
      <c r="H156" s="175" t="s">
        <v>1646</v>
      </c>
      <c r="I156" s="173">
        <v>2322</v>
      </c>
      <c r="J156" s="173">
        <v>2903</v>
      </c>
      <c r="K156" s="173">
        <v>3516</v>
      </c>
      <c r="L156" s="174">
        <v>-0.20013778849466099</v>
      </c>
      <c r="M156" s="173">
        <v>2043</v>
      </c>
      <c r="N156" s="173">
        <v>1385</v>
      </c>
      <c r="O156" s="173">
        <v>1442</v>
      </c>
      <c r="P156" s="167">
        <v>0.47509025270758098</v>
      </c>
    </row>
    <row r="157" spans="1:16" x14ac:dyDescent="0.35">
      <c r="A157" s="177" t="s">
        <v>8168</v>
      </c>
      <c r="B157" s="175" t="s">
        <v>5910</v>
      </c>
      <c r="C157" s="175" t="s">
        <v>8856</v>
      </c>
      <c r="D157" s="175" t="s">
        <v>11865</v>
      </c>
      <c r="E157" s="175" t="s">
        <v>8167</v>
      </c>
      <c r="F157" s="175"/>
      <c r="G157" s="176" t="s">
        <v>11866</v>
      </c>
      <c r="H157" s="175" t="s">
        <v>1646</v>
      </c>
      <c r="I157" s="173">
        <v>2322</v>
      </c>
      <c r="J157" s="173">
        <v>2639</v>
      </c>
      <c r="K157" s="173">
        <v>3428</v>
      </c>
      <c r="L157" s="174">
        <v>-0.120121258052293</v>
      </c>
      <c r="M157" s="173">
        <v>3782</v>
      </c>
      <c r="N157" s="173">
        <v>1486</v>
      </c>
      <c r="O157" s="173">
        <v>2344</v>
      </c>
      <c r="P157" s="167">
        <v>1.54508748317631</v>
      </c>
    </row>
    <row r="158" spans="1:16" x14ac:dyDescent="0.35">
      <c r="A158" s="179" t="s">
        <v>8464</v>
      </c>
      <c r="B158" s="178"/>
      <c r="C158" s="175" t="s">
        <v>257</v>
      </c>
      <c r="D158" s="175" t="s">
        <v>11308</v>
      </c>
      <c r="E158" s="175"/>
      <c r="F158" s="175" t="s">
        <v>8463</v>
      </c>
      <c r="G158" s="176" t="s">
        <v>11309</v>
      </c>
      <c r="H158" s="175" t="s">
        <v>1646</v>
      </c>
      <c r="I158" s="173">
        <v>2301</v>
      </c>
      <c r="J158" s="173">
        <v>3146</v>
      </c>
      <c r="K158" s="173">
        <v>3425</v>
      </c>
      <c r="L158" s="174">
        <v>-0.26859504132231399</v>
      </c>
      <c r="M158" s="173">
        <v>2781</v>
      </c>
      <c r="N158" s="173">
        <v>2473</v>
      </c>
      <c r="O158" s="173">
        <v>2962</v>
      </c>
      <c r="P158" s="167">
        <v>0.12454508693894099</v>
      </c>
    </row>
    <row r="159" spans="1:16" x14ac:dyDescent="0.35">
      <c r="A159" s="177" t="s">
        <v>8764</v>
      </c>
      <c r="B159" s="175" t="s">
        <v>2946</v>
      </c>
      <c r="C159" s="175" t="s">
        <v>256</v>
      </c>
      <c r="D159" s="175" t="s">
        <v>10081</v>
      </c>
      <c r="E159" s="175" t="s">
        <v>8763</v>
      </c>
      <c r="F159" s="175"/>
      <c r="G159" s="176" t="s">
        <v>10082</v>
      </c>
      <c r="H159" s="175" t="s">
        <v>1646</v>
      </c>
      <c r="I159" s="173">
        <v>2299</v>
      </c>
      <c r="J159" s="173">
        <v>2381</v>
      </c>
      <c r="K159" s="173">
        <v>2590</v>
      </c>
      <c r="L159" s="174">
        <v>-3.4439311213775699E-2</v>
      </c>
      <c r="M159" s="173">
        <v>4684</v>
      </c>
      <c r="N159" s="173">
        <v>2691</v>
      </c>
      <c r="O159" s="173">
        <v>3166</v>
      </c>
      <c r="P159" s="167">
        <v>0.74061687105165397</v>
      </c>
    </row>
    <row r="160" spans="1:16" x14ac:dyDescent="0.35">
      <c r="A160" s="177" t="s">
        <v>8752</v>
      </c>
      <c r="B160" s="175" t="s">
        <v>5243</v>
      </c>
      <c r="C160" s="175" t="s">
        <v>254</v>
      </c>
      <c r="D160" s="175" t="s">
        <v>9635</v>
      </c>
      <c r="E160" s="175" t="s">
        <v>8751</v>
      </c>
      <c r="F160" s="175"/>
      <c r="G160" s="176" t="s">
        <v>201</v>
      </c>
      <c r="H160" s="175" t="s">
        <v>1646</v>
      </c>
      <c r="I160" s="173">
        <v>2297</v>
      </c>
      <c r="J160" s="173">
        <v>2777</v>
      </c>
      <c r="K160" s="173">
        <v>2993</v>
      </c>
      <c r="L160" s="174">
        <v>-0.17284839755131401</v>
      </c>
      <c r="M160" s="173">
        <v>554</v>
      </c>
      <c r="N160" s="173">
        <v>219</v>
      </c>
      <c r="O160" s="173">
        <v>283</v>
      </c>
      <c r="P160" s="167">
        <v>1.5296803652968001</v>
      </c>
    </row>
    <row r="161" spans="1:16" x14ac:dyDescent="0.35">
      <c r="A161" s="177" t="s">
        <v>281</v>
      </c>
      <c r="B161" s="175"/>
      <c r="C161" s="175" t="s">
        <v>258</v>
      </c>
      <c r="D161" s="175" t="s">
        <v>9454</v>
      </c>
      <c r="E161" s="175"/>
      <c r="F161" s="175" t="s">
        <v>8820</v>
      </c>
      <c r="G161" s="176" t="s">
        <v>11543</v>
      </c>
      <c r="H161" s="175" t="s">
        <v>1646</v>
      </c>
      <c r="I161" s="173">
        <v>2238</v>
      </c>
      <c r="J161" s="173">
        <v>25928</v>
      </c>
      <c r="K161" s="173">
        <v>26916</v>
      </c>
      <c r="L161" s="174">
        <v>-0.91368404813329196</v>
      </c>
      <c r="M161" s="173">
        <v>6819</v>
      </c>
      <c r="N161" s="173">
        <v>3336</v>
      </c>
      <c r="O161" s="173">
        <v>3977</v>
      </c>
      <c r="P161" s="167">
        <v>1.04406474820144</v>
      </c>
    </row>
    <row r="162" spans="1:16" x14ac:dyDescent="0.35">
      <c r="A162" s="177" t="s">
        <v>8733</v>
      </c>
      <c r="B162" s="175" t="s">
        <v>5120</v>
      </c>
      <c r="C162" s="175" t="s">
        <v>254</v>
      </c>
      <c r="D162" s="175" t="s">
        <v>11796</v>
      </c>
      <c r="E162" s="175" t="s">
        <v>8732</v>
      </c>
      <c r="F162" s="175"/>
      <c r="G162" s="176" t="s">
        <v>11797</v>
      </c>
      <c r="H162" s="175" t="s">
        <v>1646</v>
      </c>
      <c r="I162" s="173">
        <v>2233</v>
      </c>
      <c r="J162" s="173">
        <v>3691</v>
      </c>
      <c r="K162" s="173">
        <v>3545</v>
      </c>
      <c r="L162" s="174">
        <v>-0.39501490111081</v>
      </c>
      <c r="M162" s="173">
        <v>2280</v>
      </c>
      <c r="N162" s="173">
        <v>661</v>
      </c>
      <c r="O162" s="173">
        <v>995</v>
      </c>
      <c r="P162" s="167">
        <v>2.44931921331316</v>
      </c>
    </row>
    <row r="163" spans="1:16" x14ac:dyDescent="0.35">
      <c r="A163" s="177" t="s">
        <v>9517</v>
      </c>
      <c r="B163" s="175"/>
      <c r="C163" s="175" t="s">
        <v>259</v>
      </c>
      <c r="D163" s="175" t="s">
        <v>10012</v>
      </c>
      <c r="E163" s="175" t="s">
        <v>6544</v>
      </c>
      <c r="F163" s="175"/>
      <c r="G163" s="176" t="s">
        <v>10013</v>
      </c>
      <c r="H163" s="175"/>
      <c r="I163" s="173">
        <v>2229</v>
      </c>
      <c r="J163" s="173">
        <v>2584</v>
      </c>
      <c r="K163" s="173">
        <v>4344</v>
      </c>
      <c r="L163" s="174">
        <v>-0.13738390092879299</v>
      </c>
      <c r="M163" s="173">
        <v>368</v>
      </c>
      <c r="N163" s="173">
        <v>203</v>
      </c>
      <c r="O163" s="173">
        <v>343</v>
      </c>
      <c r="P163" s="167">
        <v>0.81280788177339902</v>
      </c>
    </row>
    <row r="164" spans="1:16" x14ac:dyDescent="0.35">
      <c r="A164" s="177" t="s">
        <v>4651</v>
      </c>
      <c r="B164" s="175"/>
      <c r="C164" s="175" t="s">
        <v>257</v>
      </c>
      <c r="D164" s="175" t="s">
        <v>10422</v>
      </c>
      <c r="E164" s="175"/>
      <c r="F164" s="175" t="s">
        <v>4650</v>
      </c>
      <c r="G164" s="176" t="s">
        <v>4161</v>
      </c>
      <c r="H164" s="175" t="s">
        <v>1646</v>
      </c>
      <c r="I164" s="173">
        <v>2207</v>
      </c>
      <c r="J164" s="173">
        <v>2454</v>
      </c>
      <c r="K164" s="173">
        <v>2934</v>
      </c>
      <c r="L164" s="174">
        <v>-0.100651996740016</v>
      </c>
      <c r="M164" s="173">
        <v>599</v>
      </c>
      <c r="N164" s="173">
        <v>480</v>
      </c>
      <c r="O164" s="173">
        <v>515</v>
      </c>
      <c r="P164" s="167">
        <v>0.24791666666666701</v>
      </c>
    </row>
    <row r="165" spans="1:16" x14ac:dyDescent="0.35">
      <c r="A165" s="177" t="s">
        <v>8544</v>
      </c>
      <c r="B165" s="175"/>
      <c r="C165" s="175" t="s">
        <v>254</v>
      </c>
      <c r="D165" s="175" t="s">
        <v>11838</v>
      </c>
      <c r="E165" s="175"/>
      <c r="F165" s="175" t="s">
        <v>8543</v>
      </c>
      <c r="G165" s="176" t="s">
        <v>4954</v>
      </c>
      <c r="H165" s="175" t="s">
        <v>1646</v>
      </c>
      <c r="I165" s="173">
        <v>2202</v>
      </c>
      <c r="J165" s="173">
        <v>1648</v>
      </c>
      <c r="K165" s="173">
        <v>3282</v>
      </c>
      <c r="L165" s="174">
        <v>0.336165048543689</v>
      </c>
      <c r="M165" s="173">
        <v>2734</v>
      </c>
      <c r="N165" s="173">
        <v>1494</v>
      </c>
      <c r="O165" s="173">
        <v>1372</v>
      </c>
      <c r="P165" s="167">
        <v>0.82998661311914301</v>
      </c>
    </row>
    <row r="166" spans="1:16" x14ac:dyDescent="0.35">
      <c r="A166" s="177" t="s">
        <v>9066</v>
      </c>
      <c r="B166" s="175" t="s">
        <v>3439</v>
      </c>
      <c r="C166" s="175" t="s">
        <v>462</v>
      </c>
      <c r="D166" s="175" t="s">
        <v>11786</v>
      </c>
      <c r="E166" s="175" t="s">
        <v>7863</v>
      </c>
      <c r="F166" s="175"/>
      <c r="G166" s="176" t="s">
        <v>11787</v>
      </c>
      <c r="H166" s="175" t="s">
        <v>1646</v>
      </c>
      <c r="I166" s="173">
        <v>2183</v>
      </c>
      <c r="J166" s="173">
        <v>1998</v>
      </c>
      <c r="K166" s="173">
        <v>1878</v>
      </c>
      <c r="L166" s="174">
        <v>9.2592592592592601E-2</v>
      </c>
      <c r="M166" s="173">
        <v>20328</v>
      </c>
      <c r="N166" s="173">
        <v>7816</v>
      </c>
      <c r="O166" s="173">
        <v>9484</v>
      </c>
      <c r="P166" s="167">
        <v>1.60081883316274</v>
      </c>
    </row>
    <row r="167" spans="1:16" x14ac:dyDescent="0.35">
      <c r="A167" s="177" t="s">
        <v>8714</v>
      </c>
      <c r="B167" s="175" t="s">
        <v>2789</v>
      </c>
      <c r="C167" s="175" t="s">
        <v>260</v>
      </c>
      <c r="D167" s="175" t="s">
        <v>11731</v>
      </c>
      <c r="E167" s="175" t="s">
        <v>8713</v>
      </c>
      <c r="F167" s="175"/>
      <c r="G167" s="176" t="s">
        <v>11212</v>
      </c>
      <c r="H167" s="175" t="s">
        <v>1646</v>
      </c>
      <c r="I167" s="173">
        <v>2173</v>
      </c>
      <c r="J167" s="173">
        <v>2246</v>
      </c>
      <c r="K167" s="173">
        <v>3017</v>
      </c>
      <c r="L167" s="174">
        <v>-3.2502226179875297E-2</v>
      </c>
      <c r="M167" s="173">
        <v>1822</v>
      </c>
      <c r="N167" s="173">
        <v>719</v>
      </c>
      <c r="O167" s="173">
        <v>975</v>
      </c>
      <c r="P167" s="167">
        <v>1.5340751043115399</v>
      </c>
    </row>
    <row r="168" spans="1:16" x14ac:dyDescent="0.35">
      <c r="A168" s="177" t="s">
        <v>7635</v>
      </c>
      <c r="B168" s="175"/>
      <c r="C168" s="175" t="s">
        <v>256</v>
      </c>
      <c r="D168" s="175" t="s">
        <v>10039</v>
      </c>
      <c r="E168" s="175"/>
      <c r="F168" s="175" t="s">
        <v>7634</v>
      </c>
      <c r="G168" s="176" t="s">
        <v>10040</v>
      </c>
      <c r="H168" s="175" t="s">
        <v>1646</v>
      </c>
      <c r="I168" s="173">
        <v>2172</v>
      </c>
      <c r="J168" s="173">
        <v>2305</v>
      </c>
      <c r="K168" s="173">
        <v>2648</v>
      </c>
      <c r="L168" s="174">
        <v>-5.7700650759218999E-2</v>
      </c>
      <c r="M168" s="173">
        <v>606</v>
      </c>
      <c r="N168" s="173">
        <v>257</v>
      </c>
      <c r="O168" s="173">
        <v>300</v>
      </c>
      <c r="P168" s="167">
        <v>1.3579766536964999</v>
      </c>
    </row>
    <row r="169" spans="1:16" x14ac:dyDescent="0.35">
      <c r="A169" s="177" t="s">
        <v>8698</v>
      </c>
      <c r="B169" s="175"/>
      <c r="C169" s="175" t="s">
        <v>257</v>
      </c>
      <c r="D169" s="175" t="s">
        <v>10767</v>
      </c>
      <c r="E169" s="175"/>
      <c r="F169" s="175" t="s">
        <v>8697</v>
      </c>
      <c r="G169" s="176" t="s">
        <v>10768</v>
      </c>
      <c r="H169" s="175" t="s">
        <v>1646</v>
      </c>
      <c r="I169" s="173">
        <v>2154</v>
      </c>
      <c r="J169" s="173">
        <v>3065</v>
      </c>
      <c r="K169" s="173">
        <v>3933</v>
      </c>
      <c r="L169" s="174">
        <v>-0.29722675367047302</v>
      </c>
      <c r="M169" s="173">
        <v>1231</v>
      </c>
      <c r="N169" s="173">
        <v>904</v>
      </c>
      <c r="O169" s="173">
        <v>1039</v>
      </c>
      <c r="P169" s="167">
        <v>0.36172566371681403</v>
      </c>
    </row>
    <row r="170" spans="1:16" x14ac:dyDescent="0.35">
      <c r="A170" s="177" t="s">
        <v>8704</v>
      </c>
      <c r="B170" s="175" t="s">
        <v>2765</v>
      </c>
      <c r="C170" s="175" t="s">
        <v>254</v>
      </c>
      <c r="D170" s="175" t="s">
        <v>10164</v>
      </c>
      <c r="E170" s="175" t="s">
        <v>8703</v>
      </c>
      <c r="F170" s="175"/>
      <c r="G170" s="176" t="s">
        <v>10165</v>
      </c>
      <c r="H170" s="175" t="s">
        <v>1646</v>
      </c>
      <c r="I170" s="173">
        <v>2139</v>
      </c>
      <c r="J170" s="173">
        <v>306</v>
      </c>
      <c r="K170" s="173">
        <v>2389</v>
      </c>
      <c r="L170" s="174">
        <v>5.9901960784313699</v>
      </c>
      <c r="M170" s="173">
        <v>1552</v>
      </c>
      <c r="N170" s="173">
        <v>470</v>
      </c>
      <c r="O170" s="173">
        <v>639</v>
      </c>
      <c r="P170" s="167">
        <v>2.3021276595744702</v>
      </c>
    </row>
    <row r="171" spans="1:16" x14ac:dyDescent="0.35">
      <c r="A171" s="177" t="s">
        <v>7794</v>
      </c>
      <c r="B171" s="175"/>
      <c r="C171" s="175" t="s">
        <v>256</v>
      </c>
      <c r="D171" s="175" t="s">
        <v>9159</v>
      </c>
      <c r="E171" s="175"/>
      <c r="F171" s="175" t="s">
        <v>7793</v>
      </c>
      <c r="G171" s="176" t="s">
        <v>7792</v>
      </c>
      <c r="H171" s="175" t="s">
        <v>1646</v>
      </c>
      <c r="I171" s="173">
        <v>2130</v>
      </c>
      <c r="J171" s="173">
        <v>3004</v>
      </c>
      <c r="K171" s="173">
        <v>3622</v>
      </c>
      <c r="L171" s="174">
        <v>-0.29094540612516601</v>
      </c>
      <c r="M171" s="173">
        <v>695</v>
      </c>
      <c r="N171" s="173">
        <v>564</v>
      </c>
      <c r="O171" s="173">
        <v>689</v>
      </c>
      <c r="P171" s="167">
        <v>0.23226950354609899</v>
      </c>
    </row>
    <row r="172" spans="1:16" x14ac:dyDescent="0.35">
      <c r="A172" s="177" t="s">
        <v>6685</v>
      </c>
      <c r="B172" s="175" t="s">
        <v>5721</v>
      </c>
      <c r="C172" s="175" t="s">
        <v>259</v>
      </c>
      <c r="D172" s="175" t="s">
        <v>10587</v>
      </c>
      <c r="E172" s="175" t="s">
        <v>6684</v>
      </c>
      <c r="F172" s="175"/>
      <c r="G172" s="176" t="s">
        <v>10588</v>
      </c>
      <c r="H172" s="175" t="s">
        <v>1646</v>
      </c>
      <c r="I172" s="173">
        <v>2122</v>
      </c>
      <c r="J172" s="173">
        <v>3041</v>
      </c>
      <c r="K172" s="173">
        <v>3933</v>
      </c>
      <c r="L172" s="174">
        <v>-0.30220322262413701</v>
      </c>
      <c r="M172" s="173">
        <v>1129</v>
      </c>
      <c r="N172" s="173">
        <v>497</v>
      </c>
      <c r="O172" s="173">
        <v>627</v>
      </c>
      <c r="P172" s="167">
        <v>1.2716297786720301</v>
      </c>
    </row>
    <row r="173" spans="1:16" x14ac:dyDescent="0.35">
      <c r="A173" s="177" t="s">
        <v>8140</v>
      </c>
      <c r="B173" s="175"/>
      <c r="C173" s="175" t="s">
        <v>259</v>
      </c>
      <c r="D173" s="175" t="s">
        <v>10788</v>
      </c>
      <c r="E173" s="175"/>
      <c r="F173" s="175" t="s">
        <v>8139</v>
      </c>
      <c r="G173" s="176" t="s">
        <v>10789</v>
      </c>
      <c r="H173" s="175" t="s">
        <v>1646</v>
      </c>
      <c r="I173" s="173">
        <v>2117</v>
      </c>
      <c r="J173" s="173">
        <v>2227</v>
      </c>
      <c r="K173" s="173">
        <v>3555</v>
      </c>
      <c r="L173" s="174">
        <v>-4.9393803322855798E-2</v>
      </c>
      <c r="M173" s="173">
        <v>1618</v>
      </c>
      <c r="N173" s="173">
        <v>929</v>
      </c>
      <c r="O173" s="173">
        <v>1189</v>
      </c>
      <c r="P173" s="167">
        <v>0.741657696447793</v>
      </c>
    </row>
    <row r="174" spans="1:16" x14ac:dyDescent="0.35">
      <c r="A174" s="177" t="s">
        <v>3709</v>
      </c>
      <c r="B174" s="175"/>
      <c r="C174" s="175" t="s">
        <v>257</v>
      </c>
      <c r="D174" s="175" t="s">
        <v>9773</v>
      </c>
      <c r="E174" s="175"/>
      <c r="F174" s="175" t="s">
        <v>3708</v>
      </c>
      <c r="G174" s="176" t="s">
        <v>9774</v>
      </c>
      <c r="H174" s="175" t="s">
        <v>1646</v>
      </c>
      <c r="I174" s="173">
        <v>2086</v>
      </c>
      <c r="J174" s="173">
        <v>3279</v>
      </c>
      <c r="K174" s="173">
        <v>3399</v>
      </c>
      <c r="L174" s="174">
        <v>-0.36383043610857002</v>
      </c>
      <c r="M174" s="173">
        <v>4628</v>
      </c>
      <c r="N174" s="173">
        <v>3121</v>
      </c>
      <c r="O174" s="173">
        <v>3739</v>
      </c>
      <c r="P174" s="167">
        <v>0.48285805831464301</v>
      </c>
    </row>
    <row r="175" spans="1:16" x14ac:dyDescent="0.35">
      <c r="A175" s="177" t="s">
        <v>8748</v>
      </c>
      <c r="B175" s="175" t="s">
        <v>5669</v>
      </c>
      <c r="C175" s="175" t="s">
        <v>254</v>
      </c>
      <c r="D175" s="175" t="s">
        <v>10168</v>
      </c>
      <c r="E175" s="175" t="s">
        <v>8747</v>
      </c>
      <c r="F175" s="175"/>
      <c r="G175" s="176" t="s">
        <v>10169</v>
      </c>
      <c r="H175" s="175" t="s">
        <v>1646</v>
      </c>
      <c r="I175" s="173">
        <v>2078</v>
      </c>
      <c r="J175" s="173">
        <v>2652</v>
      </c>
      <c r="K175" s="173">
        <v>3217</v>
      </c>
      <c r="L175" s="174">
        <v>-0.21644042232277499</v>
      </c>
      <c r="M175" s="173">
        <v>5189</v>
      </c>
      <c r="N175" s="173">
        <v>2212</v>
      </c>
      <c r="O175" s="173">
        <v>2904</v>
      </c>
      <c r="P175" s="167">
        <v>1.34584086799277</v>
      </c>
    </row>
    <row r="176" spans="1:16" x14ac:dyDescent="0.35">
      <c r="A176" s="177" t="s">
        <v>8740</v>
      </c>
      <c r="B176" s="175"/>
      <c r="C176" s="175" t="s">
        <v>255</v>
      </c>
      <c r="D176" s="175" t="s">
        <v>9167</v>
      </c>
      <c r="E176" s="175"/>
      <c r="F176" s="175" t="s">
        <v>8739</v>
      </c>
      <c r="G176" s="176" t="s">
        <v>11401</v>
      </c>
      <c r="H176" s="175" t="s">
        <v>1646</v>
      </c>
      <c r="I176" s="173">
        <v>2068</v>
      </c>
      <c r="J176" s="173">
        <v>2573</v>
      </c>
      <c r="K176" s="173">
        <v>2803</v>
      </c>
      <c r="L176" s="174">
        <v>-0.196268946754761</v>
      </c>
      <c r="M176" s="173">
        <v>879</v>
      </c>
      <c r="N176" s="173">
        <v>431</v>
      </c>
      <c r="O176" s="173">
        <v>522</v>
      </c>
      <c r="P176" s="167">
        <v>1.0394431554524399</v>
      </c>
    </row>
    <row r="177" spans="1:16" x14ac:dyDescent="0.35">
      <c r="A177" s="177" t="s">
        <v>8061</v>
      </c>
      <c r="B177" s="175" t="s">
        <v>5361</v>
      </c>
      <c r="C177" s="175" t="s">
        <v>256</v>
      </c>
      <c r="D177" s="175" t="s">
        <v>10220</v>
      </c>
      <c r="E177" s="175" t="s">
        <v>8060</v>
      </c>
      <c r="F177" s="175"/>
      <c r="G177" s="176" t="s">
        <v>10221</v>
      </c>
      <c r="H177" s="175" t="s">
        <v>1646</v>
      </c>
      <c r="I177" s="173">
        <v>2048</v>
      </c>
      <c r="J177" s="173">
        <v>85</v>
      </c>
      <c r="K177" s="173">
        <v>110</v>
      </c>
      <c r="L177" s="174">
        <v>23.094117647058798</v>
      </c>
      <c r="M177" s="173">
        <v>2799</v>
      </c>
      <c r="N177" s="173">
        <v>857</v>
      </c>
      <c r="O177" s="173">
        <v>1043</v>
      </c>
      <c r="P177" s="167">
        <v>2.2660443407234498</v>
      </c>
    </row>
    <row r="178" spans="1:16" x14ac:dyDescent="0.35">
      <c r="A178" s="177" t="s">
        <v>7906</v>
      </c>
      <c r="B178" s="175" t="s">
        <v>3735</v>
      </c>
      <c r="C178" s="175" t="s">
        <v>260</v>
      </c>
      <c r="D178" s="175" t="s">
        <v>10208</v>
      </c>
      <c r="E178" s="175" t="s">
        <v>7905</v>
      </c>
      <c r="F178" s="175"/>
      <c r="G178" s="176" t="s">
        <v>9654</v>
      </c>
      <c r="H178" s="175" t="s">
        <v>1646</v>
      </c>
      <c r="I178" s="173">
        <v>2044</v>
      </c>
      <c r="J178" s="173">
        <v>2338</v>
      </c>
      <c r="K178" s="173">
        <v>3245</v>
      </c>
      <c r="L178" s="174">
        <v>-0.125748502994012</v>
      </c>
      <c r="M178" s="173">
        <v>2125</v>
      </c>
      <c r="N178" s="173">
        <v>1092</v>
      </c>
      <c r="O178" s="173">
        <v>1333</v>
      </c>
      <c r="P178" s="167">
        <v>0.94597069597069605</v>
      </c>
    </row>
    <row r="179" spans="1:16" x14ac:dyDescent="0.35">
      <c r="A179" s="177" t="s">
        <v>8032</v>
      </c>
      <c r="B179" s="175"/>
      <c r="C179" s="175" t="s">
        <v>255</v>
      </c>
      <c r="D179" s="175" t="s">
        <v>11822</v>
      </c>
      <c r="E179" s="175"/>
      <c r="F179" s="175" t="s">
        <v>8031</v>
      </c>
      <c r="G179" s="176" t="s">
        <v>9357</v>
      </c>
      <c r="H179" s="175" t="s">
        <v>1646</v>
      </c>
      <c r="I179" s="173">
        <v>2009</v>
      </c>
      <c r="J179" s="173">
        <v>3276</v>
      </c>
      <c r="K179" s="173">
        <v>3647</v>
      </c>
      <c r="L179" s="174">
        <v>-0.38675213675213699</v>
      </c>
      <c r="M179" s="173">
        <v>695</v>
      </c>
      <c r="N179" s="173">
        <v>440</v>
      </c>
      <c r="O179" s="173">
        <v>577</v>
      </c>
      <c r="P179" s="167">
        <v>0.57954545454545503</v>
      </c>
    </row>
    <row r="180" spans="1:16" x14ac:dyDescent="0.35">
      <c r="A180" s="177" t="s">
        <v>4572</v>
      </c>
      <c r="B180" s="175"/>
      <c r="C180" s="175" t="s">
        <v>257</v>
      </c>
      <c r="D180" s="175" t="s">
        <v>10431</v>
      </c>
      <c r="E180" s="175"/>
      <c r="F180" s="175" t="s">
        <v>4571</v>
      </c>
      <c r="G180" s="176" t="s">
        <v>10432</v>
      </c>
      <c r="H180" s="175" t="s">
        <v>1646</v>
      </c>
      <c r="I180" s="173">
        <v>1969</v>
      </c>
      <c r="J180" s="173">
        <v>2587</v>
      </c>
      <c r="K180" s="173">
        <v>3772</v>
      </c>
      <c r="L180" s="174">
        <v>-0.23888674139930399</v>
      </c>
      <c r="M180" s="173">
        <v>3343</v>
      </c>
      <c r="N180" s="173">
        <v>2874</v>
      </c>
      <c r="O180" s="173">
        <v>3328</v>
      </c>
      <c r="P180" s="167">
        <v>0.163187195546277</v>
      </c>
    </row>
    <row r="181" spans="1:16" x14ac:dyDescent="0.35">
      <c r="A181" s="177" t="s">
        <v>2666</v>
      </c>
      <c r="B181" s="175"/>
      <c r="C181" s="175" t="s">
        <v>8856</v>
      </c>
      <c r="D181" s="175" t="s">
        <v>11497</v>
      </c>
      <c r="E181" s="175"/>
      <c r="F181" s="175" t="s">
        <v>2665</v>
      </c>
      <c r="G181" s="176" t="s">
        <v>11498</v>
      </c>
      <c r="H181" s="175" t="s">
        <v>1646</v>
      </c>
      <c r="I181" s="173">
        <v>1963</v>
      </c>
      <c r="J181" s="173">
        <v>2859</v>
      </c>
      <c r="K181" s="173">
        <v>3392</v>
      </c>
      <c r="L181" s="174">
        <v>-0.313396292409933</v>
      </c>
      <c r="M181" s="173">
        <v>649</v>
      </c>
      <c r="N181" s="173">
        <v>297</v>
      </c>
      <c r="O181" s="173">
        <v>364</v>
      </c>
      <c r="P181" s="167">
        <v>1.18518518518519</v>
      </c>
    </row>
    <row r="182" spans="1:16" x14ac:dyDescent="0.35">
      <c r="A182" s="177" t="s">
        <v>8499</v>
      </c>
      <c r="B182" s="175" t="s">
        <v>2394</v>
      </c>
      <c r="C182" s="175" t="s">
        <v>254</v>
      </c>
      <c r="D182" s="175" t="s">
        <v>11089</v>
      </c>
      <c r="E182" s="175" t="s">
        <v>8498</v>
      </c>
      <c r="F182" s="175"/>
      <c r="G182" s="176" t="s">
        <v>9257</v>
      </c>
      <c r="H182" s="175" t="s">
        <v>1646</v>
      </c>
      <c r="I182" s="173">
        <v>1960</v>
      </c>
      <c r="J182" s="173">
        <v>331</v>
      </c>
      <c r="K182" s="173">
        <v>378</v>
      </c>
      <c r="L182" s="174">
        <v>4.9214501510573996</v>
      </c>
      <c r="M182" s="173">
        <v>707</v>
      </c>
      <c r="N182" s="173">
        <v>378</v>
      </c>
      <c r="O182" s="173">
        <v>532</v>
      </c>
      <c r="P182" s="167">
        <v>0.87037037037037002</v>
      </c>
    </row>
    <row r="183" spans="1:16" x14ac:dyDescent="0.35">
      <c r="A183" s="177" t="s">
        <v>8129</v>
      </c>
      <c r="B183" s="175"/>
      <c r="C183" s="175" t="s">
        <v>256</v>
      </c>
      <c r="D183" s="175" t="s">
        <v>9948</v>
      </c>
      <c r="E183" s="175"/>
      <c r="F183" s="175" t="s">
        <v>8128</v>
      </c>
      <c r="G183" s="176" t="s">
        <v>9949</v>
      </c>
      <c r="H183" s="175" t="s">
        <v>1646</v>
      </c>
      <c r="I183" s="173">
        <v>1960</v>
      </c>
      <c r="J183" s="173">
        <v>2640</v>
      </c>
      <c r="K183" s="173">
        <v>3488</v>
      </c>
      <c r="L183" s="174">
        <v>-0.25757575757575801</v>
      </c>
      <c r="M183" s="173">
        <v>731</v>
      </c>
      <c r="N183" s="173">
        <v>673</v>
      </c>
      <c r="O183" s="173">
        <v>665</v>
      </c>
      <c r="P183" s="167">
        <v>8.6181277860326796E-2</v>
      </c>
    </row>
    <row r="184" spans="1:16" x14ac:dyDescent="0.35">
      <c r="A184" s="177" t="s">
        <v>8725</v>
      </c>
      <c r="B184" s="175" t="s">
        <v>5361</v>
      </c>
      <c r="C184" s="175" t="s">
        <v>256</v>
      </c>
      <c r="D184" s="175" t="s">
        <v>11071</v>
      </c>
      <c r="E184" s="175" t="s">
        <v>8724</v>
      </c>
      <c r="F184" s="175"/>
      <c r="G184" s="176" t="s">
        <v>11072</v>
      </c>
      <c r="H184" s="175" t="s">
        <v>1646</v>
      </c>
      <c r="I184" s="173">
        <v>1957</v>
      </c>
      <c r="J184" s="173">
        <v>1903</v>
      </c>
      <c r="K184" s="173">
        <v>2101</v>
      </c>
      <c r="L184" s="174">
        <v>2.83762480294272E-2</v>
      </c>
      <c r="M184" s="173">
        <v>2093</v>
      </c>
      <c r="N184" s="173">
        <v>1439</v>
      </c>
      <c r="O184" s="173">
        <v>1340</v>
      </c>
      <c r="P184" s="167">
        <v>0.45448227936066699</v>
      </c>
    </row>
    <row r="185" spans="1:16" x14ac:dyDescent="0.35">
      <c r="A185" s="177" t="s">
        <v>6960</v>
      </c>
      <c r="B185" s="175" t="s">
        <v>5110</v>
      </c>
      <c r="C185" s="175" t="s">
        <v>351</v>
      </c>
      <c r="D185" s="175" t="s">
        <v>11183</v>
      </c>
      <c r="E185" s="175" t="s">
        <v>6959</v>
      </c>
      <c r="F185" s="175"/>
      <c r="G185" s="176" t="s">
        <v>11184</v>
      </c>
      <c r="H185" s="175" t="s">
        <v>1646</v>
      </c>
      <c r="I185" s="173">
        <v>1935</v>
      </c>
      <c r="J185" s="173">
        <v>2440</v>
      </c>
      <c r="K185" s="173">
        <v>2859</v>
      </c>
      <c r="L185" s="174">
        <v>-0.206967213114754</v>
      </c>
      <c r="M185" s="173">
        <v>630</v>
      </c>
      <c r="N185" s="173">
        <v>359</v>
      </c>
      <c r="O185" s="173">
        <v>440</v>
      </c>
      <c r="P185" s="167">
        <v>0.754874651810585</v>
      </c>
    </row>
    <row r="186" spans="1:16" x14ac:dyDescent="0.35">
      <c r="A186" s="177" t="s">
        <v>8723</v>
      </c>
      <c r="B186" s="175" t="s">
        <v>2946</v>
      </c>
      <c r="C186" s="175" t="s">
        <v>256</v>
      </c>
      <c r="D186" s="175" t="s">
        <v>11135</v>
      </c>
      <c r="E186" s="175" t="s">
        <v>8722</v>
      </c>
      <c r="F186" s="175"/>
      <c r="G186" s="176" t="s">
        <v>11136</v>
      </c>
      <c r="H186" s="175" t="s">
        <v>1646</v>
      </c>
      <c r="I186" s="173">
        <v>1880</v>
      </c>
      <c r="J186" s="173">
        <v>2068</v>
      </c>
      <c r="K186" s="173">
        <v>1953</v>
      </c>
      <c r="L186" s="174">
        <v>-9.0909090909090898E-2</v>
      </c>
      <c r="M186" s="173">
        <v>2690</v>
      </c>
      <c r="N186" s="173">
        <v>1571</v>
      </c>
      <c r="O186" s="173">
        <v>1917</v>
      </c>
      <c r="P186" s="167">
        <v>0.71228516868236802</v>
      </c>
    </row>
    <row r="187" spans="1:16" x14ac:dyDescent="0.35">
      <c r="A187" s="177" t="s">
        <v>8216</v>
      </c>
      <c r="B187" s="175" t="s">
        <v>5230</v>
      </c>
      <c r="C187" s="175" t="s">
        <v>263</v>
      </c>
      <c r="D187" s="175" t="s">
        <v>11687</v>
      </c>
      <c r="E187" s="175" t="s">
        <v>8215</v>
      </c>
      <c r="F187" s="175"/>
      <c r="G187" s="176" t="s">
        <v>11688</v>
      </c>
      <c r="H187" s="175" t="s">
        <v>1646</v>
      </c>
      <c r="I187" s="173">
        <v>1845</v>
      </c>
      <c r="J187" s="173">
        <v>475</v>
      </c>
      <c r="K187" s="173">
        <v>520</v>
      </c>
      <c r="L187" s="174">
        <v>2.88421052631579</v>
      </c>
      <c r="M187" s="173">
        <v>1622</v>
      </c>
      <c r="N187" s="173">
        <v>588</v>
      </c>
      <c r="O187" s="173">
        <v>723</v>
      </c>
      <c r="P187" s="167">
        <v>1.7585034013605401</v>
      </c>
    </row>
    <row r="188" spans="1:16" x14ac:dyDescent="0.35">
      <c r="A188" s="177" t="s">
        <v>4298</v>
      </c>
      <c r="B188" s="175" t="s">
        <v>3548</v>
      </c>
      <c r="C188" s="175" t="s">
        <v>350</v>
      </c>
      <c r="D188" s="175" t="s">
        <v>10329</v>
      </c>
      <c r="E188" s="175" t="s">
        <v>8734</v>
      </c>
      <c r="F188" s="175"/>
      <c r="G188" s="176" t="s">
        <v>11260</v>
      </c>
      <c r="H188" s="175" t="s">
        <v>1646</v>
      </c>
      <c r="I188" s="173">
        <v>1791</v>
      </c>
      <c r="J188" s="173">
        <v>1856</v>
      </c>
      <c r="K188" s="173">
        <v>1910</v>
      </c>
      <c r="L188" s="174">
        <v>-3.50215517241379E-2</v>
      </c>
      <c r="M188" s="173">
        <v>12350</v>
      </c>
      <c r="N188" s="173">
        <v>5796</v>
      </c>
      <c r="O188" s="173">
        <v>6757</v>
      </c>
      <c r="P188" s="167">
        <v>1.13077984817115</v>
      </c>
    </row>
    <row r="189" spans="1:16" x14ac:dyDescent="0.35">
      <c r="A189" s="177" t="s">
        <v>8602</v>
      </c>
      <c r="B189" s="175"/>
      <c r="C189" s="175" t="s">
        <v>254</v>
      </c>
      <c r="D189" s="175" t="s">
        <v>12112</v>
      </c>
      <c r="E189" s="175"/>
      <c r="F189" s="175" t="s">
        <v>8601</v>
      </c>
      <c r="G189" s="176" t="s">
        <v>4954</v>
      </c>
      <c r="H189" s="175" t="s">
        <v>1646</v>
      </c>
      <c r="I189" s="173">
        <v>1789</v>
      </c>
      <c r="J189" s="173">
        <v>278</v>
      </c>
      <c r="K189" s="173">
        <v>3679</v>
      </c>
      <c r="L189" s="174">
        <v>5.4352517985611497</v>
      </c>
      <c r="M189" s="173">
        <v>1279</v>
      </c>
      <c r="N189" s="173">
        <v>579</v>
      </c>
      <c r="O189" s="173">
        <v>916</v>
      </c>
      <c r="P189" s="167">
        <v>1.2089810017271201</v>
      </c>
    </row>
    <row r="190" spans="1:16" x14ac:dyDescent="0.35">
      <c r="A190" s="177" t="s">
        <v>8506</v>
      </c>
      <c r="B190" s="175" t="s">
        <v>2623</v>
      </c>
      <c r="C190" s="175" t="s">
        <v>258</v>
      </c>
      <c r="D190" s="175" t="s">
        <v>10112</v>
      </c>
      <c r="E190" s="175" t="s">
        <v>8505</v>
      </c>
      <c r="F190" s="175"/>
      <c r="G190" s="176" t="s">
        <v>11097</v>
      </c>
      <c r="H190" s="175" t="s">
        <v>1646</v>
      </c>
      <c r="I190" s="173">
        <v>1772</v>
      </c>
      <c r="J190" s="173">
        <v>2293</v>
      </c>
      <c r="K190" s="173">
        <v>2622</v>
      </c>
      <c r="L190" s="174">
        <v>-0.227213257740951</v>
      </c>
      <c r="M190" s="173">
        <v>2654</v>
      </c>
      <c r="N190" s="173">
        <v>1772</v>
      </c>
      <c r="O190" s="173">
        <v>2276</v>
      </c>
      <c r="P190" s="167">
        <v>0.49774266365688502</v>
      </c>
    </row>
    <row r="191" spans="1:16" x14ac:dyDescent="0.35">
      <c r="A191" s="177" t="s">
        <v>3345</v>
      </c>
      <c r="B191" s="175"/>
      <c r="C191" s="175" t="s">
        <v>258</v>
      </c>
      <c r="D191" s="175" t="s">
        <v>9795</v>
      </c>
      <c r="E191" s="175"/>
      <c r="F191" s="175" t="s">
        <v>3344</v>
      </c>
      <c r="G191" s="176" t="s">
        <v>9796</v>
      </c>
      <c r="H191" s="175" t="s">
        <v>1646</v>
      </c>
      <c r="I191" s="173">
        <v>1762</v>
      </c>
      <c r="J191" s="173">
        <v>0</v>
      </c>
      <c r="K191" s="173">
        <v>3664</v>
      </c>
      <c r="L191" s="174">
        <v>0</v>
      </c>
      <c r="M191" s="173">
        <v>3510</v>
      </c>
      <c r="N191" s="173">
        <v>448</v>
      </c>
      <c r="O191" s="173">
        <v>4117</v>
      </c>
      <c r="P191" s="167">
        <v>6.8348214285714297</v>
      </c>
    </row>
    <row r="192" spans="1:16" x14ac:dyDescent="0.35">
      <c r="A192" s="177" t="s">
        <v>8654</v>
      </c>
      <c r="B192" s="175"/>
      <c r="C192" s="175" t="s">
        <v>254</v>
      </c>
      <c r="D192" s="175" t="s">
        <v>8653</v>
      </c>
      <c r="E192" s="175"/>
      <c r="F192" s="175" t="s">
        <v>8652</v>
      </c>
      <c r="G192" s="176" t="s">
        <v>2059</v>
      </c>
      <c r="H192" s="175" t="s">
        <v>1646</v>
      </c>
      <c r="I192" s="173">
        <v>1755</v>
      </c>
      <c r="J192" s="173">
        <v>1047</v>
      </c>
      <c r="K192" s="173">
        <v>875</v>
      </c>
      <c r="L192" s="174">
        <v>0.67621776504298003</v>
      </c>
      <c r="M192" s="173">
        <v>1541</v>
      </c>
      <c r="N192" s="173">
        <v>651</v>
      </c>
      <c r="O192" s="173">
        <v>673</v>
      </c>
      <c r="P192" s="167">
        <v>1.3671274961597499</v>
      </c>
    </row>
    <row r="193" spans="1:16" x14ac:dyDescent="0.35">
      <c r="A193" s="177" t="s">
        <v>4672</v>
      </c>
      <c r="B193" s="175"/>
      <c r="C193" s="175" t="s">
        <v>254</v>
      </c>
      <c r="D193" s="175" t="s">
        <v>10420</v>
      </c>
      <c r="E193" s="175"/>
      <c r="F193" s="175" t="s">
        <v>4671</v>
      </c>
      <c r="G193" s="176" t="s">
        <v>10421</v>
      </c>
      <c r="H193" s="175" t="s">
        <v>1646</v>
      </c>
      <c r="I193" s="173">
        <v>1749</v>
      </c>
      <c r="J193" s="173">
        <v>1642</v>
      </c>
      <c r="K193" s="173">
        <v>2874</v>
      </c>
      <c r="L193" s="174">
        <v>6.5164433617539694E-2</v>
      </c>
      <c r="M193" s="173">
        <v>797</v>
      </c>
      <c r="N193" s="173">
        <v>376</v>
      </c>
      <c r="O193" s="173">
        <v>417</v>
      </c>
      <c r="P193" s="167">
        <v>1.1196808510638301</v>
      </c>
    </row>
    <row r="194" spans="1:16" x14ac:dyDescent="0.35">
      <c r="A194" s="177" t="s">
        <v>7519</v>
      </c>
      <c r="B194" s="175"/>
      <c r="C194" s="175" t="s">
        <v>258</v>
      </c>
      <c r="D194" s="175" t="s">
        <v>11500</v>
      </c>
      <c r="E194" s="175"/>
      <c r="F194" s="175" t="s">
        <v>7518</v>
      </c>
      <c r="G194" s="176" t="s">
        <v>10681</v>
      </c>
      <c r="H194" s="175" t="s">
        <v>1646</v>
      </c>
      <c r="I194" s="173">
        <v>1749</v>
      </c>
      <c r="J194" s="173">
        <v>2939</v>
      </c>
      <c r="K194" s="173">
        <v>1829</v>
      </c>
      <c r="L194" s="174">
        <v>-0.40489962572303501</v>
      </c>
      <c r="M194" s="173">
        <v>3166</v>
      </c>
      <c r="N194" s="173">
        <v>1612</v>
      </c>
      <c r="O194" s="173">
        <v>1889</v>
      </c>
      <c r="P194" s="167">
        <v>0.96401985111662503</v>
      </c>
    </row>
    <row r="195" spans="1:16" x14ac:dyDescent="0.35">
      <c r="A195" s="177" t="s">
        <v>6777</v>
      </c>
      <c r="B195" s="175" t="s">
        <v>3126</v>
      </c>
      <c r="C195" s="175" t="s">
        <v>257</v>
      </c>
      <c r="D195" s="175" t="s">
        <v>10258</v>
      </c>
      <c r="E195" s="175" t="s">
        <v>6776</v>
      </c>
      <c r="F195" s="175"/>
      <c r="G195" s="176" t="s">
        <v>10259</v>
      </c>
      <c r="H195" s="175" t="s">
        <v>1646</v>
      </c>
      <c r="I195" s="173">
        <v>1733</v>
      </c>
      <c r="J195" s="173">
        <v>1801</v>
      </c>
      <c r="K195" s="173">
        <v>1802</v>
      </c>
      <c r="L195" s="174">
        <v>-3.7756801776790597E-2</v>
      </c>
      <c r="M195" s="173">
        <v>2244</v>
      </c>
      <c r="N195" s="173">
        <v>1878</v>
      </c>
      <c r="O195" s="173">
        <v>1947</v>
      </c>
      <c r="P195" s="167">
        <v>0.194888178913738</v>
      </c>
    </row>
    <row r="196" spans="1:16" x14ac:dyDescent="0.35">
      <c r="A196" s="177" t="s">
        <v>8731</v>
      </c>
      <c r="B196" s="175"/>
      <c r="C196" s="175" t="s">
        <v>350</v>
      </c>
      <c r="D196" s="175" t="s">
        <v>10492</v>
      </c>
      <c r="E196" s="175"/>
      <c r="F196" s="175" t="s">
        <v>8730</v>
      </c>
      <c r="G196" s="176" t="s">
        <v>11361</v>
      </c>
      <c r="H196" s="175" t="s">
        <v>1646</v>
      </c>
      <c r="I196" s="173">
        <v>1709</v>
      </c>
      <c r="J196" s="173">
        <v>2349</v>
      </c>
      <c r="K196" s="173">
        <v>3034</v>
      </c>
      <c r="L196" s="174">
        <v>-0.27245636441038701</v>
      </c>
      <c r="M196" s="173">
        <v>5378</v>
      </c>
      <c r="N196" s="173">
        <v>4343</v>
      </c>
      <c r="O196" s="173">
        <v>5782</v>
      </c>
      <c r="P196" s="167">
        <v>0.238314529127331</v>
      </c>
    </row>
    <row r="197" spans="1:16" x14ac:dyDescent="0.35">
      <c r="A197" s="177" t="s">
        <v>8744</v>
      </c>
      <c r="B197" s="175" t="s">
        <v>2838</v>
      </c>
      <c r="C197" s="175" t="s">
        <v>258</v>
      </c>
      <c r="D197" s="175" t="s">
        <v>10302</v>
      </c>
      <c r="E197" s="175" t="s">
        <v>8743</v>
      </c>
      <c r="F197" s="175"/>
      <c r="G197" s="176" t="s">
        <v>10303</v>
      </c>
      <c r="H197" s="175" t="s">
        <v>1646</v>
      </c>
      <c r="I197" s="173">
        <v>1679</v>
      </c>
      <c r="J197" s="173">
        <v>1550</v>
      </c>
      <c r="K197" s="173">
        <v>1870</v>
      </c>
      <c r="L197" s="174">
        <v>8.3225806451612899E-2</v>
      </c>
      <c r="M197" s="173">
        <v>2034</v>
      </c>
      <c r="N197" s="173">
        <v>891</v>
      </c>
      <c r="O197" s="173">
        <v>1153</v>
      </c>
      <c r="P197" s="167">
        <v>1.28282828282828</v>
      </c>
    </row>
    <row r="198" spans="1:16" x14ac:dyDescent="0.35">
      <c r="A198" s="177" t="s">
        <v>7039</v>
      </c>
      <c r="B198" s="175"/>
      <c r="C198" s="175" t="s">
        <v>257</v>
      </c>
      <c r="D198" s="175" t="s">
        <v>9754</v>
      </c>
      <c r="E198" s="175"/>
      <c r="F198" s="175" t="s">
        <v>7038</v>
      </c>
      <c r="G198" s="176" t="s">
        <v>8261</v>
      </c>
      <c r="H198" s="175" t="s">
        <v>1646</v>
      </c>
      <c r="I198" s="173">
        <v>1674</v>
      </c>
      <c r="J198" s="173">
        <v>3786</v>
      </c>
      <c r="K198" s="173">
        <v>3794</v>
      </c>
      <c r="L198" s="174">
        <v>-0.55784469096671996</v>
      </c>
      <c r="M198" s="173">
        <v>3447</v>
      </c>
      <c r="N198" s="173">
        <v>5410</v>
      </c>
      <c r="O198" s="173">
        <v>5807</v>
      </c>
      <c r="P198" s="167">
        <v>-0.36284658040665402</v>
      </c>
    </row>
    <row r="199" spans="1:16" x14ac:dyDescent="0.35">
      <c r="A199" s="179" t="s">
        <v>3468</v>
      </c>
      <c r="B199" s="178"/>
      <c r="C199" s="175" t="s">
        <v>257</v>
      </c>
      <c r="D199" s="175" t="s">
        <v>1837</v>
      </c>
      <c r="E199" s="175"/>
      <c r="F199" s="175" t="s">
        <v>3467</v>
      </c>
      <c r="G199" s="176" t="s">
        <v>216</v>
      </c>
      <c r="H199" s="175" t="s">
        <v>1646</v>
      </c>
      <c r="I199" s="173">
        <v>1667</v>
      </c>
      <c r="J199" s="173">
        <v>1261</v>
      </c>
      <c r="K199" s="173">
        <v>1512</v>
      </c>
      <c r="L199" s="174">
        <v>0.32196669310071402</v>
      </c>
      <c r="M199" s="173">
        <v>999</v>
      </c>
      <c r="N199" s="173">
        <v>957</v>
      </c>
      <c r="O199" s="173">
        <v>999</v>
      </c>
      <c r="P199" s="167">
        <v>4.3887147335423198E-2</v>
      </c>
    </row>
    <row r="200" spans="1:16" x14ac:dyDescent="0.35">
      <c r="A200" s="177" t="s">
        <v>5709</v>
      </c>
      <c r="B200" s="175" t="s">
        <v>5189</v>
      </c>
      <c r="C200" s="175" t="s">
        <v>260</v>
      </c>
      <c r="D200" s="175" t="s">
        <v>11693</v>
      </c>
      <c r="E200" s="175" t="s">
        <v>5708</v>
      </c>
      <c r="F200" s="175"/>
      <c r="G200" s="176" t="s">
        <v>11146</v>
      </c>
      <c r="H200" s="175" t="s">
        <v>1646</v>
      </c>
      <c r="I200" s="173">
        <v>1614</v>
      </c>
      <c r="J200" s="173">
        <v>1559</v>
      </c>
      <c r="K200" s="173">
        <v>2074</v>
      </c>
      <c r="L200" s="174">
        <v>3.5279025016035997E-2</v>
      </c>
      <c r="M200" s="173">
        <v>569</v>
      </c>
      <c r="N200" s="173">
        <v>207</v>
      </c>
      <c r="O200" s="173">
        <v>285</v>
      </c>
      <c r="P200" s="167">
        <v>1.7487922705314001</v>
      </c>
    </row>
    <row r="201" spans="1:16" x14ac:dyDescent="0.35">
      <c r="A201" s="177" t="s">
        <v>8420</v>
      </c>
      <c r="B201" s="175"/>
      <c r="C201" s="175" t="s">
        <v>258</v>
      </c>
      <c r="D201" s="175" t="s">
        <v>8419</v>
      </c>
      <c r="E201" s="175"/>
      <c r="F201" s="175" t="s">
        <v>8418</v>
      </c>
      <c r="G201" s="176" t="s">
        <v>11567</v>
      </c>
      <c r="H201" s="175" t="s">
        <v>1646</v>
      </c>
      <c r="I201" s="173">
        <v>1587</v>
      </c>
      <c r="J201" s="173">
        <v>2171</v>
      </c>
      <c r="K201" s="173">
        <v>3209</v>
      </c>
      <c r="L201" s="174">
        <v>-0.26900046061722699</v>
      </c>
      <c r="M201" s="173">
        <v>1795</v>
      </c>
      <c r="N201" s="173">
        <v>1185</v>
      </c>
      <c r="O201" s="173">
        <v>1383</v>
      </c>
      <c r="P201" s="167">
        <v>0.51476793248945096</v>
      </c>
    </row>
    <row r="202" spans="1:16" x14ac:dyDescent="0.35">
      <c r="A202" s="177" t="s">
        <v>8207</v>
      </c>
      <c r="B202" s="175"/>
      <c r="C202" s="175" t="s">
        <v>254</v>
      </c>
      <c r="D202" s="175" t="s">
        <v>10816</v>
      </c>
      <c r="E202" s="175"/>
      <c r="F202" s="175" t="s">
        <v>8206</v>
      </c>
      <c r="G202" s="176" t="s">
        <v>10817</v>
      </c>
      <c r="H202" s="175" t="s">
        <v>1646</v>
      </c>
      <c r="I202" s="173">
        <v>1586</v>
      </c>
      <c r="J202" s="173">
        <v>2116</v>
      </c>
      <c r="K202" s="173">
        <v>2733</v>
      </c>
      <c r="L202" s="174">
        <v>-0.25047258979206</v>
      </c>
      <c r="M202" s="173">
        <v>720</v>
      </c>
      <c r="N202" s="173">
        <v>243</v>
      </c>
      <c r="O202" s="173">
        <v>470</v>
      </c>
      <c r="P202" s="167">
        <v>1.9629629629629599</v>
      </c>
    </row>
    <row r="203" spans="1:16" x14ac:dyDescent="0.35">
      <c r="A203" s="179" t="s">
        <v>6881</v>
      </c>
      <c r="B203" s="178" t="s">
        <v>2723</v>
      </c>
      <c r="C203" s="175" t="s">
        <v>257</v>
      </c>
      <c r="D203" s="175" t="s">
        <v>11457</v>
      </c>
      <c r="E203" s="175"/>
      <c r="F203" s="175" t="s">
        <v>6880</v>
      </c>
      <c r="G203" s="176" t="s">
        <v>11458</v>
      </c>
      <c r="H203" s="175" t="s">
        <v>1646</v>
      </c>
      <c r="I203" s="173">
        <v>1539</v>
      </c>
      <c r="J203" s="173">
        <v>1891</v>
      </c>
      <c r="K203" s="173">
        <v>2513</v>
      </c>
      <c r="L203" s="174">
        <v>-0.186144896879958</v>
      </c>
      <c r="M203" s="173">
        <v>2768</v>
      </c>
      <c r="N203" s="173">
        <v>2567</v>
      </c>
      <c r="O203" s="173">
        <v>2452</v>
      </c>
      <c r="P203" s="167">
        <v>7.83015192832099E-2</v>
      </c>
    </row>
    <row r="204" spans="1:16" x14ac:dyDescent="0.35">
      <c r="A204" s="177" t="s">
        <v>8620</v>
      </c>
      <c r="B204" s="175" t="s">
        <v>5149</v>
      </c>
      <c r="C204" s="175" t="s">
        <v>351</v>
      </c>
      <c r="D204" s="175" t="s">
        <v>10265</v>
      </c>
      <c r="E204" s="175" t="s">
        <v>8619</v>
      </c>
      <c r="F204" s="175"/>
      <c r="G204" s="176" t="s">
        <v>11230</v>
      </c>
      <c r="H204" s="175" t="s">
        <v>1646</v>
      </c>
      <c r="I204" s="173">
        <v>1529</v>
      </c>
      <c r="J204" s="173">
        <v>1401</v>
      </c>
      <c r="K204" s="173">
        <v>1414</v>
      </c>
      <c r="L204" s="174">
        <v>9.13633119200572E-2</v>
      </c>
      <c r="M204" s="173">
        <v>1133</v>
      </c>
      <c r="N204" s="173">
        <v>563</v>
      </c>
      <c r="O204" s="173">
        <v>585</v>
      </c>
      <c r="P204" s="167">
        <v>1.01243339253996</v>
      </c>
    </row>
    <row r="205" spans="1:16" x14ac:dyDescent="0.35">
      <c r="A205" s="177" t="s">
        <v>8616</v>
      </c>
      <c r="B205" s="175"/>
      <c r="C205" s="175" t="s">
        <v>263</v>
      </c>
      <c r="D205" s="175" t="s">
        <v>11489</v>
      </c>
      <c r="E205" s="175"/>
      <c r="F205" s="175" t="s">
        <v>8615</v>
      </c>
      <c r="G205" s="176" t="s">
        <v>11490</v>
      </c>
      <c r="H205" s="175" t="s">
        <v>1646</v>
      </c>
      <c r="I205" s="173">
        <v>1522</v>
      </c>
      <c r="J205" s="173">
        <v>1974</v>
      </c>
      <c r="K205" s="173">
        <v>2173</v>
      </c>
      <c r="L205" s="174">
        <v>-0.22897669706180299</v>
      </c>
      <c r="M205" s="173">
        <v>3680</v>
      </c>
      <c r="N205" s="173">
        <v>2133</v>
      </c>
      <c r="O205" s="173">
        <v>2607</v>
      </c>
      <c r="P205" s="167">
        <v>0.72526957337083897</v>
      </c>
    </row>
    <row r="206" spans="1:16" x14ac:dyDescent="0.35">
      <c r="A206" s="177" t="s">
        <v>8706</v>
      </c>
      <c r="B206" s="175"/>
      <c r="C206" s="175" t="s">
        <v>257</v>
      </c>
      <c r="D206" s="175" t="s">
        <v>10834</v>
      </c>
      <c r="E206" s="175"/>
      <c r="F206" s="175" t="s">
        <v>8705</v>
      </c>
      <c r="G206" s="176" t="s">
        <v>10835</v>
      </c>
      <c r="H206" s="175" t="s">
        <v>1646</v>
      </c>
      <c r="I206" s="173">
        <v>1520</v>
      </c>
      <c r="J206" s="173">
        <v>1729</v>
      </c>
      <c r="K206" s="173">
        <v>2356</v>
      </c>
      <c r="L206" s="174">
        <v>-0.120879120879121</v>
      </c>
      <c r="M206" s="173">
        <v>1374</v>
      </c>
      <c r="N206" s="173">
        <v>1051</v>
      </c>
      <c r="O206" s="173">
        <v>1482</v>
      </c>
      <c r="P206" s="167">
        <v>0.30732635585156998</v>
      </c>
    </row>
    <row r="207" spans="1:16" x14ac:dyDescent="0.35">
      <c r="A207" s="177" t="s">
        <v>8212</v>
      </c>
      <c r="B207" s="175"/>
      <c r="C207" s="175" t="s">
        <v>260</v>
      </c>
      <c r="D207" s="175" t="s">
        <v>11492</v>
      </c>
      <c r="E207" s="175"/>
      <c r="F207" s="175" t="s">
        <v>8211</v>
      </c>
      <c r="G207" s="176" t="s">
        <v>11493</v>
      </c>
      <c r="H207" s="175" t="s">
        <v>1646</v>
      </c>
      <c r="I207" s="173">
        <v>1508</v>
      </c>
      <c r="J207" s="173">
        <v>1271</v>
      </c>
      <c r="K207" s="173">
        <v>1961</v>
      </c>
      <c r="L207" s="174">
        <v>0.18646734854445299</v>
      </c>
      <c r="M207" s="173">
        <v>1295</v>
      </c>
      <c r="N207" s="173">
        <v>789</v>
      </c>
      <c r="O207" s="173">
        <v>930</v>
      </c>
      <c r="P207" s="167">
        <v>0.64131812420785805</v>
      </c>
    </row>
    <row r="208" spans="1:16" x14ac:dyDescent="0.35">
      <c r="A208" s="177" t="s">
        <v>8738</v>
      </c>
      <c r="B208" s="175" t="s">
        <v>2732</v>
      </c>
      <c r="C208" s="175" t="s">
        <v>262</v>
      </c>
      <c r="D208" s="175" t="s">
        <v>11078</v>
      </c>
      <c r="E208" s="175" t="s">
        <v>8737</v>
      </c>
      <c r="F208" s="175"/>
      <c r="G208" s="176" t="s">
        <v>11079</v>
      </c>
      <c r="H208" s="175" t="s">
        <v>1646</v>
      </c>
      <c r="I208" s="173">
        <v>1502</v>
      </c>
      <c r="J208" s="173">
        <v>1925</v>
      </c>
      <c r="K208" s="173">
        <v>2450</v>
      </c>
      <c r="L208" s="174">
        <v>-0.21974025974026001</v>
      </c>
      <c r="M208" s="173">
        <v>180</v>
      </c>
      <c r="N208" s="173">
        <v>66</v>
      </c>
      <c r="O208" s="173">
        <v>69</v>
      </c>
      <c r="P208" s="167">
        <v>1.72727272727273</v>
      </c>
    </row>
    <row r="209" spans="1:16" x14ac:dyDescent="0.35">
      <c r="A209" s="177" t="s">
        <v>8736</v>
      </c>
      <c r="B209" s="175" t="s">
        <v>5361</v>
      </c>
      <c r="C209" s="175" t="s">
        <v>256</v>
      </c>
      <c r="D209" s="175" t="s">
        <v>9295</v>
      </c>
      <c r="E209" s="175" t="s">
        <v>8735</v>
      </c>
      <c r="F209" s="175"/>
      <c r="G209" s="176" t="s">
        <v>9296</v>
      </c>
      <c r="H209" s="175" t="s">
        <v>1646</v>
      </c>
      <c r="I209" s="173">
        <v>1493</v>
      </c>
      <c r="J209" s="173">
        <v>1220</v>
      </c>
      <c r="K209" s="173">
        <v>1967</v>
      </c>
      <c r="L209" s="174">
        <v>0.22377049180327899</v>
      </c>
      <c r="M209" s="173">
        <v>2312</v>
      </c>
      <c r="N209" s="173">
        <v>1388</v>
      </c>
      <c r="O209" s="173">
        <v>1653</v>
      </c>
      <c r="P209" s="167">
        <v>0.66570605187319898</v>
      </c>
    </row>
    <row r="210" spans="1:16" x14ac:dyDescent="0.35">
      <c r="A210" s="177" t="s">
        <v>7917</v>
      </c>
      <c r="B210" s="175" t="s">
        <v>7916</v>
      </c>
      <c r="C210" s="175" t="s">
        <v>262</v>
      </c>
      <c r="D210" s="175" t="s">
        <v>11700</v>
      </c>
      <c r="E210" s="175" t="s">
        <v>7915</v>
      </c>
      <c r="F210" s="175"/>
      <c r="G210" s="176" t="s">
        <v>11701</v>
      </c>
      <c r="H210" s="175" t="s">
        <v>1646</v>
      </c>
      <c r="I210" s="173">
        <v>1479</v>
      </c>
      <c r="J210" s="173">
        <v>1618</v>
      </c>
      <c r="K210" s="173">
        <v>812</v>
      </c>
      <c r="L210" s="174">
        <v>-8.5908529048207699E-2</v>
      </c>
      <c r="M210" s="173">
        <v>9597</v>
      </c>
      <c r="N210" s="173">
        <v>4680</v>
      </c>
      <c r="O210" s="173">
        <v>5084</v>
      </c>
      <c r="P210" s="167">
        <v>1.0506410256410299</v>
      </c>
    </row>
    <row r="211" spans="1:16" x14ac:dyDescent="0.35">
      <c r="A211" s="177" t="s">
        <v>8719</v>
      </c>
      <c r="B211" s="175"/>
      <c r="C211" s="175" t="s">
        <v>259</v>
      </c>
      <c r="D211" s="175" t="s">
        <v>9464</v>
      </c>
      <c r="E211" s="175"/>
      <c r="F211" s="175" t="s">
        <v>8718</v>
      </c>
      <c r="G211" s="176" t="s">
        <v>9465</v>
      </c>
      <c r="H211" s="175" t="s">
        <v>1646</v>
      </c>
      <c r="I211" s="173">
        <v>1474</v>
      </c>
      <c r="J211" s="173">
        <v>1101</v>
      </c>
      <c r="K211" s="173">
        <v>1847</v>
      </c>
      <c r="L211" s="174">
        <v>0.33878292461398701</v>
      </c>
      <c r="M211" s="173">
        <v>349</v>
      </c>
      <c r="N211" s="173">
        <v>105</v>
      </c>
      <c r="O211" s="173">
        <v>155</v>
      </c>
      <c r="P211" s="167">
        <v>2.32380952380952</v>
      </c>
    </row>
    <row r="212" spans="1:16" x14ac:dyDescent="0.35">
      <c r="A212" s="177" t="s">
        <v>4116</v>
      </c>
      <c r="B212" s="175"/>
      <c r="C212" s="175" t="s">
        <v>257</v>
      </c>
      <c r="D212" s="175" t="s">
        <v>11841</v>
      </c>
      <c r="E212" s="175"/>
      <c r="F212" s="175" t="s">
        <v>4115</v>
      </c>
      <c r="G212" s="176" t="s">
        <v>9112</v>
      </c>
      <c r="H212" s="175" t="s">
        <v>1646</v>
      </c>
      <c r="I212" s="173">
        <v>1452</v>
      </c>
      <c r="J212" s="173">
        <v>2828</v>
      </c>
      <c r="K212" s="173">
        <v>4040</v>
      </c>
      <c r="L212" s="174">
        <v>-0.48656294200848699</v>
      </c>
      <c r="M212" s="173">
        <v>3189</v>
      </c>
      <c r="N212" s="173">
        <v>2495</v>
      </c>
      <c r="O212" s="173">
        <v>3555</v>
      </c>
      <c r="P212" s="167">
        <v>0.27815631262524998</v>
      </c>
    </row>
    <row r="213" spans="1:16" x14ac:dyDescent="0.35">
      <c r="A213" s="177" t="s">
        <v>8381</v>
      </c>
      <c r="B213" s="175" t="s">
        <v>5681</v>
      </c>
      <c r="C213" s="175" t="s">
        <v>256</v>
      </c>
      <c r="D213" s="175" t="s">
        <v>11105</v>
      </c>
      <c r="E213" s="175" t="s">
        <v>8380</v>
      </c>
      <c r="F213" s="175"/>
      <c r="G213" s="176" t="s">
        <v>11106</v>
      </c>
      <c r="H213" s="175" t="s">
        <v>1646</v>
      </c>
      <c r="I213" s="173">
        <v>1444</v>
      </c>
      <c r="J213" s="173">
        <v>1672</v>
      </c>
      <c r="K213" s="173">
        <v>2253</v>
      </c>
      <c r="L213" s="174">
        <v>-0.13636363636363599</v>
      </c>
      <c r="M213" s="173">
        <v>4252</v>
      </c>
      <c r="N213" s="173">
        <v>4187</v>
      </c>
      <c r="O213" s="173">
        <v>4234</v>
      </c>
      <c r="P213" s="167">
        <v>1.55242417005015E-2</v>
      </c>
    </row>
    <row r="214" spans="1:16" x14ac:dyDescent="0.35">
      <c r="A214" s="177" t="s">
        <v>4680</v>
      </c>
      <c r="B214" s="175"/>
      <c r="C214" s="175" t="s">
        <v>260</v>
      </c>
      <c r="D214" s="175" t="s">
        <v>11326</v>
      </c>
      <c r="E214" s="175"/>
      <c r="F214" s="175" t="s">
        <v>4679</v>
      </c>
      <c r="G214" s="176" t="s">
        <v>11327</v>
      </c>
      <c r="H214" s="175" t="s">
        <v>1646</v>
      </c>
      <c r="I214" s="173">
        <v>1422</v>
      </c>
      <c r="J214" s="173">
        <v>1697</v>
      </c>
      <c r="K214" s="173">
        <v>2150</v>
      </c>
      <c r="L214" s="174">
        <v>-0.16205067766646999</v>
      </c>
      <c r="M214" s="173">
        <v>535</v>
      </c>
      <c r="N214" s="173">
        <v>462</v>
      </c>
      <c r="O214" s="173">
        <v>595</v>
      </c>
      <c r="P214" s="167">
        <v>0.15800865800865799</v>
      </c>
    </row>
    <row r="215" spans="1:16" x14ac:dyDescent="0.35">
      <c r="A215" s="177" t="s">
        <v>8263</v>
      </c>
      <c r="B215" s="175"/>
      <c r="C215" s="175" t="s">
        <v>257</v>
      </c>
      <c r="D215" s="175" t="s">
        <v>10755</v>
      </c>
      <c r="E215" s="175"/>
      <c r="F215" s="175" t="s">
        <v>8262</v>
      </c>
      <c r="G215" s="176" t="s">
        <v>10756</v>
      </c>
      <c r="H215" s="175" t="s">
        <v>1646</v>
      </c>
      <c r="I215" s="173">
        <v>1413</v>
      </c>
      <c r="J215" s="173">
        <v>1946</v>
      </c>
      <c r="K215" s="173">
        <v>2438</v>
      </c>
      <c r="L215" s="174">
        <v>-0.27389516957862298</v>
      </c>
      <c r="M215" s="173">
        <v>3112</v>
      </c>
      <c r="N215" s="173">
        <v>2605</v>
      </c>
      <c r="O215" s="173">
        <v>3139</v>
      </c>
      <c r="P215" s="167">
        <v>0.19462571976967399</v>
      </c>
    </row>
    <row r="216" spans="1:16" x14ac:dyDescent="0.35">
      <c r="A216" s="177" t="s">
        <v>7902</v>
      </c>
      <c r="B216" s="175"/>
      <c r="C216" s="175" t="s">
        <v>350</v>
      </c>
      <c r="D216" s="175" t="s">
        <v>7901</v>
      </c>
      <c r="E216" s="175"/>
      <c r="F216" s="175" t="s">
        <v>7900</v>
      </c>
      <c r="G216" s="176" t="s">
        <v>7899</v>
      </c>
      <c r="H216" s="175" t="s">
        <v>1646</v>
      </c>
      <c r="I216" s="173">
        <v>1412</v>
      </c>
      <c r="J216" s="173">
        <v>1778</v>
      </c>
      <c r="K216" s="173">
        <v>2271</v>
      </c>
      <c r="L216" s="174">
        <v>-0.20584926884139501</v>
      </c>
      <c r="M216" s="173">
        <v>1266</v>
      </c>
      <c r="N216" s="173">
        <v>993</v>
      </c>
      <c r="O216" s="173">
        <v>1144</v>
      </c>
      <c r="P216" s="167">
        <v>0.27492447129909398</v>
      </c>
    </row>
    <row r="217" spans="1:16" x14ac:dyDescent="0.35">
      <c r="A217" s="177" t="s">
        <v>8537</v>
      </c>
      <c r="B217" s="175" t="s">
        <v>2795</v>
      </c>
      <c r="C217" s="175" t="s">
        <v>260</v>
      </c>
      <c r="D217" s="175" t="s">
        <v>11281</v>
      </c>
      <c r="E217" s="175" t="s">
        <v>8536</v>
      </c>
      <c r="F217" s="175"/>
      <c r="G217" s="176" t="s">
        <v>11282</v>
      </c>
      <c r="H217" s="175" t="s">
        <v>1646</v>
      </c>
      <c r="I217" s="173">
        <v>1403</v>
      </c>
      <c r="J217" s="173">
        <v>1751</v>
      </c>
      <c r="K217" s="173">
        <v>2194</v>
      </c>
      <c r="L217" s="174">
        <v>-0.198743575099943</v>
      </c>
      <c r="M217" s="173">
        <v>20987</v>
      </c>
      <c r="N217" s="173">
        <v>9559</v>
      </c>
      <c r="O217" s="173">
        <v>11101</v>
      </c>
      <c r="P217" s="167">
        <v>1.1955225441991799</v>
      </c>
    </row>
    <row r="218" spans="1:16" x14ac:dyDescent="0.35">
      <c r="A218" s="177" t="s">
        <v>8399</v>
      </c>
      <c r="B218" s="175"/>
      <c r="C218" s="175" t="s">
        <v>256</v>
      </c>
      <c r="D218" s="175" t="s">
        <v>10797</v>
      </c>
      <c r="E218" s="175"/>
      <c r="F218" s="175" t="s">
        <v>8398</v>
      </c>
      <c r="G218" s="176" t="s">
        <v>10798</v>
      </c>
      <c r="H218" s="175" t="s">
        <v>1646</v>
      </c>
      <c r="I218" s="173">
        <v>1400</v>
      </c>
      <c r="J218" s="173">
        <v>1925</v>
      </c>
      <c r="K218" s="173">
        <v>2265</v>
      </c>
      <c r="L218" s="174">
        <v>-0.27272727272727298</v>
      </c>
      <c r="M218" s="173">
        <v>860</v>
      </c>
      <c r="N218" s="173">
        <v>427</v>
      </c>
      <c r="O218" s="173">
        <v>677</v>
      </c>
      <c r="P218" s="167">
        <v>1.01405152224824</v>
      </c>
    </row>
    <row r="219" spans="1:16" x14ac:dyDescent="0.35">
      <c r="A219" s="177" t="s">
        <v>7988</v>
      </c>
      <c r="B219" s="175"/>
      <c r="C219" s="175" t="s">
        <v>258</v>
      </c>
      <c r="D219" s="175" t="s">
        <v>9369</v>
      </c>
      <c r="E219" s="175"/>
      <c r="F219" s="175" t="s">
        <v>7987</v>
      </c>
      <c r="G219" s="176" t="s">
        <v>9370</v>
      </c>
      <c r="H219" s="175" t="s">
        <v>1646</v>
      </c>
      <c r="I219" s="173">
        <v>1397</v>
      </c>
      <c r="J219" s="173">
        <v>1953</v>
      </c>
      <c r="K219" s="173">
        <v>1938</v>
      </c>
      <c r="L219" s="174">
        <v>-0.28469022017409101</v>
      </c>
      <c r="M219" s="173">
        <v>964</v>
      </c>
      <c r="N219" s="173">
        <v>559</v>
      </c>
      <c r="O219" s="173">
        <v>736</v>
      </c>
      <c r="P219" s="167">
        <v>0.72450805008944497</v>
      </c>
    </row>
    <row r="220" spans="1:16" x14ac:dyDescent="0.35">
      <c r="A220" s="177" t="s">
        <v>5740</v>
      </c>
      <c r="B220" s="175" t="s">
        <v>2537</v>
      </c>
      <c r="C220" s="175" t="s">
        <v>257</v>
      </c>
      <c r="D220" s="175" t="s">
        <v>5739</v>
      </c>
      <c r="E220" s="175" t="s">
        <v>5738</v>
      </c>
      <c r="F220" s="175"/>
      <c r="G220" s="176" t="s">
        <v>5737</v>
      </c>
      <c r="H220" s="175" t="s">
        <v>1646</v>
      </c>
      <c r="I220" s="173">
        <v>1375</v>
      </c>
      <c r="J220" s="173">
        <v>1229</v>
      </c>
      <c r="K220" s="173">
        <v>878</v>
      </c>
      <c r="L220" s="174">
        <v>0.118795768917819</v>
      </c>
      <c r="M220" s="173">
        <v>1524</v>
      </c>
      <c r="N220" s="173">
        <v>986</v>
      </c>
      <c r="O220" s="173">
        <v>1107</v>
      </c>
      <c r="P220" s="167">
        <v>0.54563894523326595</v>
      </c>
    </row>
    <row r="221" spans="1:16" x14ac:dyDescent="0.35">
      <c r="A221" s="177" t="s">
        <v>8529</v>
      </c>
      <c r="B221" s="175" t="s">
        <v>3620</v>
      </c>
      <c r="C221" s="175" t="s">
        <v>259</v>
      </c>
      <c r="D221" s="175" t="s">
        <v>10262</v>
      </c>
      <c r="E221" s="175" t="s">
        <v>8528</v>
      </c>
      <c r="F221" s="175"/>
      <c r="G221" s="176" t="s">
        <v>11229</v>
      </c>
      <c r="H221" s="175" t="s">
        <v>1646</v>
      </c>
      <c r="I221" s="173">
        <v>1373</v>
      </c>
      <c r="J221" s="173">
        <v>1626</v>
      </c>
      <c r="K221" s="173">
        <v>2085</v>
      </c>
      <c r="L221" s="174">
        <v>-0.15559655596555999</v>
      </c>
      <c r="M221" s="173">
        <v>1581</v>
      </c>
      <c r="N221" s="173">
        <v>1182</v>
      </c>
      <c r="O221" s="173">
        <v>1261</v>
      </c>
      <c r="P221" s="167">
        <v>0.33756345177664998</v>
      </c>
    </row>
    <row r="222" spans="1:16" x14ac:dyDescent="0.35">
      <c r="A222" s="177" t="s">
        <v>8512</v>
      </c>
      <c r="B222" s="175"/>
      <c r="C222" s="175" t="s">
        <v>256</v>
      </c>
      <c r="D222" s="175" t="s">
        <v>8511</v>
      </c>
      <c r="E222" s="175"/>
      <c r="F222" s="175" t="s">
        <v>8510</v>
      </c>
      <c r="G222" s="176" t="s">
        <v>8509</v>
      </c>
      <c r="H222" s="175" t="s">
        <v>1646</v>
      </c>
      <c r="I222" s="173">
        <v>1371</v>
      </c>
      <c r="J222" s="173">
        <v>1641</v>
      </c>
      <c r="K222" s="173">
        <v>1980</v>
      </c>
      <c r="L222" s="174">
        <v>-0.164533820840951</v>
      </c>
      <c r="M222" s="173">
        <v>478</v>
      </c>
      <c r="N222" s="173">
        <v>358</v>
      </c>
      <c r="O222" s="173">
        <v>370</v>
      </c>
      <c r="P222" s="167">
        <v>0.33519553072625702</v>
      </c>
    </row>
    <row r="223" spans="1:16" x14ac:dyDescent="0.35">
      <c r="A223" s="177" t="s">
        <v>4627</v>
      </c>
      <c r="B223" s="175"/>
      <c r="C223" s="175" t="s">
        <v>257</v>
      </c>
      <c r="D223" s="175" t="s">
        <v>4626</v>
      </c>
      <c r="E223" s="175"/>
      <c r="F223" s="175" t="s">
        <v>4625</v>
      </c>
      <c r="G223" s="176" t="s">
        <v>1457</v>
      </c>
      <c r="H223" s="175" t="s">
        <v>1646</v>
      </c>
      <c r="I223" s="173">
        <v>1365</v>
      </c>
      <c r="J223" s="173">
        <v>1858</v>
      </c>
      <c r="K223" s="173">
        <v>2194</v>
      </c>
      <c r="L223" s="174">
        <v>-0.26533907427341202</v>
      </c>
      <c r="M223" s="173">
        <v>683</v>
      </c>
      <c r="N223" s="173">
        <v>656</v>
      </c>
      <c r="O223" s="173">
        <v>738</v>
      </c>
      <c r="P223" s="167">
        <v>4.1158536585365897E-2</v>
      </c>
    </row>
    <row r="224" spans="1:16" x14ac:dyDescent="0.35">
      <c r="A224" s="177" t="s">
        <v>5273</v>
      </c>
      <c r="B224" s="175" t="s">
        <v>2537</v>
      </c>
      <c r="C224" s="175" t="s">
        <v>257</v>
      </c>
      <c r="D224" s="175" t="s">
        <v>9661</v>
      </c>
      <c r="E224" s="175" t="s">
        <v>5272</v>
      </c>
      <c r="F224" s="175"/>
      <c r="G224" s="176" t="s">
        <v>8221</v>
      </c>
      <c r="H224" s="175" t="s">
        <v>1646</v>
      </c>
      <c r="I224" s="173">
        <v>1353</v>
      </c>
      <c r="J224" s="173">
        <v>1272</v>
      </c>
      <c r="K224" s="173">
        <v>1659</v>
      </c>
      <c r="L224" s="174">
        <v>6.3679245283018798E-2</v>
      </c>
      <c r="M224" s="173">
        <v>1376</v>
      </c>
      <c r="N224" s="173">
        <v>954</v>
      </c>
      <c r="O224" s="173">
        <v>1167</v>
      </c>
      <c r="P224" s="167">
        <v>0.44234800838574401</v>
      </c>
    </row>
    <row r="225" spans="1:16" x14ac:dyDescent="0.35">
      <c r="A225" s="177" t="s">
        <v>8565</v>
      </c>
      <c r="B225" s="175"/>
      <c r="C225" s="175" t="s">
        <v>254</v>
      </c>
      <c r="D225" s="175" t="s">
        <v>9455</v>
      </c>
      <c r="E225" s="175" t="s">
        <v>8564</v>
      </c>
      <c r="F225" s="175"/>
      <c r="G225" s="176" t="s">
        <v>2430</v>
      </c>
      <c r="H225" s="175" t="s">
        <v>1646</v>
      </c>
      <c r="I225" s="173">
        <v>1337</v>
      </c>
      <c r="J225" s="173">
        <v>0</v>
      </c>
      <c r="K225" s="173">
        <v>1884</v>
      </c>
      <c r="L225" s="174">
        <v>0</v>
      </c>
      <c r="M225" s="173">
        <v>1415</v>
      </c>
      <c r="N225" s="173">
        <v>378</v>
      </c>
      <c r="O225" s="173">
        <v>995</v>
      </c>
      <c r="P225" s="167">
        <v>2.7433862433862402</v>
      </c>
    </row>
    <row r="226" spans="1:16" x14ac:dyDescent="0.35">
      <c r="A226" s="179" t="s">
        <v>8017</v>
      </c>
      <c r="B226" s="178" t="s">
        <v>3439</v>
      </c>
      <c r="C226" s="175" t="s">
        <v>462</v>
      </c>
      <c r="D226" s="175" t="s">
        <v>11139</v>
      </c>
      <c r="E226" s="175" t="s">
        <v>8016</v>
      </c>
      <c r="F226" s="175"/>
      <c r="G226" s="176" t="s">
        <v>11140</v>
      </c>
      <c r="H226" s="175" t="s">
        <v>1646</v>
      </c>
      <c r="I226" s="173">
        <v>1326</v>
      </c>
      <c r="J226" s="173">
        <v>1411</v>
      </c>
      <c r="K226" s="173">
        <v>1509</v>
      </c>
      <c r="L226" s="174">
        <v>-6.02409638554217E-2</v>
      </c>
      <c r="M226" s="173">
        <v>5343</v>
      </c>
      <c r="N226" s="173">
        <v>2981</v>
      </c>
      <c r="O226" s="173">
        <v>3490</v>
      </c>
      <c r="P226" s="167">
        <v>0.792351559879235</v>
      </c>
    </row>
    <row r="227" spans="1:16" x14ac:dyDescent="0.35">
      <c r="A227" s="177" t="s">
        <v>8339</v>
      </c>
      <c r="B227" s="175" t="s">
        <v>5126</v>
      </c>
      <c r="C227" s="175" t="s">
        <v>263</v>
      </c>
      <c r="D227" s="175" t="s">
        <v>9910</v>
      </c>
      <c r="E227" s="175" t="s">
        <v>8338</v>
      </c>
      <c r="F227" s="175"/>
      <c r="G227" s="176" t="s">
        <v>9911</v>
      </c>
      <c r="H227" s="175" t="s">
        <v>1646</v>
      </c>
      <c r="I227" s="173">
        <v>1325</v>
      </c>
      <c r="J227" s="173">
        <v>1569</v>
      </c>
      <c r="K227" s="173">
        <v>1798</v>
      </c>
      <c r="L227" s="174">
        <v>-0.155513065646909</v>
      </c>
      <c r="M227" s="173">
        <v>2939</v>
      </c>
      <c r="N227" s="173">
        <v>1924</v>
      </c>
      <c r="O227" s="173">
        <v>2766</v>
      </c>
      <c r="P227" s="167">
        <v>0.52754677754677703</v>
      </c>
    </row>
    <row r="228" spans="1:16" x14ac:dyDescent="0.35">
      <c r="A228" s="177" t="s">
        <v>7674</v>
      </c>
      <c r="B228" s="175"/>
      <c r="C228" s="175" t="s">
        <v>259</v>
      </c>
      <c r="D228" s="175" t="s">
        <v>7673</v>
      </c>
      <c r="E228" s="175"/>
      <c r="F228" s="175" t="s">
        <v>7672</v>
      </c>
      <c r="G228" s="176" t="s">
        <v>7671</v>
      </c>
      <c r="H228" s="175" t="s">
        <v>1646</v>
      </c>
      <c r="I228" s="173">
        <v>1324</v>
      </c>
      <c r="J228" s="173">
        <v>1387</v>
      </c>
      <c r="K228" s="173">
        <v>1599</v>
      </c>
      <c r="L228" s="174">
        <v>-4.5421773612112498E-2</v>
      </c>
      <c r="M228" s="173">
        <v>408</v>
      </c>
      <c r="N228" s="173">
        <v>199</v>
      </c>
      <c r="O228" s="173">
        <v>247</v>
      </c>
      <c r="P228" s="167">
        <v>1.0502512562814099</v>
      </c>
    </row>
    <row r="229" spans="1:16" x14ac:dyDescent="0.35">
      <c r="A229" s="177" t="s">
        <v>8223</v>
      </c>
      <c r="B229" s="175"/>
      <c r="C229" s="175" t="s">
        <v>257</v>
      </c>
      <c r="D229" s="175" t="s">
        <v>9704</v>
      </c>
      <c r="E229" s="175"/>
      <c r="F229" s="175" t="s">
        <v>8222</v>
      </c>
      <c r="G229" s="176" t="s">
        <v>9705</v>
      </c>
      <c r="H229" s="175" t="s">
        <v>1646</v>
      </c>
      <c r="I229" s="173">
        <v>1318</v>
      </c>
      <c r="J229" s="173">
        <v>1253</v>
      </c>
      <c r="K229" s="173">
        <v>1468</v>
      </c>
      <c r="L229" s="174">
        <v>5.18754988028731E-2</v>
      </c>
      <c r="M229" s="173">
        <v>1083</v>
      </c>
      <c r="N229" s="173">
        <v>672</v>
      </c>
      <c r="O229" s="173">
        <v>857</v>
      </c>
      <c r="P229" s="167">
        <v>0.61160714285714302</v>
      </c>
    </row>
    <row r="230" spans="1:16" x14ac:dyDescent="0.35">
      <c r="A230" s="177" t="s">
        <v>7736</v>
      </c>
      <c r="B230" s="175"/>
      <c r="C230" s="175" t="s">
        <v>351</v>
      </c>
      <c r="D230" s="175" t="s">
        <v>10773</v>
      </c>
      <c r="E230" s="175"/>
      <c r="F230" s="175" t="s">
        <v>7735</v>
      </c>
      <c r="G230" s="176" t="s">
        <v>10774</v>
      </c>
      <c r="H230" s="175" t="s">
        <v>1646</v>
      </c>
      <c r="I230" s="173">
        <v>1283</v>
      </c>
      <c r="J230" s="173">
        <v>1544</v>
      </c>
      <c r="K230" s="173">
        <v>2156</v>
      </c>
      <c r="L230" s="174">
        <v>-0.16904145077720201</v>
      </c>
      <c r="M230" s="173">
        <v>519</v>
      </c>
      <c r="N230" s="173">
        <v>215</v>
      </c>
      <c r="O230" s="173">
        <v>296</v>
      </c>
      <c r="P230" s="167">
        <v>1.4139534883720899</v>
      </c>
    </row>
    <row r="231" spans="1:16" x14ac:dyDescent="0.35">
      <c r="A231" s="177" t="s">
        <v>5142</v>
      </c>
      <c r="B231" s="175" t="s">
        <v>2740</v>
      </c>
      <c r="C231" s="175" t="s">
        <v>257</v>
      </c>
      <c r="D231" s="175" t="s">
        <v>10314</v>
      </c>
      <c r="E231" s="175" t="s">
        <v>5141</v>
      </c>
      <c r="F231" s="175"/>
      <c r="G231" s="176" t="s">
        <v>10315</v>
      </c>
      <c r="H231" s="175" t="s">
        <v>1646</v>
      </c>
      <c r="I231" s="173">
        <v>1281</v>
      </c>
      <c r="J231" s="173">
        <v>1391</v>
      </c>
      <c r="K231" s="173">
        <v>1393</v>
      </c>
      <c r="L231" s="174">
        <v>-7.9079798705966903E-2</v>
      </c>
      <c r="M231" s="173">
        <v>1341</v>
      </c>
      <c r="N231" s="173">
        <v>838</v>
      </c>
      <c r="O231" s="173">
        <v>1004</v>
      </c>
      <c r="P231" s="167">
        <v>0.60023866348448696</v>
      </c>
    </row>
    <row r="232" spans="1:16" x14ac:dyDescent="0.35">
      <c r="A232" s="177" t="s">
        <v>8397</v>
      </c>
      <c r="B232" s="175" t="s">
        <v>2141</v>
      </c>
      <c r="C232" s="175" t="s">
        <v>258</v>
      </c>
      <c r="D232" s="175" t="s">
        <v>12088</v>
      </c>
      <c r="E232" s="175" t="s">
        <v>8396</v>
      </c>
      <c r="F232" s="175"/>
      <c r="G232" s="176" t="s">
        <v>9618</v>
      </c>
      <c r="H232" s="175" t="s">
        <v>1646</v>
      </c>
      <c r="I232" s="173">
        <v>1266</v>
      </c>
      <c r="J232" s="173">
        <v>1237</v>
      </c>
      <c r="K232" s="173">
        <v>1477</v>
      </c>
      <c r="L232" s="174">
        <v>2.3443815683104299E-2</v>
      </c>
      <c r="M232" s="173">
        <v>6041</v>
      </c>
      <c r="N232" s="173">
        <v>3234</v>
      </c>
      <c r="O232" s="173">
        <v>3722</v>
      </c>
      <c r="P232" s="167">
        <v>0.86796536796536805</v>
      </c>
    </row>
    <row r="233" spans="1:16" x14ac:dyDescent="0.35">
      <c r="A233" s="177" t="s">
        <v>8494</v>
      </c>
      <c r="B233" s="175" t="s">
        <v>2623</v>
      </c>
      <c r="C233" s="175" t="s">
        <v>258</v>
      </c>
      <c r="D233" s="175" t="s">
        <v>11742</v>
      </c>
      <c r="E233" s="175" t="s">
        <v>8493</v>
      </c>
      <c r="F233" s="175"/>
      <c r="G233" s="176" t="s">
        <v>11231</v>
      </c>
      <c r="H233" s="175" t="s">
        <v>1646</v>
      </c>
      <c r="I233" s="173">
        <v>1234</v>
      </c>
      <c r="J233" s="173">
        <v>1570</v>
      </c>
      <c r="K233" s="173">
        <v>1558</v>
      </c>
      <c r="L233" s="174">
        <v>-0.214012738853503</v>
      </c>
      <c r="M233" s="173">
        <v>2791</v>
      </c>
      <c r="N233" s="173">
        <v>1234</v>
      </c>
      <c r="O233" s="173">
        <v>1584</v>
      </c>
      <c r="P233" s="167">
        <v>1.2617504051863899</v>
      </c>
    </row>
    <row r="234" spans="1:16" x14ac:dyDescent="0.35">
      <c r="A234" s="177" t="s">
        <v>8668</v>
      </c>
      <c r="B234" s="175"/>
      <c r="C234" s="175" t="s">
        <v>256</v>
      </c>
      <c r="D234" s="175" t="s">
        <v>10775</v>
      </c>
      <c r="E234" s="175"/>
      <c r="F234" s="175" t="s">
        <v>8667</v>
      </c>
      <c r="G234" s="176" t="s">
        <v>10776</v>
      </c>
      <c r="H234" s="175" t="s">
        <v>1646</v>
      </c>
      <c r="I234" s="173">
        <v>1233</v>
      </c>
      <c r="J234" s="173">
        <v>1738</v>
      </c>
      <c r="K234" s="173">
        <v>2124</v>
      </c>
      <c r="L234" s="174">
        <v>-0.29056386651323401</v>
      </c>
      <c r="M234" s="173">
        <v>1105</v>
      </c>
      <c r="N234" s="173">
        <v>778</v>
      </c>
      <c r="O234" s="173">
        <v>930</v>
      </c>
      <c r="P234" s="167">
        <v>0.42030848329048798</v>
      </c>
    </row>
    <row r="235" spans="1:16" x14ac:dyDescent="0.35">
      <c r="A235" s="177" t="s">
        <v>8527</v>
      </c>
      <c r="B235" s="175" t="s">
        <v>2768</v>
      </c>
      <c r="C235" s="175" t="s">
        <v>254</v>
      </c>
      <c r="D235" s="175" t="s">
        <v>11642</v>
      </c>
      <c r="E235" s="175" t="s">
        <v>8526</v>
      </c>
      <c r="F235" s="175"/>
      <c r="G235" s="176" t="s">
        <v>11643</v>
      </c>
      <c r="H235" s="175" t="s">
        <v>1646</v>
      </c>
      <c r="I235" s="173">
        <v>1210</v>
      </c>
      <c r="J235" s="173">
        <v>1438</v>
      </c>
      <c r="K235" s="173">
        <v>1930</v>
      </c>
      <c r="L235" s="174">
        <v>-0.15855354659248999</v>
      </c>
      <c r="M235" s="173">
        <v>3397</v>
      </c>
      <c r="N235" s="173">
        <v>1345</v>
      </c>
      <c r="O235" s="173">
        <v>2088</v>
      </c>
      <c r="P235" s="167">
        <v>1.5256505576208199</v>
      </c>
    </row>
    <row r="236" spans="1:16" x14ac:dyDescent="0.35">
      <c r="A236" s="177" t="s">
        <v>7476</v>
      </c>
      <c r="B236" s="175"/>
      <c r="C236" s="175" t="s">
        <v>256</v>
      </c>
      <c r="D236" s="175" t="s">
        <v>7475</v>
      </c>
      <c r="E236" s="175"/>
      <c r="F236" s="175" t="s">
        <v>7474</v>
      </c>
      <c r="G236" s="176" t="s">
        <v>7473</v>
      </c>
      <c r="H236" s="175" t="s">
        <v>1646</v>
      </c>
      <c r="I236" s="173">
        <v>1201</v>
      </c>
      <c r="J236" s="173">
        <v>1013</v>
      </c>
      <c r="K236" s="173">
        <v>1711</v>
      </c>
      <c r="L236" s="174">
        <v>0.18558736426456099</v>
      </c>
      <c r="M236" s="173">
        <v>624</v>
      </c>
      <c r="N236" s="173">
        <v>352</v>
      </c>
      <c r="O236" s="173">
        <v>394</v>
      </c>
      <c r="P236" s="167">
        <v>0.77272727272727304</v>
      </c>
    </row>
    <row r="237" spans="1:16" x14ac:dyDescent="0.35">
      <c r="A237" s="177" t="s">
        <v>8612</v>
      </c>
      <c r="B237" s="175"/>
      <c r="C237" s="175" t="s">
        <v>262</v>
      </c>
      <c r="D237" s="175" t="s">
        <v>9709</v>
      </c>
      <c r="E237" s="175"/>
      <c r="F237" s="175" t="s">
        <v>8611</v>
      </c>
      <c r="G237" s="176" t="s">
        <v>9710</v>
      </c>
      <c r="H237" s="175" t="s">
        <v>1646</v>
      </c>
      <c r="I237" s="173">
        <v>1195</v>
      </c>
      <c r="J237" s="173">
        <v>1379</v>
      </c>
      <c r="K237" s="173">
        <v>1872</v>
      </c>
      <c r="L237" s="174">
        <v>-0.13343002175489499</v>
      </c>
      <c r="M237" s="173">
        <v>2638</v>
      </c>
      <c r="N237" s="173">
        <v>1636</v>
      </c>
      <c r="O237" s="173">
        <v>2311</v>
      </c>
      <c r="P237" s="167">
        <v>0.61246943765281203</v>
      </c>
    </row>
    <row r="238" spans="1:16" x14ac:dyDescent="0.35">
      <c r="A238" s="177" t="s">
        <v>8626</v>
      </c>
      <c r="B238" s="175"/>
      <c r="C238" s="175" t="s">
        <v>351</v>
      </c>
      <c r="D238" s="175" t="s">
        <v>2359</v>
      </c>
      <c r="E238" s="175"/>
      <c r="F238" s="175" t="s">
        <v>8625</v>
      </c>
      <c r="G238" s="176" t="s">
        <v>2357</v>
      </c>
      <c r="H238" s="175" t="s">
        <v>1646</v>
      </c>
      <c r="I238" s="173">
        <v>1183</v>
      </c>
      <c r="J238" s="173">
        <v>1894</v>
      </c>
      <c r="K238" s="173">
        <v>1996</v>
      </c>
      <c r="L238" s="174">
        <v>-0.37539598732840601</v>
      </c>
      <c r="M238" s="173">
        <v>437</v>
      </c>
      <c r="N238" s="173">
        <v>250</v>
      </c>
      <c r="O238" s="173">
        <v>450</v>
      </c>
      <c r="P238" s="167">
        <v>0.748</v>
      </c>
    </row>
    <row r="239" spans="1:16" x14ac:dyDescent="0.35">
      <c r="A239" s="177" t="s">
        <v>8327</v>
      </c>
      <c r="B239" s="175"/>
      <c r="C239" s="175" t="s">
        <v>258</v>
      </c>
      <c r="D239" s="175" t="s">
        <v>9451</v>
      </c>
      <c r="E239" s="175"/>
      <c r="F239" s="175" t="s">
        <v>8326</v>
      </c>
      <c r="G239" s="176" t="s">
        <v>9452</v>
      </c>
      <c r="H239" s="175" t="s">
        <v>1646</v>
      </c>
      <c r="I239" s="173">
        <v>1163</v>
      </c>
      <c r="J239" s="173">
        <v>1406</v>
      </c>
      <c r="K239" s="173">
        <v>1963</v>
      </c>
      <c r="L239" s="174">
        <v>-0.17283072546230399</v>
      </c>
      <c r="M239" s="173">
        <v>2503</v>
      </c>
      <c r="N239" s="173">
        <v>1427</v>
      </c>
      <c r="O239" s="173">
        <v>1072</v>
      </c>
      <c r="P239" s="167">
        <v>0.75402943237561304</v>
      </c>
    </row>
    <row r="240" spans="1:16" x14ac:dyDescent="0.35">
      <c r="A240" s="179" t="s">
        <v>7695</v>
      </c>
      <c r="B240" s="178"/>
      <c r="C240" s="178" t="s">
        <v>254</v>
      </c>
      <c r="D240" s="180" t="s">
        <v>11935</v>
      </c>
      <c r="E240" s="175"/>
      <c r="F240" s="175" t="s">
        <v>7694</v>
      </c>
      <c r="G240" s="176" t="s">
        <v>2059</v>
      </c>
      <c r="H240" s="175" t="s">
        <v>1646</v>
      </c>
      <c r="I240" s="173">
        <v>1163</v>
      </c>
      <c r="J240" s="173">
        <v>590</v>
      </c>
      <c r="K240" s="173">
        <v>887</v>
      </c>
      <c r="L240" s="174">
        <v>0.971186440677966</v>
      </c>
      <c r="M240" s="173">
        <v>2341</v>
      </c>
      <c r="N240" s="173">
        <v>1013</v>
      </c>
      <c r="O240" s="173">
        <v>1418</v>
      </c>
      <c r="P240" s="167">
        <v>1.3109575518262599</v>
      </c>
    </row>
    <row r="241" spans="1:16" x14ac:dyDescent="0.35">
      <c r="A241" s="177" t="s">
        <v>8446</v>
      </c>
      <c r="B241" s="175"/>
      <c r="C241" s="175" t="s">
        <v>259</v>
      </c>
      <c r="D241" s="175" t="s">
        <v>10803</v>
      </c>
      <c r="E241" s="175"/>
      <c r="F241" s="175" t="s">
        <v>8445</v>
      </c>
      <c r="G241" s="176" t="s">
        <v>10789</v>
      </c>
      <c r="H241" s="175" t="s">
        <v>1646</v>
      </c>
      <c r="I241" s="173">
        <v>1162</v>
      </c>
      <c r="J241" s="173">
        <v>1379</v>
      </c>
      <c r="K241" s="173">
        <v>1857</v>
      </c>
      <c r="L241" s="174">
        <v>-0.157360406091371</v>
      </c>
      <c r="M241" s="173">
        <v>1653</v>
      </c>
      <c r="N241" s="173">
        <v>1531</v>
      </c>
      <c r="O241" s="173">
        <v>2286</v>
      </c>
      <c r="P241" s="167">
        <v>7.96864794252123E-2</v>
      </c>
    </row>
    <row r="242" spans="1:16" x14ac:dyDescent="0.35">
      <c r="A242" s="177" t="s">
        <v>8571</v>
      </c>
      <c r="B242" s="175" t="s">
        <v>7416</v>
      </c>
      <c r="C242" s="175" t="s">
        <v>8856</v>
      </c>
      <c r="D242" s="175" t="s">
        <v>11870</v>
      </c>
      <c r="E242" s="175" t="s">
        <v>8570</v>
      </c>
      <c r="F242" s="175"/>
      <c r="G242" s="176" t="s">
        <v>11871</v>
      </c>
      <c r="H242" s="175" t="s">
        <v>1646</v>
      </c>
      <c r="I242" s="173">
        <v>1161</v>
      </c>
      <c r="J242" s="173">
        <v>1539</v>
      </c>
      <c r="K242" s="173">
        <v>2390</v>
      </c>
      <c r="L242" s="174">
        <v>-0.24561403508771901</v>
      </c>
      <c r="M242" s="173">
        <v>17016</v>
      </c>
      <c r="N242" s="173">
        <v>7242</v>
      </c>
      <c r="O242" s="173">
        <v>9039</v>
      </c>
      <c r="P242" s="167">
        <v>1.34962717481359</v>
      </c>
    </row>
    <row r="243" spans="1:16" x14ac:dyDescent="0.35">
      <c r="A243" s="177" t="s">
        <v>8411</v>
      </c>
      <c r="B243" s="175" t="s">
        <v>2880</v>
      </c>
      <c r="C243" s="175" t="s">
        <v>8856</v>
      </c>
      <c r="D243" s="175" t="s">
        <v>11595</v>
      </c>
      <c r="E243" s="175" t="s">
        <v>8410</v>
      </c>
      <c r="F243" s="175"/>
      <c r="G243" s="176" t="s">
        <v>11596</v>
      </c>
      <c r="H243" s="175" t="s">
        <v>1646</v>
      </c>
      <c r="I243" s="173">
        <v>1138</v>
      </c>
      <c r="J243" s="173">
        <v>1543</v>
      </c>
      <c r="K243" s="173">
        <v>2279</v>
      </c>
      <c r="L243" s="174">
        <v>-0.26247569669475002</v>
      </c>
      <c r="M243" s="173">
        <v>840</v>
      </c>
      <c r="N243" s="173">
        <v>661</v>
      </c>
      <c r="O243" s="173">
        <v>718</v>
      </c>
      <c r="P243" s="167">
        <v>0.27080181543116499</v>
      </c>
    </row>
    <row r="244" spans="1:16" x14ac:dyDescent="0.35">
      <c r="A244" s="177" t="s">
        <v>8374</v>
      </c>
      <c r="B244" s="175"/>
      <c r="C244" s="175" t="s">
        <v>257</v>
      </c>
      <c r="D244" s="175" t="s">
        <v>11815</v>
      </c>
      <c r="E244" s="175"/>
      <c r="F244" s="175" t="s">
        <v>8373</v>
      </c>
      <c r="G244" s="176" t="s">
        <v>8372</v>
      </c>
      <c r="H244" s="175" t="s">
        <v>1646</v>
      </c>
      <c r="I244" s="173">
        <v>1138</v>
      </c>
      <c r="J244" s="173">
        <v>2778</v>
      </c>
      <c r="K244" s="173">
        <v>2081</v>
      </c>
      <c r="L244" s="174">
        <v>-0.59035277177825796</v>
      </c>
      <c r="M244" s="173">
        <v>2040</v>
      </c>
      <c r="N244" s="173">
        <v>2415</v>
      </c>
      <c r="O244" s="173">
        <v>2910</v>
      </c>
      <c r="P244" s="167">
        <v>-0.15527950310558999</v>
      </c>
    </row>
    <row r="245" spans="1:16" x14ac:dyDescent="0.35">
      <c r="A245" s="177" t="s">
        <v>8283</v>
      </c>
      <c r="B245" s="175"/>
      <c r="C245" s="175" t="s">
        <v>259</v>
      </c>
      <c r="D245" s="175" t="s">
        <v>10589</v>
      </c>
      <c r="E245" s="175"/>
      <c r="F245" s="175" t="s">
        <v>8282</v>
      </c>
      <c r="G245" s="176" t="s">
        <v>10590</v>
      </c>
      <c r="H245" s="175" t="s">
        <v>1646</v>
      </c>
      <c r="I245" s="173">
        <v>1137</v>
      </c>
      <c r="J245" s="173">
        <v>791</v>
      </c>
      <c r="K245" s="173">
        <v>1114</v>
      </c>
      <c r="L245" s="174">
        <v>0.43742098609355301</v>
      </c>
      <c r="M245" s="173">
        <v>5875</v>
      </c>
      <c r="N245" s="173">
        <v>2604</v>
      </c>
      <c r="O245" s="173">
        <v>2959</v>
      </c>
      <c r="P245" s="167">
        <v>1.25614439324117</v>
      </c>
    </row>
    <row r="246" spans="1:16" x14ac:dyDescent="0.35">
      <c r="A246" s="177" t="s">
        <v>8659</v>
      </c>
      <c r="B246" s="175" t="s">
        <v>7692</v>
      </c>
      <c r="C246" s="175" t="s">
        <v>351</v>
      </c>
      <c r="D246" s="175" t="s">
        <v>11739</v>
      </c>
      <c r="E246" s="175" t="s">
        <v>8658</v>
      </c>
      <c r="F246" s="175"/>
      <c r="G246" s="176" t="s">
        <v>10253</v>
      </c>
      <c r="H246" s="175" t="s">
        <v>1646</v>
      </c>
      <c r="I246" s="173">
        <v>1130</v>
      </c>
      <c r="J246" s="173">
        <v>1227</v>
      </c>
      <c r="K246" s="173">
        <v>1482</v>
      </c>
      <c r="L246" s="174">
        <v>-7.9054604726976299E-2</v>
      </c>
      <c r="M246" s="173">
        <v>958</v>
      </c>
      <c r="N246" s="173">
        <v>848</v>
      </c>
      <c r="O246" s="173">
        <v>663</v>
      </c>
      <c r="P246" s="167">
        <v>0.129716981132076</v>
      </c>
    </row>
    <row r="247" spans="1:16" x14ac:dyDescent="0.35">
      <c r="A247" s="177" t="s">
        <v>8220</v>
      </c>
      <c r="B247" s="175"/>
      <c r="C247" s="175" t="s">
        <v>8856</v>
      </c>
      <c r="D247" s="175" t="s">
        <v>4329</v>
      </c>
      <c r="E247" s="175"/>
      <c r="F247" s="175" t="s">
        <v>8219</v>
      </c>
      <c r="G247" s="176" t="s">
        <v>1968</v>
      </c>
      <c r="H247" s="175" t="s">
        <v>1646</v>
      </c>
      <c r="I247" s="173">
        <v>1129</v>
      </c>
      <c r="J247" s="173">
        <v>1439</v>
      </c>
      <c r="K247" s="173">
        <v>1994</v>
      </c>
      <c r="L247" s="174">
        <v>-0.215427380125087</v>
      </c>
      <c r="M247" s="173">
        <v>1103</v>
      </c>
      <c r="N247" s="173">
        <v>817</v>
      </c>
      <c r="O247" s="173">
        <v>1001</v>
      </c>
      <c r="P247" s="167">
        <v>0.35006119951040399</v>
      </c>
    </row>
    <row r="248" spans="1:16" x14ac:dyDescent="0.35">
      <c r="A248" s="179" t="s">
        <v>8641</v>
      </c>
      <c r="B248" s="178"/>
      <c r="C248" s="175" t="s">
        <v>262</v>
      </c>
      <c r="D248" s="175" t="s">
        <v>11370</v>
      </c>
      <c r="E248" s="175"/>
      <c r="F248" s="175" t="s">
        <v>8640</v>
      </c>
      <c r="G248" s="176" t="s">
        <v>11371</v>
      </c>
      <c r="H248" s="175" t="s">
        <v>1646</v>
      </c>
      <c r="I248" s="173">
        <v>1123</v>
      </c>
      <c r="J248" s="173">
        <v>2334</v>
      </c>
      <c r="K248" s="173">
        <v>2603</v>
      </c>
      <c r="L248" s="174">
        <v>-0.51885175664095995</v>
      </c>
      <c r="M248" s="173">
        <v>1819</v>
      </c>
      <c r="N248" s="173">
        <v>1238</v>
      </c>
      <c r="O248" s="173">
        <v>1370</v>
      </c>
      <c r="P248" s="167">
        <v>0.46930533117932099</v>
      </c>
    </row>
    <row r="249" spans="1:16" x14ac:dyDescent="0.35">
      <c r="A249" s="177" t="s">
        <v>6610</v>
      </c>
      <c r="B249" s="175"/>
      <c r="C249" s="175" t="s">
        <v>257</v>
      </c>
      <c r="D249" s="175" t="s">
        <v>10825</v>
      </c>
      <c r="E249" s="175"/>
      <c r="F249" s="175" t="s">
        <v>6609</v>
      </c>
      <c r="G249" s="176" t="s">
        <v>10826</v>
      </c>
      <c r="H249" s="175" t="s">
        <v>1646</v>
      </c>
      <c r="I249" s="173">
        <v>1113</v>
      </c>
      <c r="J249" s="173">
        <v>2065</v>
      </c>
      <c r="K249" s="173">
        <v>2295</v>
      </c>
      <c r="L249" s="174">
        <v>-0.46101694915254199</v>
      </c>
      <c r="M249" s="173">
        <v>1102</v>
      </c>
      <c r="N249" s="173">
        <v>1080</v>
      </c>
      <c r="O249" s="173">
        <v>1211</v>
      </c>
      <c r="P249" s="167">
        <v>2.03703703703704E-2</v>
      </c>
    </row>
    <row r="250" spans="1:16" x14ac:dyDescent="0.35">
      <c r="A250" s="177" t="s">
        <v>6812</v>
      </c>
      <c r="B250" s="175" t="s">
        <v>2771</v>
      </c>
      <c r="C250" s="175" t="s">
        <v>255</v>
      </c>
      <c r="D250" s="175" t="s">
        <v>10078</v>
      </c>
      <c r="E250" s="175" t="s">
        <v>6811</v>
      </c>
      <c r="F250" s="175"/>
      <c r="G250" s="176" t="s">
        <v>11068</v>
      </c>
      <c r="H250" s="175" t="s">
        <v>1646</v>
      </c>
      <c r="I250" s="173">
        <v>1111</v>
      </c>
      <c r="J250" s="173">
        <v>1408</v>
      </c>
      <c r="K250" s="173">
        <v>1479</v>
      </c>
      <c r="L250" s="174">
        <v>-0.2109375</v>
      </c>
      <c r="M250" s="173">
        <v>598</v>
      </c>
      <c r="N250" s="173">
        <v>560</v>
      </c>
      <c r="O250" s="173">
        <v>651</v>
      </c>
      <c r="P250" s="167">
        <v>6.7857142857142796E-2</v>
      </c>
    </row>
    <row r="251" spans="1:16" x14ac:dyDescent="0.35">
      <c r="A251" s="177" t="s">
        <v>8686</v>
      </c>
      <c r="B251" s="175" t="s">
        <v>2141</v>
      </c>
      <c r="C251" s="175" t="s">
        <v>258</v>
      </c>
      <c r="D251" s="175" t="s">
        <v>10306</v>
      </c>
      <c r="E251" s="175" t="s">
        <v>8685</v>
      </c>
      <c r="F251" s="175"/>
      <c r="G251" s="176" t="s">
        <v>11247</v>
      </c>
      <c r="H251" s="175" t="s">
        <v>1646</v>
      </c>
      <c r="I251" s="173">
        <v>1109</v>
      </c>
      <c r="J251" s="173">
        <v>1103</v>
      </c>
      <c r="K251" s="173">
        <v>1861</v>
      </c>
      <c r="L251" s="174">
        <v>5.4397098821397103E-3</v>
      </c>
      <c r="M251" s="173">
        <v>1812</v>
      </c>
      <c r="N251" s="173">
        <v>724</v>
      </c>
      <c r="O251" s="173">
        <v>818</v>
      </c>
      <c r="P251" s="167">
        <v>1.50276243093923</v>
      </c>
    </row>
    <row r="252" spans="1:16" x14ac:dyDescent="0.35">
      <c r="A252" s="177" t="s">
        <v>8296</v>
      </c>
      <c r="B252" s="175"/>
      <c r="C252" s="175" t="s">
        <v>254</v>
      </c>
      <c r="D252" s="175" t="s">
        <v>9432</v>
      </c>
      <c r="E252" s="175"/>
      <c r="F252" s="175" t="s">
        <v>8295</v>
      </c>
      <c r="G252" s="176" t="s">
        <v>8294</v>
      </c>
      <c r="H252" s="175" t="s">
        <v>1646</v>
      </c>
      <c r="I252" s="173">
        <v>1097</v>
      </c>
      <c r="J252" s="173">
        <v>1020</v>
      </c>
      <c r="K252" s="173">
        <v>1848</v>
      </c>
      <c r="L252" s="174">
        <v>7.5490196078431299E-2</v>
      </c>
      <c r="M252" s="173">
        <v>2590</v>
      </c>
      <c r="N252" s="173">
        <v>1130</v>
      </c>
      <c r="O252" s="173">
        <v>1713</v>
      </c>
      <c r="P252" s="167">
        <v>1.2920353982300901</v>
      </c>
    </row>
    <row r="253" spans="1:16" x14ac:dyDescent="0.35">
      <c r="A253" s="177" t="s">
        <v>8540</v>
      </c>
      <c r="B253" s="175" t="s">
        <v>8539</v>
      </c>
      <c r="C253" s="175" t="s">
        <v>256</v>
      </c>
      <c r="D253" s="175" t="s">
        <v>10124</v>
      </c>
      <c r="E253" s="175" t="s">
        <v>8538</v>
      </c>
      <c r="F253" s="175"/>
      <c r="G253" s="176" t="s">
        <v>10125</v>
      </c>
      <c r="H253" s="175" t="s">
        <v>1646</v>
      </c>
      <c r="I253" s="173">
        <v>1092</v>
      </c>
      <c r="J253" s="173">
        <v>1126</v>
      </c>
      <c r="K253" s="173">
        <v>1100</v>
      </c>
      <c r="L253" s="174">
        <v>-3.0195381882770801E-2</v>
      </c>
      <c r="M253" s="173">
        <v>310</v>
      </c>
      <c r="N253" s="173">
        <v>75</v>
      </c>
      <c r="O253" s="173">
        <v>104</v>
      </c>
      <c r="P253" s="167">
        <v>3.1333333333333302</v>
      </c>
    </row>
    <row r="254" spans="1:16" x14ac:dyDescent="0.35">
      <c r="A254" s="177" t="s">
        <v>8680</v>
      </c>
      <c r="B254" s="175" t="s">
        <v>2614</v>
      </c>
      <c r="C254" s="175" t="s">
        <v>256</v>
      </c>
      <c r="D254" s="175" t="s">
        <v>11505</v>
      </c>
      <c r="E254" s="175" t="s">
        <v>8679</v>
      </c>
      <c r="F254" s="175"/>
      <c r="G254" s="176" t="s">
        <v>11506</v>
      </c>
      <c r="H254" s="175" t="s">
        <v>1646</v>
      </c>
      <c r="I254" s="173">
        <v>1080</v>
      </c>
      <c r="J254" s="173">
        <v>1199</v>
      </c>
      <c r="K254" s="173">
        <v>1267</v>
      </c>
      <c r="L254" s="174">
        <v>-9.9249374478732305E-2</v>
      </c>
      <c r="M254" s="173">
        <v>2339</v>
      </c>
      <c r="N254" s="173">
        <v>1191</v>
      </c>
      <c r="O254" s="173">
        <v>1365</v>
      </c>
      <c r="P254" s="167">
        <v>0.96389588581024399</v>
      </c>
    </row>
    <row r="255" spans="1:16" x14ac:dyDescent="0.35">
      <c r="A255" s="177" t="s">
        <v>8682</v>
      </c>
      <c r="B255" s="175"/>
      <c r="C255" s="175" t="s">
        <v>256</v>
      </c>
      <c r="D255" s="175" t="s">
        <v>4320</v>
      </c>
      <c r="E255" s="175"/>
      <c r="F255" s="175" t="s">
        <v>8681</v>
      </c>
      <c r="G255" s="176" t="s">
        <v>221</v>
      </c>
      <c r="H255" s="175" t="s">
        <v>1646</v>
      </c>
      <c r="I255" s="173">
        <v>1072</v>
      </c>
      <c r="J255" s="173">
        <v>1022</v>
      </c>
      <c r="K255" s="173">
        <v>1258</v>
      </c>
      <c r="L255" s="174">
        <v>4.8923679060665297E-2</v>
      </c>
      <c r="M255" s="173">
        <v>61</v>
      </c>
      <c r="N255" s="173">
        <v>32</v>
      </c>
      <c r="O255" s="173">
        <v>35</v>
      </c>
      <c r="P255" s="167">
        <v>0.90625</v>
      </c>
    </row>
    <row r="256" spans="1:16" x14ac:dyDescent="0.35">
      <c r="A256" s="177" t="s">
        <v>2696</v>
      </c>
      <c r="B256" s="175"/>
      <c r="C256" s="175" t="s">
        <v>259</v>
      </c>
      <c r="D256" s="175" t="s">
        <v>10670</v>
      </c>
      <c r="E256" s="175"/>
      <c r="F256" s="175" t="s">
        <v>2695</v>
      </c>
      <c r="G256" s="176" t="s">
        <v>10671</v>
      </c>
      <c r="H256" s="175" t="s">
        <v>1646</v>
      </c>
      <c r="I256" s="173">
        <v>1052</v>
      </c>
      <c r="J256" s="173">
        <v>1394</v>
      </c>
      <c r="K256" s="173">
        <v>1908</v>
      </c>
      <c r="L256" s="174">
        <v>-0.245337159253946</v>
      </c>
      <c r="M256" s="173">
        <v>575</v>
      </c>
      <c r="N256" s="173">
        <v>294</v>
      </c>
      <c r="O256" s="173">
        <v>331</v>
      </c>
      <c r="P256" s="167">
        <v>0.95578231292517002</v>
      </c>
    </row>
    <row r="257" spans="1:16" x14ac:dyDescent="0.35">
      <c r="A257" s="177" t="s">
        <v>8082</v>
      </c>
      <c r="B257" s="175" t="s">
        <v>2832</v>
      </c>
      <c r="C257" s="175" t="s">
        <v>258</v>
      </c>
      <c r="D257" s="175" t="s">
        <v>10228</v>
      </c>
      <c r="E257" s="175" t="s">
        <v>8081</v>
      </c>
      <c r="F257" s="175"/>
      <c r="G257" s="176" t="s">
        <v>11195</v>
      </c>
      <c r="H257" s="175" t="s">
        <v>1646</v>
      </c>
      <c r="I257" s="173">
        <v>1047</v>
      </c>
      <c r="J257" s="173">
        <v>862</v>
      </c>
      <c r="K257" s="173">
        <v>936</v>
      </c>
      <c r="L257" s="174">
        <v>0.21461716937354999</v>
      </c>
      <c r="M257" s="173">
        <v>31403</v>
      </c>
      <c r="N257" s="173">
        <v>10932</v>
      </c>
      <c r="O257" s="173">
        <v>7675</v>
      </c>
      <c r="P257" s="167">
        <v>1.8725759238931601</v>
      </c>
    </row>
    <row r="258" spans="1:16" x14ac:dyDescent="0.35">
      <c r="A258" s="177" t="s">
        <v>7498</v>
      </c>
      <c r="B258" s="175" t="s">
        <v>2863</v>
      </c>
      <c r="C258" s="175" t="s">
        <v>254</v>
      </c>
      <c r="D258" s="175" t="s">
        <v>10279</v>
      </c>
      <c r="E258" s="175" t="s">
        <v>7497</v>
      </c>
      <c r="F258" s="175"/>
      <c r="G258" s="176" t="s">
        <v>11237</v>
      </c>
      <c r="H258" s="175" t="s">
        <v>1646</v>
      </c>
      <c r="I258" s="173">
        <v>1046</v>
      </c>
      <c r="J258" s="173">
        <v>963</v>
      </c>
      <c r="K258" s="173">
        <v>636</v>
      </c>
      <c r="L258" s="174">
        <v>8.6188992731048894E-2</v>
      </c>
      <c r="M258" s="173">
        <v>4247</v>
      </c>
      <c r="N258" s="173">
        <v>1248</v>
      </c>
      <c r="O258" s="173">
        <v>1240</v>
      </c>
      <c r="P258" s="167">
        <v>2.40304487179487</v>
      </c>
    </row>
    <row r="259" spans="1:16" x14ac:dyDescent="0.35">
      <c r="A259" s="177" t="s">
        <v>8710</v>
      </c>
      <c r="B259" s="175" t="s">
        <v>2809</v>
      </c>
      <c r="C259" s="175" t="s">
        <v>255</v>
      </c>
      <c r="D259" s="175" t="s">
        <v>11148</v>
      </c>
      <c r="E259" s="175" t="s">
        <v>8709</v>
      </c>
      <c r="F259" s="175"/>
      <c r="G259" s="176" t="s">
        <v>11149</v>
      </c>
      <c r="H259" s="175" t="s">
        <v>1646</v>
      </c>
      <c r="I259" s="173">
        <v>1044</v>
      </c>
      <c r="J259" s="173">
        <v>1624</v>
      </c>
      <c r="K259" s="173">
        <v>1176</v>
      </c>
      <c r="L259" s="174">
        <v>-0.35714285714285698</v>
      </c>
      <c r="M259" s="173">
        <v>4652</v>
      </c>
      <c r="N259" s="173">
        <v>1911</v>
      </c>
      <c r="O259" s="173">
        <v>2864</v>
      </c>
      <c r="P259" s="167">
        <v>1.4343275771847199</v>
      </c>
    </row>
    <row r="260" spans="1:16" x14ac:dyDescent="0.35">
      <c r="A260" s="177" t="s">
        <v>8323</v>
      </c>
      <c r="B260" s="175"/>
      <c r="C260" s="175" t="s">
        <v>256</v>
      </c>
      <c r="D260" s="175" t="s">
        <v>9468</v>
      </c>
      <c r="E260" s="175"/>
      <c r="F260" s="175" t="s">
        <v>8322</v>
      </c>
      <c r="G260" s="176" t="s">
        <v>9469</v>
      </c>
      <c r="H260" s="175" t="s">
        <v>1646</v>
      </c>
      <c r="I260" s="173">
        <v>1044</v>
      </c>
      <c r="J260" s="173">
        <v>1716</v>
      </c>
      <c r="K260" s="173">
        <v>2133</v>
      </c>
      <c r="L260" s="174">
        <v>-0.391608391608392</v>
      </c>
      <c r="M260" s="173">
        <v>582</v>
      </c>
      <c r="N260" s="173">
        <v>457</v>
      </c>
      <c r="O260" s="173">
        <v>307</v>
      </c>
      <c r="P260" s="167">
        <v>0.27352297592997799</v>
      </c>
    </row>
    <row r="261" spans="1:16" x14ac:dyDescent="0.35">
      <c r="A261" s="177" t="s">
        <v>7390</v>
      </c>
      <c r="B261" s="175" t="s">
        <v>7389</v>
      </c>
      <c r="C261" s="175" t="s">
        <v>8856</v>
      </c>
      <c r="D261" s="175" t="s">
        <v>11868</v>
      </c>
      <c r="E261" s="175" t="s">
        <v>7388</v>
      </c>
      <c r="F261" s="175"/>
      <c r="G261" s="176" t="s">
        <v>11869</v>
      </c>
      <c r="H261" s="175" t="s">
        <v>1646</v>
      </c>
      <c r="I261" s="173">
        <v>1024</v>
      </c>
      <c r="J261" s="173">
        <v>1406</v>
      </c>
      <c r="K261" s="173">
        <v>1862</v>
      </c>
      <c r="L261" s="174">
        <v>-0.27169274537695598</v>
      </c>
      <c r="M261" s="173">
        <v>1581</v>
      </c>
      <c r="N261" s="173">
        <v>754</v>
      </c>
      <c r="O261" s="173">
        <v>899</v>
      </c>
      <c r="P261" s="167">
        <v>1.0968169761273201</v>
      </c>
    </row>
    <row r="262" spans="1:16" x14ac:dyDescent="0.35">
      <c r="A262" s="177" t="s">
        <v>8275</v>
      </c>
      <c r="B262" s="175"/>
      <c r="C262" s="175" t="s">
        <v>257</v>
      </c>
      <c r="D262" s="175" t="s">
        <v>10656</v>
      </c>
      <c r="E262" s="175"/>
      <c r="F262" s="175" t="s">
        <v>8274</v>
      </c>
      <c r="G262" s="176" t="s">
        <v>10657</v>
      </c>
      <c r="H262" s="175" t="s">
        <v>1646</v>
      </c>
      <c r="I262" s="173">
        <v>1022</v>
      </c>
      <c r="J262" s="173">
        <v>1274</v>
      </c>
      <c r="K262" s="173">
        <v>1420</v>
      </c>
      <c r="L262" s="174">
        <v>-0.19780219780219799</v>
      </c>
      <c r="M262" s="173">
        <v>1592</v>
      </c>
      <c r="N262" s="173">
        <v>1255</v>
      </c>
      <c r="O262" s="173">
        <v>1800</v>
      </c>
      <c r="P262" s="167">
        <v>0.26852589641434299</v>
      </c>
    </row>
    <row r="263" spans="1:16" x14ac:dyDescent="0.35">
      <c r="A263" s="177" t="s">
        <v>8656</v>
      </c>
      <c r="B263" s="175"/>
      <c r="C263" s="175" t="s">
        <v>256</v>
      </c>
      <c r="D263" s="175" t="s">
        <v>10830</v>
      </c>
      <c r="E263" s="175"/>
      <c r="F263" s="175" t="s">
        <v>8655</v>
      </c>
      <c r="G263" s="176" t="s">
        <v>10831</v>
      </c>
      <c r="H263" s="175" t="s">
        <v>1646</v>
      </c>
      <c r="I263" s="173">
        <v>1020</v>
      </c>
      <c r="J263" s="173">
        <v>1070</v>
      </c>
      <c r="K263" s="173">
        <v>1043</v>
      </c>
      <c r="L263" s="174">
        <v>-4.67289719626168E-2</v>
      </c>
      <c r="M263" s="173">
        <v>721</v>
      </c>
      <c r="N263" s="173">
        <v>458</v>
      </c>
      <c r="O263" s="173">
        <v>696</v>
      </c>
      <c r="P263" s="167">
        <v>0.57423580786026196</v>
      </c>
    </row>
    <row r="264" spans="1:16" x14ac:dyDescent="0.35">
      <c r="A264" s="177" t="s">
        <v>8203</v>
      </c>
      <c r="B264" s="175"/>
      <c r="C264" s="175" t="s">
        <v>258</v>
      </c>
      <c r="D264" s="175" t="s">
        <v>8202</v>
      </c>
      <c r="E264" s="175"/>
      <c r="F264" s="175" t="s">
        <v>8201</v>
      </c>
      <c r="G264" s="176" t="s">
        <v>8200</v>
      </c>
      <c r="H264" s="175" t="s">
        <v>1646</v>
      </c>
      <c r="I264" s="173">
        <v>997</v>
      </c>
      <c r="J264" s="173">
        <v>1140</v>
      </c>
      <c r="K264" s="173">
        <v>1294</v>
      </c>
      <c r="L264" s="174">
        <v>-0.12543859649122799</v>
      </c>
      <c r="M264" s="173">
        <v>542</v>
      </c>
      <c r="N264" s="173">
        <v>276</v>
      </c>
      <c r="O264" s="173">
        <v>290</v>
      </c>
      <c r="P264" s="167">
        <v>0.96376811594202905</v>
      </c>
    </row>
    <row r="265" spans="1:16" x14ac:dyDescent="0.35">
      <c r="A265" s="177" t="s">
        <v>8426</v>
      </c>
      <c r="B265" s="175"/>
      <c r="C265" s="175" t="s">
        <v>256</v>
      </c>
      <c r="D265" s="175" t="s">
        <v>9372</v>
      </c>
      <c r="E265" s="175"/>
      <c r="F265" s="175" t="s">
        <v>8425</v>
      </c>
      <c r="G265" s="176" t="s">
        <v>9373</v>
      </c>
      <c r="H265" s="175" t="s">
        <v>1646</v>
      </c>
      <c r="I265" s="173">
        <v>989</v>
      </c>
      <c r="J265" s="173">
        <v>976</v>
      </c>
      <c r="K265" s="173">
        <v>1436</v>
      </c>
      <c r="L265" s="174">
        <v>1.33196721311475E-2</v>
      </c>
      <c r="M265" s="173">
        <v>1234</v>
      </c>
      <c r="N265" s="173">
        <v>460</v>
      </c>
      <c r="O265" s="173">
        <v>750</v>
      </c>
      <c r="P265" s="167">
        <v>1.68260869565217</v>
      </c>
    </row>
    <row r="266" spans="1:16" x14ac:dyDescent="0.35">
      <c r="A266" s="177" t="s">
        <v>9518</v>
      </c>
      <c r="B266" s="175"/>
      <c r="C266" s="175" t="s">
        <v>254</v>
      </c>
      <c r="D266" s="175" t="s">
        <v>9601</v>
      </c>
      <c r="E266" s="175" t="s">
        <v>8715</v>
      </c>
      <c r="F266" s="175"/>
      <c r="G266" s="176" t="s">
        <v>11038</v>
      </c>
      <c r="H266" s="175"/>
      <c r="I266" s="173">
        <v>982</v>
      </c>
      <c r="J266" s="173">
        <v>1423</v>
      </c>
      <c r="K266" s="173">
        <v>1717</v>
      </c>
      <c r="L266" s="174">
        <v>-0.309908643710471</v>
      </c>
      <c r="M266" s="173">
        <v>1606</v>
      </c>
      <c r="N266" s="173">
        <v>983</v>
      </c>
      <c r="O266" s="173">
        <v>1122</v>
      </c>
      <c r="P266" s="167">
        <v>0.63377416073245196</v>
      </c>
    </row>
    <row r="267" spans="1:16" x14ac:dyDescent="0.35">
      <c r="A267" s="177" t="s">
        <v>8271</v>
      </c>
      <c r="B267" s="175"/>
      <c r="C267" s="175" t="s">
        <v>262</v>
      </c>
      <c r="D267" s="175" t="s">
        <v>12104</v>
      </c>
      <c r="E267" s="175"/>
      <c r="F267" s="175" t="s">
        <v>8270</v>
      </c>
      <c r="G267" s="176" t="s">
        <v>12105</v>
      </c>
      <c r="H267" s="175" t="s">
        <v>1646</v>
      </c>
      <c r="I267" s="173">
        <v>977</v>
      </c>
      <c r="J267" s="173">
        <v>1731</v>
      </c>
      <c r="K267" s="173">
        <v>1635</v>
      </c>
      <c r="L267" s="174">
        <v>-0.43558636626227598</v>
      </c>
      <c r="M267" s="173">
        <v>1233</v>
      </c>
      <c r="N267" s="173">
        <v>871</v>
      </c>
      <c r="O267" s="173">
        <v>993</v>
      </c>
      <c r="P267" s="167">
        <v>0.41561423650975898</v>
      </c>
    </row>
    <row r="268" spans="1:16" x14ac:dyDescent="0.35">
      <c r="A268" s="177" t="s">
        <v>7914</v>
      </c>
      <c r="B268" s="175"/>
      <c r="C268" s="175" t="s">
        <v>254</v>
      </c>
      <c r="D268" s="175" t="s">
        <v>9367</v>
      </c>
      <c r="E268" s="175"/>
      <c r="F268" s="175" t="s">
        <v>7913</v>
      </c>
      <c r="G268" s="176" t="s">
        <v>9368</v>
      </c>
      <c r="H268" s="175" t="s">
        <v>1646</v>
      </c>
      <c r="I268" s="173">
        <v>972</v>
      </c>
      <c r="J268" s="173">
        <v>1026</v>
      </c>
      <c r="K268" s="173">
        <v>1496</v>
      </c>
      <c r="L268" s="174">
        <v>-5.2631578947368501E-2</v>
      </c>
      <c r="M268" s="173">
        <v>104</v>
      </c>
      <c r="N268" s="173">
        <v>53</v>
      </c>
      <c r="O268" s="173">
        <v>72</v>
      </c>
      <c r="P268" s="167">
        <v>0.96226415094339601</v>
      </c>
    </row>
    <row r="269" spans="1:16" x14ac:dyDescent="0.35">
      <c r="A269" s="177" t="s">
        <v>6622</v>
      </c>
      <c r="B269" s="175"/>
      <c r="C269" s="175" t="s">
        <v>256</v>
      </c>
      <c r="D269" s="175" t="s">
        <v>10779</v>
      </c>
      <c r="E269" s="175"/>
      <c r="F269" s="175" t="s">
        <v>6621</v>
      </c>
      <c r="G269" s="176" t="s">
        <v>10772</v>
      </c>
      <c r="H269" s="175" t="s">
        <v>1646</v>
      </c>
      <c r="I269" s="173">
        <v>964</v>
      </c>
      <c r="J269" s="173">
        <v>1143</v>
      </c>
      <c r="K269" s="173">
        <v>1394</v>
      </c>
      <c r="L269" s="174">
        <v>-0.15660542432196001</v>
      </c>
      <c r="M269" s="173">
        <v>553</v>
      </c>
      <c r="N269" s="173">
        <v>353</v>
      </c>
      <c r="O269" s="173">
        <v>414</v>
      </c>
      <c r="P269" s="167">
        <v>0.56657223796033995</v>
      </c>
    </row>
    <row r="270" spans="1:16" x14ac:dyDescent="0.35">
      <c r="A270" s="177" t="s">
        <v>7452</v>
      </c>
      <c r="B270" s="175"/>
      <c r="C270" s="175" t="s">
        <v>262</v>
      </c>
      <c r="D270" s="175" t="s">
        <v>7451</v>
      </c>
      <c r="E270" s="175"/>
      <c r="F270" s="175" t="s">
        <v>7450</v>
      </c>
      <c r="G270" s="176" t="s">
        <v>7449</v>
      </c>
      <c r="H270" s="175" t="s">
        <v>1646</v>
      </c>
      <c r="I270" s="173">
        <v>960</v>
      </c>
      <c r="J270" s="173">
        <v>659</v>
      </c>
      <c r="K270" s="173">
        <v>1266</v>
      </c>
      <c r="L270" s="174">
        <v>0.45675265553869498</v>
      </c>
      <c r="M270" s="173">
        <v>445</v>
      </c>
      <c r="N270" s="173">
        <v>265</v>
      </c>
      <c r="O270" s="173">
        <v>309</v>
      </c>
      <c r="P270" s="167">
        <v>0.679245283018868</v>
      </c>
    </row>
    <row r="271" spans="1:16" x14ac:dyDescent="0.35">
      <c r="A271" s="177" t="s">
        <v>8558</v>
      </c>
      <c r="B271" s="175"/>
      <c r="C271" s="175" t="s">
        <v>259</v>
      </c>
      <c r="D271" s="175" t="s">
        <v>10661</v>
      </c>
      <c r="E271" s="175"/>
      <c r="F271" s="175" t="s">
        <v>8557</v>
      </c>
      <c r="G271" s="176" t="s">
        <v>10662</v>
      </c>
      <c r="H271" s="175" t="s">
        <v>1646</v>
      </c>
      <c r="I271" s="173">
        <v>957</v>
      </c>
      <c r="J271" s="173">
        <v>1652</v>
      </c>
      <c r="K271" s="173">
        <v>2206</v>
      </c>
      <c r="L271" s="174">
        <v>-0.42070217917675501</v>
      </c>
      <c r="M271" s="173">
        <v>1226</v>
      </c>
      <c r="N271" s="173">
        <v>864</v>
      </c>
      <c r="O271" s="173">
        <v>1110</v>
      </c>
      <c r="P271" s="167">
        <v>0.41898148148148101</v>
      </c>
    </row>
    <row r="272" spans="1:16" x14ac:dyDescent="0.35">
      <c r="A272" s="177" t="s">
        <v>2551</v>
      </c>
      <c r="B272" s="175"/>
      <c r="C272" s="175" t="s">
        <v>257</v>
      </c>
      <c r="D272" s="175" t="s">
        <v>9989</v>
      </c>
      <c r="E272" s="175"/>
      <c r="F272" s="175" t="s">
        <v>2550</v>
      </c>
      <c r="G272" s="176" t="s">
        <v>11532</v>
      </c>
      <c r="H272" s="175" t="s">
        <v>1646</v>
      </c>
      <c r="I272" s="173">
        <v>955</v>
      </c>
      <c r="J272" s="173">
        <v>1994</v>
      </c>
      <c r="K272" s="173">
        <v>2171</v>
      </c>
      <c r="L272" s="174">
        <v>-0.52106318956870601</v>
      </c>
      <c r="M272" s="173">
        <v>910</v>
      </c>
      <c r="N272" s="173">
        <v>777</v>
      </c>
      <c r="O272" s="173">
        <v>915</v>
      </c>
      <c r="P272" s="167">
        <v>0.171171171171171</v>
      </c>
    </row>
    <row r="273" spans="1:16" x14ac:dyDescent="0.35">
      <c r="A273" s="177" t="s">
        <v>3440</v>
      </c>
      <c r="B273" s="175" t="s">
        <v>3439</v>
      </c>
      <c r="C273" s="175" t="s">
        <v>462</v>
      </c>
      <c r="D273" s="175" t="s">
        <v>10591</v>
      </c>
      <c r="E273" s="175" t="s">
        <v>3438</v>
      </c>
      <c r="F273" s="175"/>
      <c r="G273" s="176" t="s">
        <v>10592</v>
      </c>
      <c r="H273" s="175" t="s">
        <v>1646</v>
      </c>
      <c r="I273" s="173">
        <v>945</v>
      </c>
      <c r="J273" s="173">
        <v>966</v>
      </c>
      <c r="K273" s="173">
        <v>1206</v>
      </c>
      <c r="L273" s="174">
        <v>-2.1739130434782601E-2</v>
      </c>
      <c r="M273" s="173">
        <v>322</v>
      </c>
      <c r="N273" s="173">
        <v>123</v>
      </c>
      <c r="O273" s="173">
        <v>151</v>
      </c>
      <c r="P273" s="167">
        <v>1.61788617886179</v>
      </c>
    </row>
    <row r="274" spans="1:16" x14ac:dyDescent="0.35">
      <c r="A274" s="177" t="s">
        <v>6616</v>
      </c>
      <c r="B274" s="175"/>
      <c r="C274" s="175" t="s">
        <v>259</v>
      </c>
      <c r="D274" s="175" t="s">
        <v>10810</v>
      </c>
      <c r="E274" s="175"/>
      <c r="F274" s="175" t="s">
        <v>6615</v>
      </c>
      <c r="G274" s="176" t="s">
        <v>10811</v>
      </c>
      <c r="H274" s="175" t="s">
        <v>1646</v>
      </c>
      <c r="I274" s="173">
        <v>944</v>
      </c>
      <c r="J274" s="173">
        <v>857</v>
      </c>
      <c r="K274" s="173">
        <v>1381</v>
      </c>
      <c r="L274" s="174">
        <v>0.10151691948658099</v>
      </c>
      <c r="M274" s="173">
        <v>396</v>
      </c>
      <c r="N274" s="173">
        <v>165</v>
      </c>
      <c r="O274" s="173">
        <v>206</v>
      </c>
      <c r="P274" s="167">
        <v>1.4</v>
      </c>
    </row>
    <row r="275" spans="1:16" x14ac:dyDescent="0.35">
      <c r="A275" s="177" t="s">
        <v>6958</v>
      </c>
      <c r="B275" s="175" t="s">
        <v>2838</v>
      </c>
      <c r="C275" s="175" t="s">
        <v>258</v>
      </c>
      <c r="D275" s="175" t="s">
        <v>12096</v>
      </c>
      <c r="E275" s="175" t="s">
        <v>6957</v>
      </c>
      <c r="F275" s="175"/>
      <c r="G275" s="176" t="s">
        <v>11211</v>
      </c>
      <c r="H275" s="175" t="s">
        <v>1646</v>
      </c>
      <c r="I275" s="173">
        <v>940</v>
      </c>
      <c r="J275" s="173">
        <v>525</v>
      </c>
      <c r="K275" s="173">
        <v>0</v>
      </c>
      <c r="L275" s="174">
        <v>0.790476190476191</v>
      </c>
      <c r="M275" s="173">
        <v>3008</v>
      </c>
      <c r="N275" s="173">
        <v>1111</v>
      </c>
      <c r="O275" s="173">
        <v>1599</v>
      </c>
      <c r="P275" s="167">
        <v>1.7074707470747099</v>
      </c>
    </row>
    <row r="276" spans="1:16" x14ac:dyDescent="0.35">
      <c r="A276" s="177" t="s">
        <v>8329</v>
      </c>
      <c r="B276" s="175" t="s">
        <v>2991</v>
      </c>
      <c r="C276" s="175" t="s">
        <v>255</v>
      </c>
      <c r="D276" s="175" t="s">
        <v>11599</v>
      </c>
      <c r="E276" s="175" t="s">
        <v>8328</v>
      </c>
      <c r="F276" s="175"/>
      <c r="G276" s="176" t="s">
        <v>11600</v>
      </c>
      <c r="H276" s="175" t="s">
        <v>1646</v>
      </c>
      <c r="I276" s="173">
        <v>923</v>
      </c>
      <c r="J276" s="173">
        <v>1088</v>
      </c>
      <c r="K276" s="173">
        <v>1401</v>
      </c>
      <c r="L276" s="174">
        <v>-0.15165441176470601</v>
      </c>
      <c r="M276" s="173">
        <v>14640</v>
      </c>
      <c r="N276" s="173">
        <v>5389</v>
      </c>
      <c r="O276" s="173">
        <v>6996</v>
      </c>
      <c r="P276" s="167">
        <v>1.7166450176285</v>
      </c>
    </row>
    <row r="277" spans="1:16" x14ac:dyDescent="0.35">
      <c r="A277" s="177" t="s">
        <v>7869</v>
      </c>
      <c r="B277" s="175" t="s">
        <v>5185</v>
      </c>
      <c r="C277" s="175" t="s">
        <v>256</v>
      </c>
      <c r="D277" s="175" t="s">
        <v>11143</v>
      </c>
      <c r="E277" s="175" t="s">
        <v>7868</v>
      </c>
      <c r="F277" s="175"/>
      <c r="G277" s="176" t="s">
        <v>11144</v>
      </c>
      <c r="H277" s="175" t="s">
        <v>1646</v>
      </c>
      <c r="I277" s="173">
        <v>911</v>
      </c>
      <c r="J277" s="173">
        <v>1121</v>
      </c>
      <c r="K277" s="173">
        <v>939</v>
      </c>
      <c r="L277" s="174">
        <v>-0.18733273862622701</v>
      </c>
      <c r="M277" s="173">
        <v>1075</v>
      </c>
      <c r="N277" s="173">
        <v>359</v>
      </c>
      <c r="O277" s="173">
        <v>558</v>
      </c>
      <c r="P277" s="167">
        <v>1.99442896935933</v>
      </c>
    </row>
    <row r="278" spans="1:16" x14ac:dyDescent="0.35">
      <c r="A278" s="177" t="s">
        <v>8643</v>
      </c>
      <c r="B278" s="175"/>
      <c r="C278" s="175" t="s">
        <v>351</v>
      </c>
      <c r="D278" s="175" t="s">
        <v>11334</v>
      </c>
      <c r="E278" s="175"/>
      <c r="F278" s="175" t="s">
        <v>8642</v>
      </c>
      <c r="G278" s="176" t="s">
        <v>11335</v>
      </c>
      <c r="H278" s="175" t="s">
        <v>1646</v>
      </c>
      <c r="I278" s="173">
        <v>901</v>
      </c>
      <c r="J278" s="173">
        <v>781</v>
      </c>
      <c r="K278" s="173">
        <v>1076</v>
      </c>
      <c r="L278" s="174">
        <v>0.15364916773367501</v>
      </c>
      <c r="M278" s="173">
        <v>2246</v>
      </c>
      <c r="N278" s="173">
        <v>1509</v>
      </c>
      <c r="O278" s="173">
        <v>1609</v>
      </c>
      <c r="P278" s="167">
        <v>0.48840291583830298</v>
      </c>
    </row>
    <row r="279" spans="1:16" x14ac:dyDescent="0.35">
      <c r="A279" s="177" t="s">
        <v>8624</v>
      </c>
      <c r="B279" s="175" t="s">
        <v>6649</v>
      </c>
      <c r="C279" s="175" t="s">
        <v>268</v>
      </c>
      <c r="D279" s="175" t="s">
        <v>11069</v>
      </c>
      <c r="E279" s="175" t="s">
        <v>8623</v>
      </c>
      <c r="F279" s="175"/>
      <c r="G279" s="176" t="s">
        <v>11070</v>
      </c>
      <c r="H279" s="175" t="s">
        <v>1646</v>
      </c>
      <c r="I279" s="173">
        <v>900</v>
      </c>
      <c r="J279" s="173">
        <v>1076</v>
      </c>
      <c r="K279" s="173">
        <v>864</v>
      </c>
      <c r="L279" s="174">
        <v>-0.16356877323420099</v>
      </c>
      <c r="M279" s="173">
        <v>2065</v>
      </c>
      <c r="N279" s="173">
        <v>1407</v>
      </c>
      <c r="O279" s="173">
        <v>1424</v>
      </c>
      <c r="P279" s="167">
        <v>0.46766169154228898</v>
      </c>
    </row>
    <row r="280" spans="1:16" x14ac:dyDescent="0.35">
      <c r="A280" s="177" t="s">
        <v>7417</v>
      </c>
      <c r="B280" s="175" t="s">
        <v>7416</v>
      </c>
      <c r="C280" s="175" t="s">
        <v>8856</v>
      </c>
      <c r="D280" s="175" t="s">
        <v>11707</v>
      </c>
      <c r="E280" s="175" t="s">
        <v>7415</v>
      </c>
      <c r="F280" s="175"/>
      <c r="G280" s="176" t="s">
        <v>11708</v>
      </c>
      <c r="H280" s="175" t="s">
        <v>1646</v>
      </c>
      <c r="I280" s="173">
        <v>893</v>
      </c>
      <c r="J280" s="173">
        <v>982</v>
      </c>
      <c r="K280" s="173">
        <v>1302</v>
      </c>
      <c r="L280" s="174">
        <v>-9.0631364562118205E-2</v>
      </c>
      <c r="M280" s="173">
        <v>1128</v>
      </c>
      <c r="N280" s="173">
        <v>534</v>
      </c>
      <c r="O280" s="173">
        <v>714</v>
      </c>
      <c r="P280" s="167">
        <v>1.1123595505618</v>
      </c>
    </row>
    <row r="281" spans="1:16" x14ac:dyDescent="0.35">
      <c r="A281" s="177" t="s">
        <v>4835</v>
      </c>
      <c r="B281" s="175"/>
      <c r="C281" s="175" t="s">
        <v>258</v>
      </c>
      <c r="D281" s="175" t="s">
        <v>10401</v>
      </c>
      <c r="E281" s="175"/>
      <c r="F281" s="175" t="s">
        <v>4834</v>
      </c>
      <c r="G281" s="176" t="s">
        <v>10402</v>
      </c>
      <c r="H281" s="175" t="s">
        <v>1646</v>
      </c>
      <c r="I281" s="173">
        <v>891</v>
      </c>
      <c r="J281" s="173">
        <v>1319</v>
      </c>
      <c r="K281" s="173">
        <v>1407</v>
      </c>
      <c r="L281" s="174">
        <v>-0.324488248673237</v>
      </c>
      <c r="M281" s="173">
        <v>248</v>
      </c>
      <c r="N281" s="173">
        <v>137</v>
      </c>
      <c r="O281" s="173">
        <v>133</v>
      </c>
      <c r="P281" s="167">
        <v>0.81021897810219001</v>
      </c>
    </row>
    <row r="282" spans="1:16" x14ac:dyDescent="0.35">
      <c r="A282" s="177" t="s">
        <v>7751</v>
      </c>
      <c r="B282" s="175"/>
      <c r="C282" s="175" t="s">
        <v>258</v>
      </c>
      <c r="D282" s="175" t="s">
        <v>9326</v>
      </c>
      <c r="E282" s="175"/>
      <c r="F282" s="175" t="s">
        <v>7750</v>
      </c>
      <c r="G282" s="176" t="s">
        <v>7749</v>
      </c>
      <c r="H282" s="175" t="s">
        <v>1646</v>
      </c>
      <c r="I282" s="173">
        <v>889</v>
      </c>
      <c r="J282" s="173">
        <v>1192</v>
      </c>
      <c r="K282" s="173">
        <v>1089</v>
      </c>
      <c r="L282" s="174">
        <v>-0.25419463087248301</v>
      </c>
      <c r="M282" s="173">
        <v>743</v>
      </c>
      <c r="N282" s="173">
        <v>438</v>
      </c>
      <c r="O282" s="173">
        <v>588</v>
      </c>
      <c r="P282" s="167">
        <v>0.69634703196347003</v>
      </c>
    </row>
    <row r="283" spans="1:16" x14ac:dyDescent="0.35">
      <c r="A283" s="177" t="s">
        <v>6683</v>
      </c>
      <c r="B283" s="175" t="s">
        <v>6682</v>
      </c>
      <c r="C283" s="175" t="s">
        <v>350</v>
      </c>
      <c r="D283" s="175" t="s">
        <v>11448</v>
      </c>
      <c r="E283" s="175" t="s">
        <v>6681</v>
      </c>
      <c r="F283" s="175"/>
      <c r="G283" s="176" t="s">
        <v>11449</v>
      </c>
      <c r="H283" s="175" t="s">
        <v>1646</v>
      </c>
      <c r="I283" s="173">
        <v>886</v>
      </c>
      <c r="J283" s="173">
        <v>1110</v>
      </c>
      <c r="K283" s="173">
        <v>929</v>
      </c>
      <c r="L283" s="174">
        <v>-0.20180180180180199</v>
      </c>
      <c r="M283" s="173">
        <v>1280</v>
      </c>
      <c r="N283" s="173">
        <v>506</v>
      </c>
      <c r="O283" s="173">
        <v>602</v>
      </c>
      <c r="P283" s="167">
        <v>1.5296442687747001</v>
      </c>
    </row>
    <row r="284" spans="1:16" x14ac:dyDescent="0.35">
      <c r="A284" s="177" t="s">
        <v>8600</v>
      </c>
      <c r="B284" s="175"/>
      <c r="C284" s="175" t="s">
        <v>255</v>
      </c>
      <c r="D284" s="175" t="s">
        <v>11372</v>
      </c>
      <c r="E284" s="175"/>
      <c r="F284" s="175" t="s">
        <v>8599</v>
      </c>
      <c r="G284" s="176" t="s">
        <v>11373</v>
      </c>
      <c r="H284" s="175" t="s">
        <v>1646</v>
      </c>
      <c r="I284" s="173">
        <v>881</v>
      </c>
      <c r="J284" s="173">
        <v>1225</v>
      </c>
      <c r="K284" s="173">
        <v>1419</v>
      </c>
      <c r="L284" s="174">
        <v>-0.280816326530612</v>
      </c>
      <c r="M284" s="173">
        <v>771</v>
      </c>
      <c r="N284" s="173">
        <v>600</v>
      </c>
      <c r="O284" s="173">
        <v>739</v>
      </c>
      <c r="P284" s="167">
        <v>0.28499999999999998</v>
      </c>
    </row>
    <row r="285" spans="1:16" x14ac:dyDescent="0.35">
      <c r="A285" s="177" t="s">
        <v>8177</v>
      </c>
      <c r="B285" s="175"/>
      <c r="C285" s="175" t="s">
        <v>258</v>
      </c>
      <c r="D285" s="175" t="s">
        <v>12107</v>
      </c>
      <c r="E285" s="175"/>
      <c r="F285" s="175" t="s">
        <v>8176</v>
      </c>
      <c r="G285" s="176" t="s">
        <v>10445</v>
      </c>
      <c r="H285" s="175" t="s">
        <v>1646</v>
      </c>
      <c r="I285" s="173">
        <v>879</v>
      </c>
      <c r="J285" s="173">
        <v>1538</v>
      </c>
      <c r="K285" s="173">
        <v>1969</v>
      </c>
      <c r="L285" s="174">
        <v>-0.42847854356306903</v>
      </c>
      <c r="M285" s="173">
        <v>1622</v>
      </c>
      <c r="N285" s="173">
        <v>858</v>
      </c>
      <c r="O285" s="173">
        <v>1114</v>
      </c>
      <c r="P285" s="167">
        <v>0.89044289044289104</v>
      </c>
    </row>
    <row r="286" spans="1:16" x14ac:dyDescent="0.35">
      <c r="A286" s="177" t="s">
        <v>2136</v>
      </c>
      <c r="B286" s="175"/>
      <c r="C286" s="175" t="s">
        <v>256</v>
      </c>
      <c r="D286" s="175" t="s">
        <v>9993</v>
      </c>
      <c r="E286" s="175"/>
      <c r="F286" s="175" t="s">
        <v>2135</v>
      </c>
      <c r="G286" s="176" t="s">
        <v>9994</v>
      </c>
      <c r="H286" s="175" t="s">
        <v>1646</v>
      </c>
      <c r="I286" s="173">
        <v>878</v>
      </c>
      <c r="J286" s="173">
        <v>1382</v>
      </c>
      <c r="K286" s="173">
        <v>2118</v>
      </c>
      <c r="L286" s="174">
        <v>-0.36468885672937801</v>
      </c>
      <c r="M286" s="173">
        <v>884</v>
      </c>
      <c r="N286" s="173">
        <v>796</v>
      </c>
      <c r="O286" s="173">
        <v>718</v>
      </c>
      <c r="P286" s="167">
        <v>0.110552763819096</v>
      </c>
    </row>
    <row r="287" spans="1:16" x14ac:dyDescent="0.35">
      <c r="A287" s="177" t="s">
        <v>8516</v>
      </c>
      <c r="B287" s="175" t="s">
        <v>2838</v>
      </c>
      <c r="C287" s="175" t="s">
        <v>258</v>
      </c>
      <c r="D287" s="175" t="s">
        <v>11751</v>
      </c>
      <c r="E287" s="175" t="s">
        <v>8515</v>
      </c>
      <c r="F287" s="175"/>
      <c r="G287" s="176" t="s">
        <v>9302</v>
      </c>
      <c r="H287" s="175" t="s">
        <v>1646</v>
      </c>
      <c r="I287" s="173">
        <v>870</v>
      </c>
      <c r="J287" s="173">
        <v>197</v>
      </c>
      <c r="K287" s="173">
        <v>2393</v>
      </c>
      <c r="L287" s="174">
        <v>3.4162436548223298</v>
      </c>
      <c r="M287" s="173">
        <v>7043</v>
      </c>
      <c r="N287" s="173">
        <v>2880</v>
      </c>
      <c r="O287" s="173">
        <v>4848</v>
      </c>
      <c r="P287" s="167">
        <v>1.4454861111111099</v>
      </c>
    </row>
    <row r="288" spans="1:16" x14ac:dyDescent="0.35">
      <c r="A288" s="177" t="s">
        <v>8471</v>
      </c>
      <c r="B288" s="175"/>
      <c r="C288" s="175" t="s">
        <v>257</v>
      </c>
      <c r="D288" s="175" t="s">
        <v>8470</v>
      </c>
      <c r="E288" s="175"/>
      <c r="F288" s="175" t="s">
        <v>8469</v>
      </c>
      <c r="G288" s="176" t="s">
        <v>5215</v>
      </c>
      <c r="H288" s="175" t="s">
        <v>1646</v>
      </c>
      <c r="I288" s="173">
        <v>855</v>
      </c>
      <c r="J288" s="173">
        <v>546</v>
      </c>
      <c r="K288" s="173">
        <v>1472</v>
      </c>
      <c r="L288" s="174">
        <v>0.56593406593406603</v>
      </c>
      <c r="M288" s="173">
        <v>866</v>
      </c>
      <c r="N288" s="173">
        <v>462</v>
      </c>
      <c r="O288" s="173">
        <v>785</v>
      </c>
      <c r="P288" s="167">
        <v>0.87445887445887405</v>
      </c>
    </row>
    <row r="289" spans="1:16" x14ac:dyDescent="0.35">
      <c r="A289" s="177" t="s">
        <v>2730</v>
      </c>
      <c r="B289" s="175"/>
      <c r="C289" s="175" t="s">
        <v>8856</v>
      </c>
      <c r="D289" s="175" t="s">
        <v>11893</v>
      </c>
      <c r="E289" s="175"/>
      <c r="F289" s="175" t="s">
        <v>2729</v>
      </c>
      <c r="G289" s="176" t="s">
        <v>11894</v>
      </c>
      <c r="H289" s="175" t="s">
        <v>1646</v>
      </c>
      <c r="I289" s="173">
        <v>852</v>
      </c>
      <c r="J289" s="173">
        <v>1301</v>
      </c>
      <c r="K289" s="173">
        <v>1207</v>
      </c>
      <c r="L289" s="174">
        <v>-0.34511913912375097</v>
      </c>
      <c r="M289" s="173">
        <v>854</v>
      </c>
      <c r="N289" s="173">
        <v>510</v>
      </c>
      <c r="O289" s="173">
        <v>563</v>
      </c>
      <c r="P289" s="167">
        <v>0.67450980392156901</v>
      </c>
    </row>
    <row r="290" spans="1:16" x14ac:dyDescent="0.35">
      <c r="A290" s="177" t="s">
        <v>4990</v>
      </c>
      <c r="B290" s="175"/>
      <c r="C290" s="175" t="s">
        <v>254</v>
      </c>
      <c r="D290" s="175" t="s">
        <v>9933</v>
      </c>
      <c r="E290" s="175"/>
      <c r="F290" s="175" t="s">
        <v>4989</v>
      </c>
      <c r="G290" s="176" t="s">
        <v>4142</v>
      </c>
      <c r="H290" s="175" t="s">
        <v>1646</v>
      </c>
      <c r="I290" s="173">
        <v>848</v>
      </c>
      <c r="J290" s="173">
        <v>1096</v>
      </c>
      <c r="K290" s="173">
        <v>1444</v>
      </c>
      <c r="L290" s="174">
        <v>-0.226277372262774</v>
      </c>
      <c r="M290" s="173">
        <v>378</v>
      </c>
      <c r="N290" s="173">
        <v>250</v>
      </c>
      <c r="O290" s="173">
        <v>304</v>
      </c>
      <c r="P290" s="167">
        <v>0.51200000000000001</v>
      </c>
    </row>
    <row r="291" spans="1:16" x14ac:dyDescent="0.35">
      <c r="A291" s="177" t="s">
        <v>2047</v>
      </c>
      <c r="B291" s="175"/>
      <c r="C291" s="175" t="s">
        <v>258</v>
      </c>
      <c r="D291" s="175" t="s">
        <v>9878</v>
      </c>
      <c r="E291" s="175"/>
      <c r="F291" s="175" t="s">
        <v>8657</v>
      </c>
      <c r="G291" s="176" t="s">
        <v>11579</v>
      </c>
      <c r="H291" s="175" t="s">
        <v>1646</v>
      </c>
      <c r="I291" s="173">
        <v>836</v>
      </c>
      <c r="J291" s="173">
        <v>856</v>
      </c>
      <c r="K291" s="173">
        <v>1285</v>
      </c>
      <c r="L291" s="174">
        <v>-2.33644859813084E-2</v>
      </c>
      <c r="M291" s="173">
        <v>1581</v>
      </c>
      <c r="N291" s="173">
        <v>1100</v>
      </c>
      <c r="O291" s="173">
        <v>1371</v>
      </c>
      <c r="P291" s="167">
        <v>0.43727272727272698</v>
      </c>
    </row>
    <row r="292" spans="1:16" x14ac:dyDescent="0.35">
      <c r="A292" s="177" t="s">
        <v>8473</v>
      </c>
      <c r="B292" s="175" t="s">
        <v>3433</v>
      </c>
      <c r="C292" s="175" t="s">
        <v>259</v>
      </c>
      <c r="D292" s="175" t="s">
        <v>12100</v>
      </c>
      <c r="E292" s="175" t="s">
        <v>8472</v>
      </c>
      <c r="F292" s="175"/>
      <c r="G292" s="176" t="s">
        <v>12101</v>
      </c>
      <c r="H292" s="175" t="s">
        <v>1646</v>
      </c>
      <c r="I292" s="173">
        <v>834</v>
      </c>
      <c r="J292" s="173">
        <v>762</v>
      </c>
      <c r="K292" s="173">
        <v>945</v>
      </c>
      <c r="L292" s="174">
        <v>9.4488188976377993E-2</v>
      </c>
      <c r="M292" s="173">
        <v>5443</v>
      </c>
      <c r="N292" s="173">
        <v>2734</v>
      </c>
      <c r="O292" s="173">
        <v>3311</v>
      </c>
      <c r="P292" s="167">
        <v>0.990855888807608</v>
      </c>
    </row>
    <row r="293" spans="1:16" x14ac:dyDescent="0.35">
      <c r="A293" s="177" t="s">
        <v>8508</v>
      </c>
      <c r="B293" s="175"/>
      <c r="C293" s="175" t="s">
        <v>8856</v>
      </c>
      <c r="D293" s="175" t="s">
        <v>11518</v>
      </c>
      <c r="E293" s="175"/>
      <c r="F293" s="175" t="s">
        <v>8507</v>
      </c>
      <c r="G293" s="176" t="s">
        <v>11519</v>
      </c>
      <c r="H293" s="175" t="s">
        <v>1646</v>
      </c>
      <c r="I293" s="173">
        <v>834</v>
      </c>
      <c r="J293" s="173">
        <v>1384</v>
      </c>
      <c r="K293" s="173">
        <v>2012</v>
      </c>
      <c r="L293" s="174">
        <v>-0.39739884393063601</v>
      </c>
      <c r="M293" s="173">
        <v>15428</v>
      </c>
      <c r="N293" s="173">
        <v>7237</v>
      </c>
      <c r="O293" s="173">
        <v>8560</v>
      </c>
      <c r="P293" s="167">
        <v>1.1318225784164699</v>
      </c>
    </row>
    <row r="294" spans="1:16" x14ac:dyDescent="0.35">
      <c r="A294" s="177" t="s">
        <v>8628</v>
      </c>
      <c r="B294" s="175" t="s">
        <v>5061</v>
      </c>
      <c r="C294" s="175" t="s">
        <v>262</v>
      </c>
      <c r="D294" s="175" t="s">
        <v>10108</v>
      </c>
      <c r="E294" s="175" t="s">
        <v>8627</v>
      </c>
      <c r="F294" s="175"/>
      <c r="G294" s="176" t="s">
        <v>10109</v>
      </c>
      <c r="H294" s="175" t="s">
        <v>1646</v>
      </c>
      <c r="I294" s="173">
        <v>830</v>
      </c>
      <c r="J294" s="173">
        <v>821</v>
      </c>
      <c r="K294" s="173">
        <v>993</v>
      </c>
      <c r="L294" s="174">
        <v>1.09622411693058E-2</v>
      </c>
      <c r="M294" s="173">
        <v>257</v>
      </c>
      <c r="N294" s="173">
        <v>173</v>
      </c>
      <c r="O294" s="173">
        <v>236</v>
      </c>
      <c r="P294" s="167">
        <v>0.48554913294797702</v>
      </c>
    </row>
    <row r="295" spans="1:16" x14ac:dyDescent="0.35">
      <c r="A295" s="177" t="s">
        <v>8591</v>
      </c>
      <c r="B295" s="175" t="s">
        <v>2785</v>
      </c>
      <c r="C295" s="175" t="s">
        <v>350</v>
      </c>
      <c r="D295" s="175" t="s">
        <v>10596</v>
      </c>
      <c r="E295" s="175" t="s">
        <v>8590</v>
      </c>
      <c r="F295" s="175"/>
      <c r="G295" s="176" t="s">
        <v>11444</v>
      </c>
      <c r="H295" s="175" t="s">
        <v>1646</v>
      </c>
      <c r="I295" s="173">
        <v>827</v>
      </c>
      <c r="J295" s="173">
        <v>445</v>
      </c>
      <c r="K295" s="173">
        <v>428</v>
      </c>
      <c r="L295" s="174">
        <v>0.858426966292135</v>
      </c>
      <c r="M295" s="173">
        <v>3363</v>
      </c>
      <c r="N295" s="173">
        <v>1294</v>
      </c>
      <c r="O295" s="173">
        <v>1588</v>
      </c>
      <c r="P295" s="167">
        <v>1.5989180834621299</v>
      </c>
    </row>
    <row r="296" spans="1:16" x14ac:dyDescent="0.35">
      <c r="A296" s="177" t="s">
        <v>8348</v>
      </c>
      <c r="B296" s="175"/>
      <c r="C296" s="175" t="s">
        <v>351</v>
      </c>
      <c r="D296" s="175" t="s">
        <v>10823</v>
      </c>
      <c r="E296" s="175"/>
      <c r="F296" s="175" t="s">
        <v>8347</v>
      </c>
      <c r="G296" s="176" t="s">
        <v>10824</v>
      </c>
      <c r="H296" s="175" t="s">
        <v>1646</v>
      </c>
      <c r="I296" s="173">
        <v>821</v>
      </c>
      <c r="J296" s="173">
        <v>1230</v>
      </c>
      <c r="K296" s="173">
        <v>1581</v>
      </c>
      <c r="L296" s="174">
        <v>-0.33252032520325198</v>
      </c>
      <c r="M296" s="173">
        <v>989</v>
      </c>
      <c r="N296" s="173">
        <v>633</v>
      </c>
      <c r="O296" s="173">
        <v>832</v>
      </c>
      <c r="P296" s="167">
        <v>0.56240126382306499</v>
      </c>
    </row>
    <row r="297" spans="1:16" x14ac:dyDescent="0.35">
      <c r="A297" s="177" t="s">
        <v>2634</v>
      </c>
      <c r="B297" s="175"/>
      <c r="C297" s="175" t="s">
        <v>256</v>
      </c>
      <c r="D297" s="175" t="s">
        <v>9837</v>
      </c>
      <c r="E297" s="175"/>
      <c r="F297" s="175" t="s">
        <v>2633</v>
      </c>
      <c r="G297" s="176" t="s">
        <v>9838</v>
      </c>
      <c r="H297" s="175" t="s">
        <v>1646</v>
      </c>
      <c r="I297" s="173">
        <v>815</v>
      </c>
      <c r="J297" s="173">
        <v>1057</v>
      </c>
      <c r="K297" s="173">
        <v>1432</v>
      </c>
      <c r="L297" s="174">
        <v>-0.22894985808893101</v>
      </c>
      <c r="M297" s="173">
        <v>138</v>
      </c>
      <c r="N297" s="173">
        <v>72</v>
      </c>
      <c r="O297" s="173">
        <v>80</v>
      </c>
      <c r="P297" s="167">
        <v>0.91666666666666696</v>
      </c>
    </row>
    <row r="298" spans="1:16" x14ac:dyDescent="0.35">
      <c r="A298" s="177" t="s">
        <v>8119</v>
      </c>
      <c r="B298" s="175" t="s">
        <v>2746</v>
      </c>
      <c r="C298" s="175" t="s">
        <v>258</v>
      </c>
      <c r="D298" s="175" t="s">
        <v>10099</v>
      </c>
      <c r="E298" s="175" t="s">
        <v>8118</v>
      </c>
      <c r="F298" s="175"/>
      <c r="G298" s="176" t="s">
        <v>11077</v>
      </c>
      <c r="H298" s="175" t="s">
        <v>1646</v>
      </c>
      <c r="I298" s="173">
        <v>814</v>
      </c>
      <c r="J298" s="173">
        <v>871</v>
      </c>
      <c r="K298" s="173">
        <v>1304</v>
      </c>
      <c r="L298" s="174">
        <v>-6.5442020665901199E-2</v>
      </c>
      <c r="M298" s="173">
        <v>1480</v>
      </c>
      <c r="N298" s="173">
        <v>928</v>
      </c>
      <c r="O298" s="173">
        <v>1061</v>
      </c>
      <c r="P298" s="167">
        <v>0.59482758620689702</v>
      </c>
    </row>
    <row r="299" spans="1:16" x14ac:dyDescent="0.35">
      <c r="A299" s="177" t="s">
        <v>7769</v>
      </c>
      <c r="B299" s="175"/>
      <c r="C299" s="175" t="s">
        <v>258</v>
      </c>
      <c r="D299" s="175" t="s">
        <v>11879</v>
      </c>
      <c r="E299" s="175"/>
      <c r="F299" s="175" t="s">
        <v>7768</v>
      </c>
      <c r="G299" s="176" t="s">
        <v>11880</v>
      </c>
      <c r="H299" s="175" t="s">
        <v>1646</v>
      </c>
      <c r="I299" s="173">
        <v>810</v>
      </c>
      <c r="J299" s="173">
        <v>1226</v>
      </c>
      <c r="K299" s="173">
        <v>1693</v>
      </c>
      <c r="L299" s="174">
        <v>-0.33931484502447001</v>
      </c>
      <c r="M299" s="173">
        <v>8043</v>
      </c>
      <c r="N299" s="173">
        <v>3256</v>
      </c>
      <c r="O299" s="173">
        <v>4350</v>
      </c>
      <c r="P299" s="167">
        <v>1.47020884520885</v>
      </c>
    </row>
    <row r="300" spans="1:16" x14ac:dyDescent="0.35">
      <c r="A300" s="177" t="s">
        <v>7955</v>
      </c>
      <c r="B300" s="175"/>
      <c r="C300" s="175" t="s">
        <v>254</v>
      </c>
      <c r="D300" s="175" t="s">
        <v>9470</v>
      </c>
      <c r="E300" s="175"/>
      <c r="F300" s="175" t="s">
        <v>7954</v>
      </c>
      <c r="G300" s="176" t="s">
        <v>11576</v>
      </c>
      <c r="H300" s="175" t="s">
        <v>1646</v>
      </c>
      <c r="I300" s="173">
        <v>807</v>
      </c>
      <c r="J300" s="173">
        <v>910</v>
      </c>
      <c r="K300" s="173">
        <v>650</v>
      </c>
      <c r="L300" s="174">
        <v>-0.11318681318681301</v>
      </c>
      <c r="M300" s="173">
        <v>337</v>
      </c>
      <c r="N300" s="173">
        <v>145</v>
      </c>
      <c r="O300" s="173">
        <v>178</v>
      </c>
      <c r="P300" s="167">
        <v>1.3241379310344801</v>
      </c>
    </row>
    <row r="301" spans="1:16" x14ac:dyDescent="0.35">
      <c r="A301" s="177" t="s">
        <v>8676</v>
      </c>
      <c r="B301" s="175"/>
      <c r="C301" s="175" t="s">
        <v>256</v>
      </c>
      <c r="D301" s="175" t="s">
        <v>8675</v>
      </c>
      <c r="E301" s="175"/>
      <c r="F301" s="175" t="s">
        <v>8674</v>
      </c>
      <c r="G301" s="176" t="s">
        <v>8673</v>
      </c>
      <c r="H301" s="175" t="s">
        <v>1646</v>
      </c>
      <c r="I301" s="173">
        <v>803</v>
      </c>
      <c r="J301" s="173">
        <v>893</v>
      </c>
      <c r="K301" s="173">
        <v>1396</v>
      </c>
      <c r="L301" s="174">
        <v>-0.100783874580067</v>
      </c>
      <c r="M301" s="173">
        <v>781</v>
      </c>
      <c r="N301" s="173">
        <v>690</v>
      </c>
      <c r="O301" s="173">
        <v>850</v>
      </c>
      <c r="P301" s="167">
        <v>0.13188405797101499</v>
      </c>
    </row>
    <row r="302" spans="1:16" x14ac:dyDescent="0.35">
      <c r="A302" s="177" t="s">
        <v>8610</v>
      </c>
      <c r="B302" s="175" t="s">
        <v>5688</v>
      </c>
      <c r="C302" s="175" t="s">
        <v>254</v>
      </c>
      <c r="D302" s="175" t="s">
        <v>11066</v>
      </c>
      <c r="E302" s="175" t="s">
        <v>8609</v>
      </c>
      <c r="F302" s="175"/>
      <c r="G302" s="176" t="s">
        <v>11067</v>
      </c>
      <c r="H302" s="175" t="s">
        <v>1646</v>
      </c>
      <c r="I302" s="173">
        <v>795</v>
      </c>
      <c r="J302" s="173">
        <v>1051</v>
      </c>
      <c r="K302" s="173">
        <v>1056</v>
      </c>
      <c r="L302" s="174">
        <v>-0.24357754519505201</v>
      </c>
      <c r="M302" s="173">
        <v>8739</v>
      </c>
      <c r="N302" s="173">
        <v>4716</v>
      </c>
      <c r="O302" s="173">
        <v>5896</v>
      </c>
      <c r="P302" s="167">
        <v>0.85305343511450404</v>
      </c>
    </row>
    <row r="303" spans="1:16" x14ac:dyDescent="0.35">
      <c r="A303" s="177" t="s">
        <v>8661</v>
      </c>
      <c r="B303" s="175"/>
      <c r="C303" s="175" t="s">
        <v>258</v>
      </c>
      <c r="D303" s="175" t="s">
        <v>9848</v>
      </c>
      <c r="E303" s="175"/>
      <c r="F303" s="175" t="s">
        <v>8660</v>
      </c>
      <c r="G303" s="176" t="s">
        <v>2080</v>
      </c>
      <c r="H303" s="175" t="s">
        <v>1646</v>
      </c>
      <c r="I303" s="173">
        <v>795</v>
      </c>
      <c r="J303" s="173">
        <v>0</v>
      </c>
      <c r="K303" s="173">
        <v>996</v>
      </c>
      <c r="L303" s="174">
        <v>0</v>
      </c>
      <c r="M303" s="173">
        <v>915</v>
      </c>
      <c r="N303" s="173">
        <v>652</v>
      </c>
      <c r="O303" s="173">
        <v>791</v>
      </c>
      <c r="P303" s="167">
        <v>0.40337423312883403</v>
      </c>
    </row>
    <row r="304" spans="1:16" x14ac:dyDescent="0.35">
      <c r="A304" s="177" t="s">
        <v>8579</v>
      </c>
      <c r="B304" s="175" t="s">
        <v>2658</v>
      </c>
      <c r="C304" s="175" t="s">
        <v>350</v>
      </c>
      <c r="D304" s="175" t="s">
        <v>10350</v>
      </c>
      <c r="E304" s="175" t="s">
        <v>8578</v>
      </c>
      <c r="F304" s="175"/>
      <c r="G304" s="176" t="s">
        <v>10351</v>
      </c>
      <c r="H304" s="175" t="s">
        <v>1646</v>
      </c>
      <c r="I304" s="173">
        <v>791</v>
      </c>
      <c r="J304" s="173">
        <v>1044</v>
      </c>
      <c r="K304" s="173">
        <v>943</v>
      </c>
      <c r="L304" s="174">
        <v>-0.24233716475095801</v>
      </c>
      <c r="M304" s="173">
        <v>28829</v>
      </c>
      <c r="N304" s="173">
        <v>11830</v>
      </c>
      <c r="O304" s="173">
        <v>14447</v>
      </c>
      <c r="P304" s="167">
        <v>1.4369399830938301</v>
      </c>
    </row>
    <row r="305" spans="1:16" x14ac:dyDescent="0.35">
      <c r="A305" s="177" t="s">
        <v>8450</v>
      </c>
      <c r="B305" s="175" t="s">
        <v>2946</v>
      </c>
      <c r="C305" s="175" t="s">
        <v>256</v>
      </c>
      <c r="D305" s="175" t="s">
        <v>10542</v>
      </c>
      <c r="E305" s="175" t="s">
        <v>8449</v>
      </c>
      <c r="F305" s="175"/>
      <c r="G305" s="176" t="s">
        <v>10543</v>
      </c>
      <c r="H305" s="175" t="s">
        <v>1646</v>
      </c>
      <c r="I305" s="173">
        <v>787</v>
      </c>
      <c r="J305" s="173">
        <v>378</v>
      </c>
      <c r="K305" s="173">
        <v>510</v>
      </c>
      <c r="L305" s="174">
        <v>1.0820105820105801</v>
      </c>
      <c r="M305" s="173">
        <v>2118</v>
      </c>
      <c r="N305" s="173">
        <v>1083</v>
      </c>
      <c r="O305" s="173">
        <v>1418</v>
      </c>
      <c r="P305" s="167">
        <v>0.955678670360111</v>
      </c>
    </row>
    <row r="306" spans="1:16" x14ac:dyDescent="0.35">
      <c r="A306" s="177" t="s">
        <v>8560</v>
      </c>
      <c r="B306" s="175" t="s">
        <v>2141</v>
      </c>
      <c r="C306" s="175" t="s">
        <v>258</v>
      </c>
      <c r="D306" s="175" t="s">
        <v>10544</v>
      </c>
      <c r="E306" s="175" t="s">
        <v>8559</v>
      </c>
      <c r="F306" s="175"/>
      <c r="G306" s="176" t="s">
        <v>11416</v>
      </c>
      <c r="H306" s="175" t="s">
        <v>1646</v>
      </c>
      <c r="I306" s="173">
        <v>785</v>
      </c>
      <c r="J306" s="173">
        <v>1073</v>
      </c>
      <c r="K306" s="173">
        <v>1030</v>
      </c>
      <c r="L306" s="174">
        <v>-0.26840633737185499</v>
      </c>
      <c r="M306" s="173">
        <v>20658</v>
      </c>
      <c r="N306" s="173">
        <v>10261</v>
      </c>
      <c r="O306" s="173">
        <v>12896</v>
      </c>
      <c r="P306" s="167">
        <v>1.01325406880421</v>
      </c>
    </row>
    <row r="307" spans="1:16" x14ac:dyDescent="0.35">
      <c r="A307" s="177" t="s">
        <v>8672</v>
      </c>
      <c r="B307" s="175" t="s">
        <v>2946</v>
      </c>
      <c r="C307" s="175" t="s">
        <v>256</v>
      </c>
      <c r="D307" s="175" t="s">
        <v>9631</v>
      </c>
      <c r="E307" s="175" t="s">
        <v>8671</v>
      </c>
      <c r="F307" s="175"/>
      <c r="G307" s="176" t="s">
        <v>9120</v>
      </c>
      <c r="H307" s="175" t="s">
        <v>1646</v>
      </c>
      <c r="I307" s="173">
        <v>766</v>
      </c>
      <c r="J307" s="173">
        <v>880</v>
      </c>
      <c r="K307" s="173">
        <v>1144</v>
      </c>
      <c r="L307" s="174">
        <v>-0.12954545454545499</v>
      </c>
      <c r="M307" s="173">
        <v>2298</v>
      </c>
      <c r="N307" s="173">
        <v>1388</v>
      </c>
      <c r="O307" s="173">
        <v>1640</v>
      </c>
      <c r="P307" s="167">
        <v>0.65561959654178703</v>
      </c>
    </row>
    <row r="308" spans="1:16" x14ac:dyDescent="0.35">
      <c r="A308" s="177" t="s">
        <v>7054</v>
      </c>
      <c r="B308" s="175" t="s">
        <v>2929</v>
      </c>
      <c r="C308" s="175" t="s">
        <v>258</v>
      </c>
      <c r="D308" s="175" t="s">
        <v>10287</v>
      </c>
      <c r="E308" s="175" t="s">
        <v>7053</v>
      </c>
      <c r="F308" s="175"/>
      <c r="G308" s="176" t="s">
        <v>11241</v>
      </c>
      <c r="H308" s="175" t="s">
        <v>1646</v>
      </c>
      <c r="I308" s="173">
        <v>761</v>
      </c>
      <c r="J308" s="173">
        <v>803</v>
      </c>
      <c r="K308" s="173">
        <v>842</v>
      </c>
      <c r="L308" s="174">
        <v>-5.2303860523038599E-2</v>
      </c>
      <c r="M308" s="173">
        <v>6717</v>
      </c>
      <c r="N308" s="173">
        <v>2983</v>
      </c>
      <c r="O308" s="173">
        <v>3359</v>
      </c>
      <c r="P308" s="167">
        <v>1.25175997318136</v>
      </c>
    </row>
    <row r="309" spans="1:16" x14ac:dyDescent="0.35">
      <c r="A309" s="177" t="s">
        <v>6314</v>
      </c>
      <c r="B309" s="175"/>
      <c r="C309" s="175" t="s">
        <v>258</v>
      </c>
      <c r="D309" s="175" t="s">
        <v>10032</v>
      </c>
      <c r="E309" s="175" t="s">
        <v>6313</v>
      </c>
      <c r="F309" s="175"/>
      <c r="G309" s="176" t="s">
        <v>1894</v>
      </c>
      <c r="H309" s="175" t="s">
        <v>1646</v>
      </c>
      <c r="I309" s="173">
        <v>757</v>
      </c>
      <c r="J309" s="173">
        <v>752</v>
      </c>
      <c r="K309" s="173">
        <v>947</v>
      </c>
      <c r="L309" s="174">
        <v>6.6489361702126697E-3</v>
      </c>
      <c r="M309" s="173">
        <v>621</v>
      </c>
      <c r="N309" s="173">
        <v>276</v>
      </c>
      <c r="O309" s="173">
        <v>338</v>
      </c>
      <c r="P309" s="167">
        <v>1.25</v>
      </c>
    </row>
    <row r="310" spans="1:16" x14ac:dyDescent="0.35">
      <c r="A310" s="177" t="s">
        <v>7803</v>
      </c>
      <c r="B310" s="175"/>
      <c r="C310" s="175" t="s">
        <v>8856</v>
      </c>
      <c r="D310" s="175" t="s">
        <v>10689</v>
      </c>
      <c r="E310" s="175"/>
      <c r="F310" s="175" t="s">
        <v>7802</v>
      </c>
      <c r="G310" s="176" t="s">
        <v>11508</v>
      </c>
      <c r="H310" s="175" t="s">
        <v>1646</v>
      </c>
      <c r="I310" s="173">
        <v>753</v>
      </c>
      <c r="J310" s="173">
        <v>1567</v>
      </c>
      <c r="K310" s="173">
        <v>1750</v>
      </c>
      <c r="L310" s="174">
        <v>-0.519463943841736</v>
      </c>
      <c r="M310" s="173">
        <v>1270</v>
      </c>
      <c r="N310" s="173">
        <v>1398</v>
      </c>
      <c r="O310" s="173">
        <v>1609</v>
      </c>
      <c r="P310" s="167">
        <v>-9.1559370529327597E-2</v>
      </c>
    </row>
    <row r="311" spans="1:16" x14ac:dyDescent="0.35">
      <c r="A311" s="177" t="s">
        <v>6808</v>
      </c>
      <c r="B311" s="175" t="s">
        <v>2623</v>
      </c>
      <c r="C311" s="175" t="s">
        <v>258</v>
      </c>
      <c r="D311" s="175" t="s">
        <v>10107</v>
      </c>
      <c r="E311" s="175" t="s">
        <v>6807</v>
      </c>
      <c r="F311" s="175"/>
      <c r="G311" s="176" t="s">
        <v>11086</v>
      </c>
      <c r="H311" s="175" t="s">
        <v>1646</v>
      </c>
      <c r="I311" s="173">
        <v>752</v>
      </c>
      <c r="J311" s="173">
        <v>918</v>
      </c>
      <c r="K311" s="173">
        <v>833</v>
      </c>
      <c r="L311" s="174">
        <v>-0.18082788671024</v>
      </c>
      <c r="M311" s="173">
        <v>1142</v>
      </c>
      <c r="N311" s="173">
        <v>538</v>
      </c>
      <c r="O311" s="173">
        <v>646</v>
      </c>
      <c r="P311" s="167">
        <v>1.12267657992565</v>
      </c>
    </row>
    <row r="312" spans="1:16" x14ac:dyDescent="0.35">
      <c r="A312" s="179" t="s">
        <v>7056</v>
      </c>
      <c r="B312" s="178" t="s">
        <v>3119</v>
      </c>
      <c r="C312" s="178" t="s">
        <v>262</v>
      </c>
      <c r="D312" s="175" t="s">
        <v>10233</v>
      </c>
      <c r="E312" s="175" t="s">
        <v>7055</v>
      </c>
      <c r="F312" s="175"/>
      <c r="G312" s="176" t="s">
        <v>9656</v>
      </c>
      <c r="H312" s="175" t="s">
        <v>1646</v>
      </c>
      <c r="I312" s="173">
        <v>744</v>
      </c>
      <c r="J312" s="173">
        <v>922</v>
      </c>
      <c r="K312" s="173">
        <v>492</v>
      </c>
      <c r="L312" s="174">
        <v>-0.19305856832971799</v>
      </c>
      <c r="M312" s="173">
        <v>569</v>
      </c>
      <c r="N312" s="173">
        <v>468</v>
      </c>
      <c r="O312" s="173">
        <v>451</v>
      </c>
      <c r="P312" s="167">
        <v>0.21581196581196599</v>
      </c>
    </row>
    <row r="313" spans="1:16" x14ac:dyDescent="0.35">
      <c r="A313" s="177" t="s">
        <v>4570</v>
      </c>
      <c r="B313" s="175"/>
      <c r="C313" s="175" t="s">
        <v>258</v>
      </c>
      <c r="D313" s="175" t="s">
        <v>9352</v>
      </c>
      <c r="E313" s="175"/>
      <c r="F313" s="175" t="s">
        <v>4569</v>
      </c>
      <c r="G313" s="176" t="s">
        <v>2059</v>
      </c>
      <c r="H313" s="175" t="s">
        <v>1646</v>
      </c>
      <c r="I313" s="173">
        <v>743</v>
      </c>
      <c r="J313" s="173">
        <v>1167</v>
      </c>
      <c r="K313" s="173">
        <v>1488</v>
      </c>
      <c r="L313" s="174">
        <v>-0.36332476435304201</v>
      </c>
      <c r="M313" s="173">
        <v>557</v>
      </c>
      <c r="N313" s="173">
        <v>157</v>
      </c>
      <c r="O313" s="173">
        <v>307</v>
      </c>
      <c r="P313" s="167">
        <v>2.5477707006369399</v>
      </c>
    </row>
    <row r="314" spans="1:16" x14ac:dyDescent="0.35">
      <c r="A314" s="177" t="s">
        <v>8514</v>
      </c>
      <c r="B314" s="175"/>
      <c r="C314" s="175" t="s">
        <v>8856</v>
      </c>
      <c r="D314" s="175" t="s">
        <v>9433</v>
      </c>
      <c r="E314" s="175"/>
      <c r="F314" s="175" t="s">
        <v>8513</v>
      </c>
      <c r="G314" s="176" t="s">
        <v>9434</v>
      </c>
      <c r="H314" s="175" t="s">
        <v>1646</v>
      </c>
      <c r="I314" s="173">
        <v>737</v>
      </c>
      <c r="J314" s="173">
        <v>625</v>
      </c>
      <c r="K314" s="173">
        <v>502</v>
      </c>
      <c r="L314" s="174">
        <v>0.1792</v>
      </c>
      <c r="M314" s="173">
        <v>1214</v>
      </c>
      <c r="N314" s="173">
        <v>459</v>
      </c>
      <c r="O314" s="173">
        <v>634</v>
      </c>
      <c r="P314" s="167">
        <v>1.6448801742919399</v>
      </c>
    </row>
    <row r="315" spans="1:16" x14ac:dyDescent="0.35">
      <c r="A315" s="177" t="s">
        <v>3705</v>
      </c>
      <c r="B315" s="175"/>
      <c r="C315" s="175" t="s">
        <v>254</v>
      </c>
      <c r="D315" s="175" t="s">
        <v>11421</v>
      </c>
      <c r="E315" s="175"/>
      <c r="F315" s="175" t="s">
        <v>3704</v>
      </c>
      <c r="G315" s="176" t="s">
        <v>2231</v>
      </c>
      <c r="H315" s="175" t="s">
        <v>1646</v>
      </c>
      <c r="I315" s="173">
        <v>728</v>
      </c>
      <c r="J315" s="173">
        <v>1287</v>
      </c>
      <c r="K315" s="173">
        <v>723</v>
      </c>
      <c r="L315" s="174">
        <v>-0.43434343434343398</v>
      </c>
      <c r="M315" s="173">
        <v>29</v>
      </c>
      <c r="N315" s="173">
        <v>15</v>
      </c>
      <c r="O315" s="173">
        <v>20</v>
      </c>
      <c r="P315" s="167">
        <v>0.93333333333333302</v>
      </c>
    </row>
    <row r="316" spans="1:16" x14ac:dyDescent="0.35">
      <c r="A316" s="179" t="s">
        <v>4287</v>
      </c>
      <c r="B316" s="178"/>
      <c r="C316" s="178" t="s">
        <v>257</v>
      </c>
      <c r="D316" s="175" t="s">
        <v>10480</v>
      </c>
      <c r="E316" s="175"/>
      <c r="F316" s="175" t="s">
        <v>4286</v>
      </c>
      <c r="G316" s="176" t="s">
        <v>10481</v>
      </c>
      <c r="H316" s="175" t="s">
        <v>1646</v>
      </c>
      <c r="I316" s="173">
        <v>727</v>
      </c>
      <c r="J316" s="173">
        <v>976</v>
      </c>
      <c r="K316" s="173">
        <v>1216</v>
      </c>
      <c r="L316" s="174">
        <v>-0.25512295081967201</v>
      </c>
      <c r="M316" s="173">
        <v>1483</v>
      </c>
      <c r="N316" s="173">
        <v>1413</v>
      </c>
      <c r="O316" s="173">
        <v>1471</v>
      </c>
      <c r="P316" s="167">
        <v>4.95399858457184E-2</v>
      </c>
    </row>
    <row r="317" spans="1:16" x14ac:dyDescent="0.35">
      <c r="A317" s="177" t="s">
        <v>2044</v>
      </c>
      <c r="B317" s="175"/>
      <c r="C317" s="175" t="s">
        <v>254</v>
      </c>
      <c r="D317" s="175" t="s">
        <v>9474</v>
      </c>
      <c r="E317" s="175"/>
      <c r="F317" s="175" t="s">
        <v>2043</v>
      </c>
      <c r="G317" s="176" t="s">
        <v>9475</v>
      </c>
      <c r="H317" s="175" t="s">
        <v>1646</v>
      </c>
      <c r="I317" s="173">
        <v>718</v>
      </c>
      <c r="J317" s="173">
        <v>673</v>
      </c>
      <c r="K317" s="173">
        <v>840</v>
      </c>
      <c r="L317" s="174">
        <v>6.6864784546805306E-2</v>
      </c>
      <c r="M317" s="173">
        <v>346</v>
      </c>
      <c r="N317" s="173">
        <v>129</v>
      </c>
      <c r="O317" s="173">
        <v>211</v>
      </c>
      <c r="P317" s="167">
        <v>1.6821705426356599</v>
      </c>
    </row>
    <row r="318" spans="1:16" x14ac:dyDescent="0.35">
      <c r="A318" s="177" t="s">
        <v>5539</v>
      </c>
      <c r="B318" s="175"/>
      <c r="C318" s="175" t="s">
        <v>350</v>
      </c>
      <c r="D318" s="175" t="s">
        <v>9648</v>
      </c>
      <c r="E318" s="175"/>
      <c r="F318" s="175" t="s">
        <v>5538</v>
      </c>
      <c r="G318" s="176" t="s">
        <v>9649</v>
      </c>
      <c r="H318" s="175" t="s">
        <v>1646</v>
      </c>
      <c r="I318" s="173">
        <v>716</v>
      </c>
      <c r="J318" s="173">
        <v>916</v>
      </c>
      <c r="K318" s="173">
        <v>1163</v>
      </c>
      <c r="L318" s="174">
        <v>-0.21834061135371199</v>
      </c>
      <c r="M318" s="173">
        <v>227</v>
      </c>
      <c r="N318" s="173">
        <v>95</v>
      </c>
      <c r="O318" s="173">
        <v>112</v>
      </c>
      <c r="P318" s="167">
        <v>1.38947368421053</v>
      </c>
    </row>
    <row r="319" spans="1:16" x14ac:dyDescent="0.35">
      <c r="A319" s="177" t="s">
        <v>8229</v>
      </c>
      <c r="B319" s="175"/>
      <c r="C319" s="175" t="s">
        <v>257</v>
      </c>
      <c r="D319" s="175" t="s">
        <v>9716</v>
      </c>
      <c r="E319" s="175"/>
      <c r="F319" s="175" t="s">
        <v>8228</v>
      </c>
      <c r="G319" s="176" t="s">
        <v>8261</v>
      </c>
      <c r="H319" s="175" t="s">
        <v>1646</v>
      </c>
      <c r="I319" s="173">
        <v>712</v>
      </c>
      <c r="J319" s="173">
        <v>1751</v>
      </c>
      <c r="K319" s="173">
        <v>1849</v>
      </c>
      <c r="L319" s="174">
        <v>-0.59337521416333505</v>
      </c>
      <c r="M319" s="173">
        <v>2002</v>
      </c>
      <c r="N319" s="173">
        <v>1791</v>
      </c>
      <c r="O319" s="173">
        <v>2168</v>
      </c>
      <c r="P319" s="167">
        <v>0.117811278615299</v>
      </c>
    </row>
    <row r="320" spans="1:16" x14ac:dyDescent="0.35">
      <c r="A320" s="177" t="s">
        <v>7904</v>
      </c>
      <c r="B320" s="175"/>
      <c r="C320" s="175" t="s">
        <v>255</v>
      </c>
      <c r="D320" s="175" t="s">
        <v>10374</v>
      </c>
      <c r="E320" s="175"/>
      <c r="F320" s="175" t="s">
        <v>7903</v>
      </c>
      <c r="G320" s="176" t="s">
        <v>10375</v>
      </c>
      <c r="H320" s="175" t="s">
        <v>1646</v>
      </c>
      <c r="I320" s="173">
        <v>709</v>
      </c>
      <c r="J320" s="173">
        <v>882</v>
      </c>
      <c r="K320" s="173">
        <v>1058</v>
      </c>
      <c r="L320" s="174">
        <v>-0.19614512471655299</v>
      </c>
      <c r="M320" s="173">
        <v>916</v>
      </c>
      <c r="N320" s="173">
        <v>651</v>
      </c>
      <c r="O320" s="173">
        <v>815</v>
      </c>
      <c r="P320" s="167">
        <v>0.40706605222734299</v>
      </c>
    </row>
    <row r="321" spans="1:16" x14ac:dyDescent="0.35">
      <c r="A321" s="177" t="s">
        <v>7785</v>
      </c>
      <c r="B321" s="175" t="s">
        <v>7413</v>
      </c>
      <c r="C321" s="175" t="s">
        <v>263</v>
      </c>
      <c r="D321" s="175" t="s">
        <v>11696</v>
      </c>
      <c r="E321" s="175" t="s">
        <v>7784</v>
      </c>
      <c r="F321" s="175"/>
      <c r="G321" s="176" t="s">
        <v>11697</v>
      </c>
      <c r="H321" s="175" t="s">
        <v>1646</v>
      </c>
      <c r="I321" s="173">
        <v>706</v>
      </c>
      <c r="J321" s="173">
        <v>671</v>
      </c>
      <c r="K321" s="173">
        <v>410</v>
      </c>
      <c r="L321" s="174">
        <v>5.2160953800298102E-2</v>
      </c>
      <c r="M321" s="173">
        <v>1491</v>
      </c>
      <c r="N321" s="173">
        <v>792</v>
      </c>
      <c r="O321" s="173">
        <v>876</v>
      </c>
      <c r="P321" s="167">
        <v>0.88257575757575801</v>
      </c>
    </row>
    <row r="322" spans="1:16" x14ac:dyDescent="0.35">
      <c r="A322" s="177" t="s">
        <v>7676</v>
      </c>
      <c r="B322" s="175"/>
      <c r="C322" s="175" t="s">
        <v>254</v>
      </c>
      <c r="D322" s="175" t="s">
        <v>10819</v>
      </c>
      <c r="E322" s="175"/>
      <c r="F322" s="175" t="s">
        <v>7675</v>
      </c>
      <c r="G322" s="176" t="s">
        <v>10820</v>
      </c>
      <c r="H322" s="175" t="s">
        <v>1646</v>
      </c>
      <c r="I322" s="173">
        <v>706</v>
      </c>
      <c r="J322" s="173">
        <v>814</v>
      </c>
      <c r="K322" s="173">
        <v>901</v>
      </c>
      <c r="L322" s="174">
        <v>-0.132678132678133</v>
      </c>
      <c r="M322" s="173">
        <v>1009</v>
      </c>
      <c r="N322" s="173">
        <v>684</v>
      </c>
      <c r="O322" s="173">
        <v>769</v>
      </c>
      <c r="P322" s="167">
        <v>0.47514619883040898</v>
      </c>
    </row>
    <row r="323" spans="1:16" x14ac:dyDescent="0.35">
      <c r="A323" s="177" t="s">
        <v>4230</v>
      </c>
      <c r="B323" s="175"/>
      <c r="C323" s="175" t="s">
        <v>258</v>
      </c>
      <c r="D323" s="175" t="s">
        <v>9157</v>
      </c>
      <c r="E323" s="175"/>
      <c r="F323" s="175" t="s">
        <v>4228</v>
      </c>
      <c r="G323" s="176" t="s">
        <v>9158</v>
      </c>
      <c r="H323" s="175" t="s">
        <v>1646</v>
      </c>
      <c r="I323" s="173">
        <v>704</v>
      </c>
      <c r="J323" s="173">
        <v>967</v>
      </c>
      <c r="K323" s="173">
        <v>837</v>
      </c>
      <c r="L323" s="174">
        <v>-0.27197518097207901</v>
      </c>
      <c r="M323" s="173">
        <v>237</v>
      </c>
      <c r="N323" s="173">
        <v>150</v>
      </c>
      <c r="O323" s="173">
        <v>220</v>
      </c>
      <c r="P323" s="167">
        <v>0.57999999999999996</v>
      </c>
    </row>
    <row r="324" spans="1:16" x14ac:dyDescent="0.35">
      <c r="A324" s="177" t="s">
        <v>8171</v>
      </c>
      <c r="B324" s="175"/>
      <c r="C324" s="175" t="s">
        <v>257</v>
      </c>
      <c r="D324" s="175" t="s">
        <v>8170</v>
      </c>
      <c r="E324" s="175"/>
      <c r="F324" s="175" t="s">
        <v>8169</v>
      </c>
      <c r="G324" s="176" t="s">
        <v>3006</v>
      </c>
      <c r="H324" s="175" t="s">
        <v>1646</v>
      </c>
      <c r="I324" s="173">
        <v>696</v>
      </c>
      <c r="J324" s="173">
        <v>97</v>
      </c>
      <c r="K324" s="173">
        <v>117</v>
      </c>
      <c r="L324" s="174">
        <v>6.1752577319587596</v>
      </c>
      <c r="M324" s="173">
        <v>127</v>
      </c>
      <c r="N324" s="173">
        <v>43</v>
      </c>
      <c r="O324" s="173">
        <v>58</v>
      </c>
      <c r="P324" s="167">
        <v>1.9534883720930201</v>
      </c>
    </row>
    <row r="325" spans="1:16" x14ac:dyDescent="0.35">
      <c r="A325" s="177" t="s">
        <v>8550</v>
      </c>
      <c r="B325" s="175" t="s">
        <v>2838</v>
      </c>
      <c r="C325" s="175" t="s">
        <v>258</v>
      </c>
      <c r="D325" s="175" t="s">
        <v>11761</v>
      </c>
      <c r="E325" s="175" t="s">
        <v>8549</v>
      </c>
      <c r="F325" s="175"/>
      <c r="G325" s="176" t="s">
        <v>11762</v>
      </c>
      <c r="H325" s="175" t="s">
        <v>1646</v>
      </c>
      <c r="I325" s="173">
        <v>688</v>
      </c>
      <c r="J325" s="173">
        <v>628</v>
      </c>
      <c r="K325" s="173">
        <v>538</v>
      </c>
      <c r="L325" s="174">
        <v>9.5541401273885301E-2</v>
      </c>
      <c r="M325" s="173">
        <v>11364</v>
      </c>
      <c r="N325" s="173">
        <v>5048</v>
      </c>
      <c r="O325" s="173">
        <v>6029</v>
      </c>
      <c r="P325" s="167">
        <v>1.25118858954041</v>
      </c>
    </row>
    <row r="326" spans="1:16" x14ac:dyDescent="0.35">
      <c r="A326" s="177" t="s">
        <v>6550</v>
      </c>
      <c r="B326" s="175"/>
      <c r="C326" s="175" t="s">
        <v>257</v>
      </c>
      <c r="D326" s="175" t="s">
        <v>6549</v>
      </c>
      <c r="E326" s="175" t="s">
        <v>6548</v>
      </c>
      <c r="F326" s="175"/>
      <c r="G326" s="176" t="s">
        <v>2534</v>
      </c>
      <c r="H326" s="175" t="s">
        <v>1646</v>
      </c>
      <c r="I326" s="173">
        <v>684</v>
      </c>
      <c r="J326" s="173">
        <v>1447</v>
      </c>
      <c r="K326" s="173">
        <v>828</v>
      </c>
      <c r="L326" s="174">
        <v>-0.52729785763648895</v>
      </c>
      <c r="M326" s="173">
        <v>1536</v>
      </c>
      <c r="N326" s="173">
        <v>945</v>
      </c>
      <c r="O326" s="173">
        <v>1102</v>
      </c>
      <c r="P326" s="167">
        <v>0.62539682539682495</v>
      </c>
    </row>
    <row r="327" spans="1:16" x14ac:dyDescent="0.35">
      <c r="A327" s="177" t="s">
        <v>4827</v>
      </c>
      <c r="B327" s="175"/>
      <c r="C327" s="175" t="s">
        <v>256</v>
      </c>
      <c r="D327" s="175" t="s">
        <v>4826</v>
      </c>
      <c r="E327" s="175"/>
      <c r="F327" s="175" t="s">
        <v>4825</v>
      </c>
      <c r="G327" s="176" t="s">
        <v>11310</v>
      </c>
      <c r="H327" s="175" t="s">
        <v>1646</v>
      </c>
      <c r="I327" s="173">
        <v>681</v>
      </c>
      <c r="J327" s="173">
        <v>546</v>
      </c>
      <c r="K327" s="173">
        <v>899</v>
      </c>
      <c r="L327" s="174">
        <v>0.24725274725274701</v>
      </c>
      <c r="M327" s="173">
        <v>252</v>
      </c>
      <c r="N327" s="173">
        <v>115</v>
      </c>
      <c r="O327" s="173">
        <v>114</v>
      </c>
      <c r="P327" s="167">
        <v>1.1913043478260901</v>
      </c>
    </row>
    <row r="328" spans="1:16" x14ac:dyDescent="0.35">
      <c r="A328" s="177" t="s">
        <v>7456</v>
      </c>
      <c r="B328" s="175" t="s">
        <v>7413</v>
      </c>
      <c r="C328" s="175" t="s">
        <v>263</v>
      </c>
      <c r="D328" s="175" t="s">
        <v>10149</v>
      </c>
      <c r="E328" s="175" t="s">
        <v>7455</v>
      </c>
      <c r="F328" s="175"/>
      <c r="G328" s="176" t="s">
        <v>11142</v>
      </c>
      <c r="H328" s="175" t="s">
        <v>1646</v>
      </c>
      <c r="I328" s="173">
        <v>675</v>
      </c>
      <c r="J328" s="173">
        <v>664</v>
      </c>
      <c r="K328" s="173">
        <v>796</v>
      </c>
      <c r="L328" s="174">
        <v>1.6566265060240899E-2</v>
      </c>
      <c r="M328" s="173">
        <v>4086</v>
      </c>
      <c r="N328" s="173">
        <v>1359</v>
      </c>
      <c r="O328" s="173">
        <v>1529</v>
      </c>
      <c r="P328" s="167">
        <v>2.0066225165562899</v>
      </c>
    </row>
    <row r="329" spans="1:16" x14ac:dyDescent="0.35">
      <c r="A329" s="177" t="s">
        <v>7879</v>
      </c>
      <c r="B329" s="175"/>
      <c r="C329" s="175" t="s">
        <v>350</v>
      </c>
      <c r="D329" s="175" t="s">
        <v>7878</v>
      </c>
      <c r="E329" s="175"/>
      <c r="F329" s="175" t="s">
        <v>7877</v>
      </c>
      <c r="G329" s="176" t="s">
        <v>3084</v>
      </c>
      <c r="H329" s="175" t="s">
        <v>1646</v>
      </c>
      <c r="I329" s="173">
        <v>674</v>
      </c>
      <c r="J329" s="173">
        <v>740</v>
      </c>
      <c r="K329" s="173">
        <v>904</v>
      </c>
      <c r="L329" s="174">
        <v>-8.9189189189189194E-2</v>
      </c>
      <c r="M329" s="173">
        <v>813</v>
      </c>
      <c r="N329" s="173">
        <v>247</v>
      </c>
      <c r="O329" s="173">
        <v>336</v>
      </c>
      <c r="P329" s="167">
        <v>2.2914979757084999</v>
      </c>
    </row>
    <row r="330" spans="1:16" x14ac:dyDescent="0.35">
      <c r="A330" s="177" t="s">
        <v>8199</v>
      </c>
      <c r="B330" s="175" t="s">
        <v>7020</v>
      </c>
      <c r="C330" s="175" t="s">
        <v>255</v>
      </c>
      <c r="D330" s="175" t="s">
        <v>8198</v>
      </c>
      <c r="E330" s="175" t="s">
        <v>8197</v>
      </c>
      <c r="F330" s="175"/>
      <c r="G330" s="176" t="s">
        <v>11133</v>
      </c>
      <c r="H330" s="175" t="s">
        <v>1646</v>
      </c>
      <c r="I330" s="173">
        <v>669</v>
      </c>
      <c r="J330" s="173">
        <v>1171</v>
      </c>
      <c r="K330" s="173">
        <v>1284</v>
      </c>
      <c r="L330" s="174">
        <v>-0.42869342442357</v>
      </c>
      <c r="M330" s="173">
        <v>3162</v>
      </c>
      <c r="N330" s="173">
        <v>1501</v>
      </c>
      <c r="O330" s="173">
        <v>1777</v>
      </c>
      <c r="P330" s="167">
        <v>1.1065956029313799</v>
      </c>
    </row>
    <row r="331" spans="1:16" x14ac:dyDescent="0.35">
      <c r="A331" s="177" t="s">
        <v>8531</v>
      </c>
      <c r="B331" s="175" t="s">
        <v>2838</v>
      </c>
      <c r="C331" s="175" t="s">
        <v>258</v>
      </c>
      <c r="D331" s="175" t="s">
        <v>11683</v>
      </c>
      <c r="E331" s="175" t="s">
        <v>8530</v>
      </c>
      <c r="F331" s="175"/>
      <c r="G331" s="176" t="s">
        <v>1839</v>
      </c>
      <c r="H331" s="175" t="s">
        <v>1646</v>
      </c>
      <c r="I331" s="173">
        <v>666</v>
      </c>
      <c r="J331" s="173">
        <v>258</v>
      </c>
      <c r="K331" s="173">
        <v>559</v>
      </c>
      <c r="L331" s="174">
        <v>1.5813953488372099</v>
      </c>
      <c r="M331" s="173">
        <v>1166</v>
      </c>
      <c r="N331" s="173">
        <v>559</v>
      </c>
      <c r="O331" s="173">
        <v>593</v>
      </c>
      <c r="P331" s="167">
        <v>1.08586762075134</v>
      </c>
    </row>
    <row r="332" spans="1:16" x14ac:dyDescent="0.35">
      <c r="A332" s="177" t="s">
        <v>8525</v>
      </c>
      <c r="B332" s="175"/>
      <c r="C332" s="175" t="s">
        <v>256</v>
      </c>
      <c r="D332" s="175" t="s">
        <v>9336</v>
      </c>
      <c r="E332" s="175"/>
      <c r="F332" s="175" t="s">
        <v>8524</v>
      </c>
      <c r="G332" s="176" t="s">
        <v>6832</v>
      </c>
      <c r="H332" s="175" t="s">
        <v>1646</v>
      </c>
      <c r="I332" s="173">
        <v>658</v>
      </c>
      <c r="J332" s="173">
        <v>1381</v>
      </c>
      <c r="K332" s="173">
        <v>3410</v>
      </c>
      <c r="L332" s="174">
        <v>-0.52353367125271499</v>
      </c>
      <c r="M332" s="173">
        <v>565</v>
      </c>
      <c r="N332" s="173">
        <v>323</v>
      </c>
      <c r="O332" s="173">
        <v>399</v>
      </c>
      <c r="P332" s="167">
        <v>0.74922600619195001</v>
      </c>
    </row>
    <row r="333" spans="1:16" x14ac:dyDescent="0.35">
      <c r="A333" s="177" t="s">
        <v>8151</v>
      </c>
      <c r="B333" s="175" t="s">
        <v>5156</v>
      </c>
      <c r="C333" s="175" t="s">
        <v>259</v>
      </c>
      <c r="D333" s="175" t="s">
        <v>11738</v>
      </c>
      <c r="E333" s="175" t="s">
        <v>8150</v>
      </c>
      <c r="F333" s="175"/>
      <c r="G333" s="176" t="s">
        <v>10252</v>
      </c>
      <c r="H333" s="175" t="s">
        <v>1646</v>
      </c>
      <c r="I333" s="173">
        <v>657</v>
      </c>
      <c r="J333" s="173">
        <v>898</v>
      </c>
      <c r="K333" s="173">
        <v>1092</v>
      </c>
      <c r="L333" s="174">
        <v>-0.26837416481068999</v>
      </c>
      <c r="M333" s="173">
        <v>13567</v>
      </c>
      <c r="N333" s="173">
        <v>5274</v>
      </c>
      <c r="O333" s="173">
        <v>7110</v>
      </c>
      <c r="P333" s="167">
        <v>1.57243079256731</v>
      </c>
    </row>
    <row r="334" spans="1:16" x14ac:dyDescent="0.35">
      <c r="A334" s="177" t="s">
        <v>8134</v>
      </c>
      <c r="B334" s="175"/>
      <c r="C334" s="175" t="s">
        <v>255</v>
      </c>
      <c r="D334" s="175" t="s">
        <v>10512</v>
      </c>
      <c r="E334" s="175"/>
      <c r="F334" s="175" t="s">
        <v>8133</v>
      </c>
      <c r="G334" s="176" t="s">
        <v>10513</v>
      </c>
      <c r="H334" s="175" t="s">
        <v>1646</v>
      </c>
      <c r="I334" s="173">
        <v>639</v>
      </c>
      <c r="J334" s="173">
        <v>653</v>
      </c>
      <c r="K334" s="173">
        <v>624</v>
      </c>
      <c r="L334" s="174">
        <v>-2.1439509954058199E-2</v>
      </c>
      <c r="M334" s="173">
        <v>481</v>
      </c>
      <c r="N334" s="173">
        <v>249</v>
      </c>
      <c r="O334" s="173">
        <v>56</v>
      </c>
      <c r="P334" s="167">
        <v>0.93172690763052202</v>
      </c>
    </row>
    <row r="335" spans="1:16" x14ac:dyDescent="0.35">
      <c r="A335" s="179" t="s">
        <v>3434</v>
      </c>
      <c r="B335" s="178" t="s">
        <v>3433</v>
      </c>
      <c r="C335" s="175" t="s">
        <v>259</v>
      </c>
      <c r="D335" s="175" t="s">
        <v>10594</v>
      </c>
      <c r="E335" s="175" t="s">
        <v>3432</v>
      </c>
      <c r="F335" s="175"/>
      <c r="G335" s="176" t="s">
        <v>10595</v>
      </c>
      <c r="H335" s="175" t="s">
        <v>1646</v>
      </c>
      <c r="I335" s="173">
        <v>628</v>
      </c>
      <c r="J335" s="173">
        <v>723</v>
      </c>
      <c r="K335" s="173">
        <v>823</v>
      </c>
      <c r="L335" s="174">
        <v>-0.13139695712309801</v>
      </c>
      <c r="M335" s="173">
        <v>349</v>
      </c>
      <c r="N335" s="173">
        <v>167</v>
      </c>
      <c r="O335" s="173">
        <v>240</v>
      </c>
      <c r="P335" s="167">
        <v>1.0898203592814399</v>
      </c>
    </row>
    <row r="336" spans="1:16" x14ac:dyDescent="0.35">
      <c r="A336" s="177" t="s">
        <v>5878</v>
      </c>
      <c r="B336" s="175" t="s">
        <v>5172</v>
      </c>
      <c r="C336" s="175" t="s">
        <v>8856</v>
      </c>
      <c r="D336" s="175" t="s">
        <v>11073</v>
      </c>
      <c r="E336" s="175" t="s">
        <v>5877</v>
      </c>
      <c r="F336" s="175"/>
      <c r="G336" s="176" t="s">
        <v>11074</v>
      </c>
      <c r="H336" s="175" t="s">
        <v>1646</v>
      </c>
      <c r="I336" s="173">
        <v>627</v>
      </c>
      <c r="J336" s="173">
        <v>746</v>
      </c>
      <c r="K336" s="173">
        <v>957</v>
      </c>
      <c r="L336" s="174">
        <v>-0.159517426273458</v>
      </c>
      <c r="M336" s="173">
        <v>465</v>
      </c>
      <c r="N336" s="173">
        <v>289</v>
      </c>
      <c r="O336" s="173">
        <v>363</v>
      </c>
      <c r="P336" s="167">
        <v>0.60899653979238799</v>
      </c>
    </row>
    <row r="337" spans="1:16" x14ac:dyDescent="0.35">
      <c r="A337" s="177" t="s">
        <v>5294</v>
      </c>
      <c r="B337" s="175" t="s">
        <v>2737</v>
      </c>
      <c r="C337" s="175" t="s">
        <v>257</v>
      </c>
      <c r="D337" s="175" t="s">
        <v>10250</v>
      </c>
      <c r="E337" s="175" t="s">
        <v>5293</v>
      </c>
      <c r="F337" s="175"/>
      <c r="G337" s="176" t="s">
        <v>11223</v>
      </c>
      <c r="H337" s="175" t="s">
        <v>1646</v>
      </c>
      <c r="I337" s="173">
        <v>627</v>
      </c>
      <c r="J337" s="173">
        <v>1521</v>
      </c>
      <c r="K337" s="173">
        <v>1234</v>
      </c>
      <c r="L337" s="174">
        <v>-0.58777120315581899</v>
      </c>
      <c r="M337" s="173">
        <v>1256</v>
      </c>
      <c r="N337" s="173">
        <v>1152</v>
      </c>
      <c r="O337" s="173">
        <v>1243</v>
      </c>
      <c r="P337" s="167">
        <v>9.0277777777777707E-2</v>
      </c>
    </row>
    <row r="338" spans="1:16" x14ac:dyDescent="0.35">
      <c r="A338" s="177" t="s">
        <v>8442</v>
      </c>
      <c r="B338" s="175"/>
      <c r="C338" s="175" t="s">
        <v>8856</v>
      </c>
      <c r="D338" s="175" t="s">
        <v>9935</v>
      </c>
      <c r="E338" s="175"/>
      <c r="F338" s="175" t="s">
        <v>8441</v>
      </c>
      <c r="G338" s="176" t="s">
        <v>11297</v>
      </c>
      <c r="H338" s="175" t="s">
        <v>1646</v>
      </c>
      <c r="I338" s="173">
        <v>612</v>
      </c>
      <c r="J338" s="173">
        <v>397</v>
      </c>
      <c r="K338" s="173">
        <v>727</v>
      </c>
      <c r="L338" s="174">
        <v>0.54156171284634802</v>
      </c>
      <c r="M338" s="173">
        <v>449</v>
      </c>
      <c r="N338" s="173">
        <v>230</v>
      </c>
      <c r="O338" s="173">
        <v>267</v>
      </c>
      <c r="P338" s="167">
        <v>0.95217391304347798</v>
      </c>
    </row>
    <row r="339" spans="1:16" x14ac:dyDescent="0.35">
      <c r="A339" s="177" t="s">
        <v>8523</v>
      </c>
      <c r="B339" s="175" t="s">
        <v>2835</v>
      </c>
      <c r="C339" s="175" t="s">
        <v>350</v>
      </c>
      <c r="D339" s="175" t="s">
        <v>8522</v>
      </c>
      <c r="E339" s="175" t="s">
        <v>8521</v>
      </c>
      <c r="F339" s="175"/>
      <c r="G339" s="176" t="s">
        <v>11115</v>
      </c>
      <c r="H339" s="175" t="s">
        <v>1646</v>
      </c>
      <c r="I339" s="173">
        <v>610</v>
      </c>
      <c r="J339" s="173">
        <v>621</v>
      </c>
      <c r="K339" s="173">
        <v>599</v>
      </c>
      <c r="L339" s="174">
        <v>-1.7713365539452498E-2</v>
      </c>
      <c r="M339" s="173">
        <v>1503</v>
      </c>
      <c r="N339" s="173">
        <v>627</v>
      </c>
      <c r="O339" s="173">
        <v>700</v>
      </c>
      <c r="P339" s="167">
        <v>1.3971291866028701</v>
      </c>
    </row>
    <row r="340" spans="1:16" x14ac:dyDescent="0.35">
      <c r="A340" s="177" t="s">
        <v>8634</v>
      </c>
      <c r="B340" s="175"/>
      <c r="C340" s="175" t="s">
        <v>255</v>
      </c>
      <c r="D340" s="175" t="s">
        <v>11378</v>
      </c>
      <c r="E340" s="175"/>
      <c r="F340" s="175" t="s">
        <v>8633</v>
      </c>
      <c r="G340" s="176" t="s">
        <v>11379</v>
      </c>
      <c r="H340" s="175" t="s">
        <v>1646</v>
      </c>
      <c r="I340" s="173">
        <v>608</v>
      </c>
      <c r="J340" s="173">
        <v>652</v>
      </c>
      <c r="K340" s="173">
        <v>826</v>
      </c>
      <c r="L340" s="174">
        <v>-6.7484662576687199E-2</v>
      </c>
      <c r="M340" s="173">
        <v>1474</v>
      </c>
      <c r="N340" s="173">
        <v>1372</v>
      </c>
      <c r="O340" s="173">
        <v>1620</v>
      </c>
      <c r="P340" s="167">
        <v>7.4344023323615199E-2</v>
      </c>
    </row>
    <row r="341" spans="1:16" x14ac:dyDescent="0.35">
      <c r="A341" s="177" t="s">
        <v>8622</v>
      </c>
      <c r="B341" s="175" t="s">
        <v>5037</v>
      </c>
      <c r="C341" s="175" t="s">
        <v>267</v>
      </c>
      <c r="D341" s="175" t="s">
        <v>7964</v>
      </c>
      <c r="E341" s="175" t="s">
        <v>8621</v>
      </c>
      <c r="F341" s="175"/>
      <c r="G341" s="176" t="s">
        <v>7962</v>
      </c>
      <c r="H341" s="175" t="s">
        <v>1646</v>
      </c>
      <c r="I341" s="173">
        <v>601</v>
      </c>
      <c r="J341" s="173">
        <v>662</v>
      </c>
      <c r="K341" s="173">
        <v>768</v>
      </c>
      <c r="L341" s="174">
        <v>-9.2145015105740094E-2</v>
      </c>
      <c r="M341" s="173">
        <v>216</v>
      </c>
      <c r="N341" s="173">
        <v>45</v>
      </c>
      <c r="O341" s="173">
        <v>54</v>
      </c>
      <c r="P341" s="167">
        <v>3.8</v>
      </c>
    </row>
    <row r="342" spans="1:16" x14ac:dyDescent="0.35">
      <c r="A342" s="177" t="s">
        <v>8647</v>
      </c>
      <c r="B342" s="175"/>
      <c r="C342" s="175" t="s">
        <v>8856</v>
      </c>
      <c r="D342" s="175" t="s">
        <v>12138</v>
      </c>
      <c r="E342" s="175"/>
      <c r="F342" s="175" t="s">
        <v>8646</v>
      </c>
      <c r="G342" s="176" t="s">
        <v>12139</v>
      </c>
      <c r="H342" s="175" t="s">
        <v>1646</v>
      </c>
      <c r="I342" s="173">
        <v>601</v>
      </c>
      <c r="J342" s="173">
        <v>1229</v>
      </c>
      <c r="K342" s="173">
        <v>1531</v>
      </c>
      <c r="L342" s="174">
        <v>-0.51098454027664797</v>
      </c>
      <c r="M342" s="173">
        <v>13920</v>
      </c>
      <c r="N342" s="173">
        <v>6146</v>
      </c>
      <c r="O342" s="173">
        <v>7487</v>
      </c>
      <c r="P342" s="167">
        <v>1.26488773185812</v>
      </c>
    </row>
    <row r="343" spans="1:16" x14ac:dyDescent="0.35">
      <c r="A343" s="177" t="s">
        <v>8111</v>
      </c>
      <c r="B343" s="175" t="s">
        <v>2723</v>
      </c>
      <c r="C343" s="175" t="s">
        <v>257</v>
      </c>
      <c r="D343" s="175" t="s">
        <v>10647</v>
      </c>
      <c r="E343" s="175"/>
      <c r="F343" s="175" t="s">
        <v>8110</v>
      </c>
      <c r="G343" s="176" t="s">
        <v>10648</v>
      </c>
      <c r="H343" s="175" t="s">
        <v>1646</v>
      </c>
      <c r="I343" s="173">
        <v>599</v>
      </c>
      <c r="J343" s="173">
        <v>729</v>
      </c>
      <c r="K343" s="173">
        <v>948</v>
      </c>
      <c r="L343" s="174">
        <v>-0.17832647462277099</v>
      </c>
      <c r="M343" s="173">
        <v>1198</v>
      </c>
      <c r="N343" s="173">
        <v>953</v>
      </c>
      <c r="O343" s="173">
        <v>1174</v>
      </c>
      <c r="P343" s="167">
        <v>0.257082896117524</v>
      </c>
    </row>
    <row r="344" spans="1:16" x14ac:dyDescent="0.35">
      <c r="A344" s="177" t="s">
        <v>2076</v>
      </c>
      <c r="B344" s="175"/>
      <c r="C344" s="175" t="s">
        <v>260</v>
      </c>
      <c r="D344" s="175" t="s">
        <v>11571</v>
      </c>
      <c r="E344" s="175"/>
      <c r="F344" s="175" t="s">
        <v>2075</v>
      </c>
      <c r="G344" s="176" t="s">
        <v>11572</v>
      </c>
      <c r="H344" s="175" t="s">
        <v>1646</v>
      </c>
      <c r="I344" s="173">
        <v>592</v>
      </c>
      <c r="J344" s="173">
        <v>899</v>
      </c>
      <c r="K344" s="173">
        <v>822</v>
      </c>
      <c r="L344" s="174">
        <v>-0.34149054505005599</v>
      </c>
      <c r="M344" s="173">
        <v>315</v>
      </c>
      <c r="N344" s="173">
        <v>590</v>
      </c>
      <c r="O344" s="173">
        <v>536</v>
      </c>
      <c r="P344" s="167">
        <v>-0.46610169491525399</v>
      </c>
    </row>
    <row r="345" spans="1:16" x14ac:dyDescent="0.35">
      <c r="A345" s="177" t="s">
        <v>8424</v>
      </c>
      <c r="B345" s="175"/>
      <c r="C345" s="175" t="s">
        <v>462</v>
      </c>
      <c r="D345" s="175" t="s">
        <v>9727</v>
      </c>
      <c r="E345" s="175"/>
      <c r="F345" s="175" t="s">
        <v>8423</v>
      </c>
      <c r="G345" s="176" t="s">
        <v>9728</v>
      </c>
      <c r="H345" s="175" t="s">
        <v>1646</v>
      </c>
      <c r="I345" s="173">
        <v>591</v>
      </c>
      <c r="J345" s="173">
        <v>383</v>
      </c>
      <c r="K345" s="173">
        <v>633</v>
      </c>
      <c r="L345" s="174">
        <v>0.54308093994778095</v>
      </c>
      <c r="M345" s="173">
        <v>845</v>
      </c>
      <c r="N345" s="173">
        <v>552</v>
      </c>
      <c r="O345" s="173">
        <v>790</v>
      </c>
      <c r="P345" s="167">
        <v>0.53079710144927505</v>
      </c>
    </row>
    <row r="346" spans="1:16" x14ac:dyDescent="0.35">
      <c r="A346" s="177" t="s">
        <v>7757</v>
      </c>
      <c r="B346" s="175" t="s">
        <v>2537</v>
      </c>
      <c r="C346" s="175" t="s">
        <v>257</v>
      </c>
      <c r="D346" s="175" t="s">
        <v>10307</v>
      </c>
      <c r="E346" s="175" t="s">
        <v>7756</v>
      </c>
      <c r="F346" s="175"/>
      <c r="G346" s="176" t="s">
        <v>10308</v>
      </c>
      <c r="H346" s="175" t="s">
        <v>1646</v>
      </c>
      <c r="I346" s="173">
        <v>586</v>
      </c>
      <c r="J346" s="173">
        <v>1362</v>
      </c>
      <c r="K346" s="173">
        <v>1043</v>
      </c>
      <c r="L346" s="174">
        <v>-0.56975036710719495</v>
      </c>
      <c r="M346" s="173">
        <v>2990</v>
      </c>
      <c r="N346" s="173">
        <v>1627</v>
      </c>
      <c r="O346" s="173">
        <v>1934</v>
      </c>
      <c r="P346" s="167">
        <v>0.83773816840811299</v>
      </c>
    </row>
    <row r="347" spans="1:16" x14ac:dyDescent="0.35">
      <c r="A347" s="177" t="s">
        <v>8132</v>
      </c>
      <c r="B347" s="175"/>
      <c r="C347" s="175" t="s">
        <v>258</v>
      </c>
      <c r="D347" s="175" t="s">
        <v>9448</v>
      </c>
      <c r="E347" s="175"/>
      <c r="F347" s="175" t="s">
        <v>8131</v>
      </c>
      <c r="G347" s="176" t="s">
        <v>11512</v>
      </c>
      <c r="H347" s="175" t="s">
        <v>1646</v>
      </c>
      <c r="I347" s="173">
        <v>583</v>
      </c>
      <c r="J347" s="173">
        <v>664</v>
      </c>
      <c r="K347" s="173">
        <v>1074</v>
      </c>
      <c r="L347" s="174">
        <v>-0.121987951807229</v>
      </c>
      <c r="M347" s="173">
        <v>2936</v>
      </c>
      <c r="N347" s="173">
        <v>1501</v>
      </c>
      <c r="O347" s="173">
        <v>2064</v>
      </c>
      <c r="P347" s="167">
        <v>0.95602931379080602</v>
      </c>
    </row>
    <row r="348" spans="1:16" x14ac:dyDescent="0.35">
      <c r="A348" s="177" t="s">
        <v>8608</v>
      </c>
      <c r="B348" s="175"/>
      <c r="C348" s="175" t="s">
        <v>258</v>
      </c>
      <c r="D348" s="175" t="s">
        <v>9708</v>
      </c>
      <c r="E348" s="175"/>
      <c r="F348" s="175" t="s">
        <v>8607</v>
      </c>
      <c r="G348" s="176" t="s">
        <v>11322</v>
      </c>
      <c r="H348" s="175" t="s">
        <v>1646</v>
      </c>
      <c r="I348" s="173">
        <v>582</v>
      </c>
      <c r="J348" s="173">
        <v>771</v>
      </c>
      <c r="K348" s="173">
        <v>1122</v>
      </c>
      <c r="L348" s="174">
        <v>-0.24513618677042801</v>
      </c>
      <c r="M348" s="173">
        <v>566</v>
      </c>
      <c r="N348" s="173">
        <v>362</v>
      </c>
      <c r="O348" s="173">
        <v>478</v>
      </c>
      <c r="P348" s="167">
        <v>0.56353591160220995</v>
      </c>
    </row>
    <row r="349" spans="1:16" x14ac:dyDescent="0.35">
      <c r="A349" s="177" t="s">
        <v>4196</v>
      </c>
      <c r="B349" s="175"/>
      <c r="C349" s="175" t="s">
        <v>351</v>
      </c>
      <c r="D349" s="175" t="s">
        <v>1892</v>
      </c>
      <c r="E349" s="175"/>
      <c r="F349" s="175" t="s">
        <v>4195</v>
      </c>
      <c r="G349" s="176" t="s">
        <v>227</v>
      </c>
      <c r="H349" s="175" t="s">
        <v>1646</v>
      </c>
      <c r="I349" s="173">
        <v>569</v>
      </c>
      <c r="J349" s="173">
        <v>574</v>
      </c>
      <c r="K349" s="173">
        <v>744</v>
      </c>
      <c r="L349" s="174">
        <v>-8.7108013937282607E-3</v>
      </c>
      <c r="M349" s="173">
        <v>137</v>
      </c>
      <c r="N349" s="173">
        <v>59</v>
      </c>
      <c r="O349" s="173">
        <v>64</v>
      </c>
      <c r="P349" s="167">
        <v>1.3220338983050799</v>
      </c>
    </row>
    <row r="350" spans="1:16" x14ac:dyDescent="0.35">
      <c r="A350" s="177" t="s">
        <v>6732</v>
      </c>
      <c r="B350" s="175"/>
      <c r="C350" s="175" t="s">
        <v>254</v>
      </c>
      <c r="D350" s="175" t="s">
        <v>9940</v>
      </c>
      <c r="E350" s="175"/>
      <c r="F350" s="175" t="s">
        <v>6731</v>
      </c>
      <c r="G350" s="176" t="s">
        <v>1894</v>
      </c>
      <c r="H350" s="175" t="s">
        <v>1646</v>
      </c>
      <c r="I350" s="173">
        <v>566</v>
      </c>
      <c r="J350" s="173">
        <v>470</v>
      </c>
      <c r="K350" s="173">
        <v>700</v>
      </c>
      <c r="L350" s="174">
        <v>0.20425531914893599</v>
      </c>
      <c r="M350" s="173">
        <v>722</v>
      </c>
      <c r="N350" s="173">
        <v>306</v>
      </c>
      <c r="O350" s="173">
        <v>452</v>
      </c>
      <c r="P350" s="167">
        <v>1.3594771241830099</v>
      </c>
    </row>
    <row r="351" spans="1:16" x14ac:dyDescent="0.35">
      <c r="A351" s="177" t="s">
        <v>2144</v>
      </c>
      <c r="B351" s="175"/>
      <c r="C351" s="175" t="s">
        <v>351</v>
      </c>
      <c r="D351" s="175" t="s">
        <v>11559</v>
      </c>
      <c r="E351" s="175"/>
      <c r="F351" s="175" t="s">
        <v>2143</v>
      </c>
      <c r="G351" s="176" t="s">
        <v>11560</v>
      </c>
      <c r="H351" s="175" t="s">
        <v>1646</v>
      </c>
      <c r="I351" s="173">
        <v>561</v>
      </c>
      <c r="J351" s="173">
        <v>405</v>
      </c>
      <c r="K351" s="173">
        <v>778</v>
      </c>
      <c r="L351" s="174">
        <v>0.38518518518518502</v>
      </c>
      <c r="M351" s="173">
        <v>155</v>
      </c>
      <c r="N351" s="173">
        <v>54</v>
      </c>
      <c r="O351" s="173">
        <v>71</v>
      </c>
      <c r="P351" s="167">
        <v>1.87037037037037</v>
      </c>
    </row>
    <row r="352" spans="1:16" x14ac:dyDescent="0.35">
      <c r="A352" s="177" t="s">
        <v>7521</v>
      </c>
      <c r="B352" s="175"/>
      <c r="C352" s="175" t="s">
        <v>258</v>
      </c>
      <c r="D352" s="175" t="s">
        <v>11494</v>
      </c>
      <c r="E352" s="175"/>
      <c r="F352" s="175" t="s">
        <v>7520</v>
      </c>
      <c r="G352" s="176" t="s">
        <v>11495</v>
      </c>
      <c r="H352" s="175" t="s">
        <v>1646</v>
      </c>
      <c r="I352" s="173">
        <v>558</v>
      </c>
      <c r="J352" s="173">
        <v>613</v>
      </c>
      <c r="K352" s="173">
        <v>1106</v>
      </c>
      <c r="L352" s="174">
        <v>-8.9722675367047297E-2</v>
      </c>
      <c r="M352" s="173">
        <v>927</v>
      </c>
      <c r="N352" s="173">
        <v>614</v>
      </c>
      <c r="O352" s="173">
        <v>775</v>
      </c>
      <c r="P352" s="167">
        <v>0.50977198697068404</v>
      </c>
    </row>
    <row r="353" spans="1:16" x14ac:dyDescent="0.35">
      <c r="A353" s="177" t="s">
        <v>8090</v>
      </c>
      <c r="B353" s="175"/>
      <c r="C353" s="175" t="s">
        <v>257</v>
      </c>
      <c r="D353" s="175" t="s">
        <v>8089</v>
      </c>
      <c r="E353" s="175"/>
      <c r="F353" s="175" t="s">
        <v>8088</v>
      </c>
      <c r="G353" s="176" t="s">
        <v>8087</v>
      </c>
      <c r="H353" s="175" t="s">
        <v>1646</v>
      </c>
      <c r="I353" s="173">
        <v>553</v>
      </c>
      <c r="J353" s="173">
        <v>678</v>
      </c>
      <c r="K353" s="173">
        <v>648</v>
      </c>
      <c r="L353" s="174">
        <v>-0.184365781710914</v>
      </c>
      <c r="M353" s="173">
        <v>485</v>
      </c>
      <c r="N353" s="173">
        <v>271</v>
      </c>
      <c r="O353" s="173">
        <v>311</v>
      </c>
      <c r="P353" s="167">
        <v>0.78966789667896697</v>
      </c>
    </row>
    <row r="354" spans="1:16" x14ac:dyDescent="0.35">
      <c r="A354" s="177" t="s">
        <v>8535</v>
      </c>
      <c r="B354" s="175"/>
      <c r="C354" s="175" t="s">
        <v>256</v>
      </c>
      <c r="D354" s="175" t="s">
        <v>8534</v>
      </c>
      <c r="E354" s="175"/>
      <c r="F354" s="175" t="s">
        <v>8533</v>
      </c>
      <c r="G354" s="176" t="s">
        <v>8532</v>
      </c>
      <c r="H354" s="175" t="s">
        <v>1646</v>
      </c>
      <c r="I354" s="173">
        <v>552</v>
      </c>
      <c r="J354" s="173">
        <v>447</v>
      </c>
      <c r="K354" s="173">
        <v>900</v>
      </c>
      <c r="L354" s="174">
        <v>0.23489932885906001</v>
      </c>
      <c r="M354" s="173">
        <v>626</v>
      </c>
      <c r="N354" s="173">
        <v>399</v>
      </c>
      <c r="O354" s="173">
        <v>479</v>
      </c>
      <c r="P354" s="167">
        <v>0.56892230576441105</v>
      </c>
    </row>
    <row r="355" spans="1:16" x14ac:dyDescent="0.35">
      <c r="A355" s="177" t="s">
        <v>8618</v>
      </c>
      <c r="B355" s="175" t="s">
        <v>2768</v>
      </c>
      <c r="C355" s="175" t="s">
        <v>254</v>
      </c>
      <c r="D355" s="175" t="s">
        <v>11644</v>
      </c>
      <c r="E355" s="175" t="s">
        <v>8617</v>
      </c>
      <c r="F355" s="175"/>
      <c r="G355" s="176" t="s">
        <v>11645</v>
      </c>
      <c r="H355" s="175" t="s">
        <v>1646</v>
      </c>
      <c r="I355" s="173">
        <v>549</v>
      </c>
      <c r="J355" s="173">
        <v>651</v>
      </c>
      <c r="K355" s="173">
        <v>828</v>
      </c>
      <c r="L355" s="174">
        <v>-0.15668202764976999</v>
      </c>
      <c r="M355" s="173">
        <v>3533</v>
      </c>
      <c r="N355" s="173">
        <v>1245</v>
      </c>
      <c r="O355" s="173">
        <v>1614</v>
      </c>
      <c r="P355" s="167">
        <v>1.8377510040160601</v>
      </c>
    </row>
    <row r="356" spans="1:16" x14ac:dyDescent="0.35">
      <c r="A356" s="177" t="s">
        <v>8125</v>
      </c>
      <c r="B356" s="175"/>
      <c r="C356" s="175" t="s">
        <v>255</v>
      </c>
      <c r="D356" s="175" t="s">
        <v>8124</v>
      </c>
      <c r="E356" s="175"/>
      <c r="F356" s="175" t="s">
        <v>8123</v>
      </c>
      <c r="G356" s="176" t="s">
        <v>8122</v>
      </c>
      <c r="H356" s="175" t="s">
        <v>1646</v>
      </c>
      <c r="I356" s="173">
        <v>549</v>
      </c>
      <c r="J356" s="173">
        <v>610</v>
      </c>
      <c r="K356" s="173">
        <v>660</v>
      </c>
      <c r="L356" s="174">
        <v>-0.1</v>
      </c>
      <c r="M356" s="173">
        <v>1337</v>
      </c>
      <c r="N356" s="173">
        <v>846</v>
      </c>
      <c r="O356" s="173">
        <v>1035</v>
      </c>
      <c r="P356" s="167">
        <v>0.580378250591016</v>
      </c>
    </row>
    <row r="357" spans="1:16" x14ac:dyDescent="0.35">
      <c r="A357" s="177" t="s">
        <v>7932</v>
      </c>
      <c r="B357" s="175"/>
      <c r="C357" s="175" t="s">
        <v>259</v>
      </c>
      <c r="D357" s="175" t="s">
        <v>9331</v>
      </c>
      <c r="E357" s="175"/>
      <c r="F357" s="175" t="s">
        <v>7931</v>
      </c>
      <c r="G357" s="176" t="s">
        <v>9332</v>
      </c>
      <c r="H357" s="175" t="s">
        <v>1646</v>
      </c>
      <c r="I357" s="173">
        <v>545</v>
      </c>
      <c r="J357" s="173">
        <v>661</v>
      </c>
      <c r="K357" s="173">
        <v>695</v>
      </c>
      <c r="L357" s="174">
        <v>-0.175491679273828</v>
      </c>
      <c r="M357" s="173">
        <v>1222</v>
      </c>
      <c r="N357" s="173">
        <v>526</v>
      </c>
      <c r="O357" s="173">
        <v>642</v>
      </c>
      <c r="P357" s="167">
        <v>1.3231939163498101</v>
      </c>
    </row>
    <row r="358" spans="1:16" x14ac:dyDescent="0.35">
      <c r="A358" s="177" t="s">
        <v>8594</v>
      </c>
      <c r="B358" s="175"/>
      <c r="C358" s="175" t="s">
        <v>8856</v>
      </c>
      <c r="D358" s="175" t="s">
        <v>8593</v>
      </c>
      <c r="E358" s="175"/>
      <c r="F358" s="175" t="s">
        <v>8592</v>
      </c>
      <c r="G358" s="176" t="s">
        <v>11516</v>
      </c>
      <c r="H358" s="175" t="s">
        <v>1646</v>
      </c>
      <c r="I358" s="173">
        <v>541</v>
      </c>
      <c r="J358" s="173">
        <v>1027</v>
      </c>
      <c r="K358" s="173">
        <v>1511</v>
      </c>
      <c r="L358" s="174">
        <v>-0.47322297955209303</v>
      </c>
      <c r="M358" s="173">
        <v>6380</v>
      </c>
      <c r="N358" s="173">
        <v>2962</v>
      </c>
      <c r="O358" s="173">
        <v>3478</v>
      </c>
      <c r="P358" s="167">
        <v>1.1539500337609701</v>
      </c>
    </row>
    <row r="359" spans="1:16" x14ac:dyDescent="0.35">
      <c r="A359" s="177" t="s">
        <v>5767</v>
      </c>
      <c r="B359" s="175" t="s">
        <v>5766</v>
      </c>
      <c r="C359" s="175" t="s">
        <v>259</v>
      </c>
      <c r="D359" s="175" t="s">
        <v>11685</v>
      </c>
      <c r="E359" s="175" t="s">
        <v>5765</v>
      </c>
      <c r="F359" s="175"/>
      <c r="G359" s="176" t="s">
        <v>11686</v>
      </c>
      <c r="H359" s="175" t="s">
        <v>1646</v>
      </c>
      <c r="I359" s="173">
        <v>537</v>
      </c>
      <c r="J359" s="173">
        <v>768</v>
      </c>
      <c r="K359" s="173">
        <v>778</v>
      </c>
      <c r="L359" s="174">
        <v>-0.30078125</v>
      </c>
      <c r="M359" s="173">
        <v>2902</v>
      </c>
      <c r="N359" s="173">
        <v>1109</v>
      </c>
      <c r="O359" s="173">
        <v>1352</v>
      </c>
      <c r="P359" s="167">
        <v>1.6167718665464399</v>
      </c>
    </row>
    <row r="360" spans="1:16" x14ac:dyDescent="0.35">
      <c r="A360" s="177" t="s">
        <v>7468</v>
      </c>
      <c r="B360" s="175" t="s">
        <v>7467</v>
      </c>
      <c r="C360" s="175" t="s">
        <v>8856</v>
      </c>
      <c r="D360" s="175" t="s">
        <v>11861</v>
      </c>
      <c r="E360" s="175" t="s">
        <v>7466</v>
      </c>
      <c r="F360" s="175"/>
      <c r="G360" s="176" t="s">
        <v>11862</v>
      </c>
      <c r="H360" s="175" t="s">
        <v>1646</v>
      </c>
      <c r="I360" s="173">
        <v>537</v>
      </c>
      <c r="J360" s="173">
        <v>596</v>
      </c>
      <c r="K360" s="173">
        <v>740</v>
      </c>
      <c r="L360" s="174">
        <v>-9.8993288590604106E-2</v>
      </c>
      <c r="M360" s="173">
        <v>1485</v>
      </c>
      <c r="N360" s="173">
        <v>650</v>
      </c>
      <c r="O360" s="173">
        <v>748</v>
      </c>
      <c r="P360" s="167">
        <v>1.2846153846153801</v>
      </c>
    </row>
    <row r="361" spans="1:16" x14ac:dyDescent="0.35">
      <c r="A361" s="177" t="s">
        <v>7888</v>
      </c>
      <c r="B361" s="175"/>
      <c r="C361" s="175" t="s">
        <v>8856</v>
      </c>
      <c r="D361" s="175" t="s">
        <v>11842</v>
      </c>
      <c r="E361" s="175"/>
      <c r="F361" s="175" t="s">
        <v>7887</v>
      </c>
      <c r="G361" s="176" t="s">
        <v>11381</v>
      </c>
      <c r="H361" s="175" t="s">
        <v>1646</v>
      </c>
      <c r="I361" s="173">
        <v>535</v>
      </c>
      <c r="J361" s="173">
        <v>1493</v>
      </c>
      <c r="K361" s="173">
        <v>2077</v>
      </c>
      <c r="L361" s="174">
        <v>-0.64166108506362995</v>
      </c>
      <c r="M361" s="173">
        <v>1113</v>
      </c>
      <c r="N361" s="173">
        <v>673</v>
      </c>
      <c r="O361" s="173">
        <v>788</v>
      </c>
      <c r="P361" s="167">
        <v>0.65378900445765198</v>
      </c>
    </row>
    <row r="362" spans="1:16" x14ac:dyDescent="0.35">
      <c r="A362" s="177" t="s">
        <v>8252</v>
      </c>
      <c r="B362" s="175"/>
      <c r="C362" s="175" t="s">
        <v>8856</v>
      </c>
      <c r="D362" s="175" t="s">
        <v>11487</v>
      </c>
      <c r="E362" s="175"/>
      <c r="F362" s="175" t="s">
        <v>8251</v>
      </c>
      <c r="G362" s="176" t="s">
        <v>11488</v>
      </c>
      <c r="H362" s="175" t="s">
        <v>1646</v>
      </c>
      <c r="I362" s="173">
        <v>534</v>
      </c>
      <c r="J362" s="173">
        <v>1547</v>
      </c>
      <c r="K362" s="173">
        <v>1332</v>
      </c>
      <c r="L362" s="174">
        <v>-0.65481577246283096</v>
      </c>
      <c r="M362" s="173">
        <v>740</v>
      </c>
      <c r="N362" s="173">
        <v>568</v>
      </c>
      <c r="O362" s="173">
        <v>721</v>
      </c>
      <c r="P362" s="167">
        <v>0.30281690140845102</v>
      </c>
    </row>
    <row r="363" spans="1:16" x14ac:dyDescent="0.35">
      <c r="A363" s="177" t="s">
        <v>8105</v>
      </c>
      <c r="B363" s="175"/>
      <c r="C363" s="175" t="s">
        <v>8856</v>
      </c>
      <c r="D363" s="175" t="s">
        <v>8104</v>
      </c>
      <c r="E363" s="175"/>
      <c r="F363" s="175" t="s">
        <v>8103</v>
      </c>
      <c r="G363" s="176" t="s">
        <v>8102</v>
      </c>
      <c r="H363" s="175" t="s">
        <v>1646</v>
      </c>
      <c r="I363" s="173">
        <v>531</v>
      </c>
      <c r="J363" s="173">
        <v>878</v>
      </c>
      <c r="K363" s="173">
        <v>1041</v>
      </c>
      <c r="L363" s="174">
        <v>-0.395216400911162</v>
      </c>
      <c r="M363" s="173">
        <v>3001</v>
      </c>
      <c r="N363" s="173">
        <v>1007</v>
      </c>
      <c r="O363" s="173">
        <v>1347</v>
      </c>
      <c r="P363" s="167">
        <v>1.98013902681231</v>
      </c>
    </row>
    <row r="364" spans="1:16" x14ac:dyDescent="0.35">
      <c r="A364" s="177" t="s">
        <v>4353</v>
      </c>
      <c r="B364" s="175"/>
      <c r="C364" s="175" t="s">
        <v>8856</v>
      </c>
      <c r="D364" s="175" t="s">
        <v>10463</v>
      </c>
      <c r="E364" s="175"/>
      <c r="F364" s="175" t="s">
        <v>4352</v>
      </c>
      <c r="G364" s="176" t="s">
        <v>10464</v>
      </c>
      <c r="H364" s="175" t="s">
        <v>1646</v>
      </c>
      <c r="I364" s="173">
        <v>526</v>
      </c>
      <c r="J364" s="173">
        <v>640</v>
      </c>
      <c r="K364" s="173">
        <v>1081</v>
      </c>
      <c r="L364" s="174">
        <v>-0.17812500000000001</v>
      </c>
      <c r="M364" s="173">
        <v>293</v>
      </c>
      <c r="N364" s="173">
        <v>119</v>
      </c>
      <c r="O364" s="173">
        <v>141</v>
      </c>
      <c r="P364" s="167">
        <v>1.46218487394958</v>
      </c>
    </row>
    <row r="365" spans="1:16" x14ac:dyDescent="0.35">
      <c r="A365" s="177" t="s">
        <v>8649</v>
      </c>
      <c r="B365" s="175"/>
      <c r="C365" s="175" t="s">
        <v>257</v>
      </c>
      <c r="D365" s="175" t="s">
        <v>10818</v>
      </c>
      <c r="E365" s="175"/>
      <c r="F365" s="175" t="s">
        <v>8648</v>
      </c>
      <c r="G365" s="176" t="s">
        <v>9687</v>
      </c>
      <c r="H365" s="175" t="s">
        <v>1646</v>
      </c>
      <c r="I365" s="173">
        <v>519</v>
      </c>
      <c r="J365" s="173">
        <v>864</v>
      </c>
      <c r="K365" s="173">
        <v>1131</v>
      </c>
      <c r="L365" s="174">
        <v>-0.39930555555555602</v>
      </c>
      <c r="M365" s="173">
        <v>1026</v>
      </c>
      <c r="N365" s="173">
        <v>779</v>
      </c>
      <c r="O365" s="173">
        <v>866</v>
      </c>
      <c r="P365" s="167">
        <v>0.31707317073170699</v>
      </c>
    </row>
    <row r="366" spans="1:16" x14ac:dyDescent="0.35">
      <c r="A366" s="177" t="s">
        <v>7815</v>
      </c>
      <c r="B366" s="175"/>
      <c r="C366" s="175" t="s">
        <v>259</v>
      </c>
      <c r="D366" s="175" t="s">
        <v>10832</v>
      </c>
      <c r="E366" s="175"/>
      <c r="F366" s="175" t="s">
        <v>7814</v>
      </c>
      <c r="G366" s="176" t="s">
        <v>10833</v>
      </c>
      <c r="H366" s="175" t="s">
        <v>1646</v>
      </c>
      <c r="I366" s="173">
        <v>519</v>
      </c>
      <c r="J366" s="173">
        <v>651</v>
      </c>
      <c r="K366" s="173">
        <v>1058</v>
      </c>
      <c r="L366" s="174">
        <v>-0.202764976958525</v>
      </c>
      <c r="M366" s="173">
        <v>431</v>
      </c>
      <c r="N366" s="173">
        <v>333</v>
      </c>
      <c r="O366" s="173">
        <v>442</v>
      </c>
      <c r="P366" s="167">
        <v>0.29429429429429399</v>
      </c>
    </row>
    <row r="367" spans="1:16" x14ac:dyDescent="0.35">
      <c r="A367" s="177" t="s">
        <v>8306</v>
      </c>
      <c r="B367" s="175"/>
      <c r="C367" s="175" t="s">
        <v>256</v>
      </c>
      <c r="D367" s="175" t="s">
        <v>8305</v>
      </c>
      <c r="E367" s="175"/>
      <c r="F367" s="175" t="s">
        <v>8304</v>
      </c>
      <c r="G367" s="176" t="s">
        <v>8303</v>
      </c>
      <c r="H367" s="175" t="s">
        <v>1646</v>
      </c>
      <c r="I367" s="173">
        <v>515</v>
      </c>
      <c r="J367" s="173">
        <v>740</v>
      </c>
      <c r="K367" s="173">
        <v>874</v>
      </c>
      <c r="L367" s="174">
        <v>-0.304054054054054</v>
      </c>
      <c r="M367" s="173">
        <v>593</v>
      </c>
      <c r="N367" s="173">
        <v>650</v>
      </c>
      <c r="O367" s="173">
        <v>650</v>
      </c>
      <c r="P367" s="167">
        <v>-8.7692307692307694E-2</v>
      </c>
    </row>
    <row r="368" spans="1:16" x14ac:dyDescent="0.35">
      <c r="A368" s="177" t="s">
        <v>6848</v>
      </c>
      <c r="B368" s="175"/>
      <c r="C368" s="175" t="s">
        <v>256</v>
      </c>
      <c r="D368" s="175" t="s">
        <v>10795</v>
      </c>
      <c r="E368" s="175"/>
      <c r="F368" s="175" t="s">
        <v>6847</v>
      </c>
      <c r="G368" s="176" t="s">
        <v>10796</v>
      </c>
      <c r="H368" s="175" t="s">
        <v>1646</v>
      </c>
      <c r="I368" s="173">
        <v>515</v>
      </c>
      <c r="J368" s="173">
        <v>910</v>
      </c>
      <c r="K368" s="173">
        <v>1083</v>
      </c>
      <c r="L368" s="174">
        <v>-0.43406593406593402</v>
      </c>
      <c r="M368" s="173">
        <v>1224</v>
      </c>
      <c r="N368" s="173">
        <v>535</v>
      </c>
      <c r="O368" s="173">
        <v>801</v>
      </c>
      <c r="P368" s="167">
        <v>1.28785046728972</v>
      </c>
    </row>
    <row r="369" spans="1:16" x14ac:dyDescent="0.35">
      <c r="A369" s="177" t="s">
        <v>8192</v>
      </c>
      <c r="B369" s="175"/>
      <c r="C369" s="175" t="s">
        <v>258</v>
      </c>
      <c r="D369" s="175" t="s">
        <v>8191</v>
      </c>
      <c r="E369" s="175"/>
      <c r="F369" s="175" t="s">
        <v>8190</v>
      </c>
      <c r="G369" s="176" t="s">
        <v>2059</v>
      </c>
      <c r="H369" s="175" t="s">
        <v>1646</v>
      </c>
      <c r="I369" s="173">
        <v>510</v>
      </c>
      <c r="J369" s="173">
        <v>312</v>
      </c>
      <c r="K369" s="173">
        <v>680</v>
      </c>
      <c r="L369" s="174">
        <v>0.63461538461538503</v>
      </c>
      <c r="M369" s="173">
        <v>323</v>
      </c>
      <c r="N369" s="173">
        <v>153</v>
      </c>
      <c r="O369" s="173">
        <v>162</v>
      </c>
      <c r="P369" s="167">
        <v>1.1111111111111101</v>
      </c>
    </row>
    <row r="370" spans="1:16" x14ac:dyDescent="0.35">
      <c r="A370" s="177" t="s">
        <v>8434</v>
      </c>
      <c r="B370" s="175" t="s">
        <v>7020</v>
      </c>
      <c r="C370" s="175" t="s">
        <v>255</v>
      </c>
      <c r="D370" s="175" t="s">
        <v>9634</v>
      </c>
      <c r="E370" s="175" t="s">
        <v>8433</v>
      </c>
      <c r="F370" s="175"/>
      <c r="G370" s="176" t="s">
        <v>11134</v>
      </c>
      <c r="H370" s="175" t="s">
        <v>1646</v>
      </c>
      <c r="I370" s="173">
        <v>507</v>
      </c>
      <c r="J370" s="173">
        <v>491</v>
      </c>
      <c r="K370" s="173">
        <v>617</v>
      </c>
      <c r="L370" s="174">
        <v>3.2586558044806598E-2</v>
      </c>
      <c r="M370" s="173">
        <v>1460</v>
      </c>
      <c r="N370" s="173">
        <v>855</v>
      </c>
      <c r="O370" s="173">
        <v>1050</v>
      </c>
      <c r="P370" s="167">
        <v>0.70760233918128701</v>
      </c>
    </row>
    <row r="371" spans="1:16" x14ac:dyDescent="0.35">
      <c r="A371" s="177" t="s">
        <v>8337</v>
      </c>
      <c r="B371" s="175" t="s">
        <v>5328</v>
      </c>
      <c r="C371" s="175" t="s">
        <v>257</v>
      </c>
      <c r="D371" s="175" t="s">
        <v>9629</v>
      </c>
      <c r="E371" s="175" t="s">
        <v>8336</v>
      </c>
      <c r="F371" s="175"/>
      <c r="G371" s="176" t="s">
        <v>9630</v>
      </c>
      <c r="H371" s="175" t="s">
        <v>1646</v>
      </c>
      <c r="I371" s="173">
        <v>503</v>
      </c>
      <c r="J371" s="173">
        <v>626</v>
      </c>
      <c r="K371" s="173">
        <v>676</v>
      </c>
      <c r="L371" s="174">
        <v>-0.196485623003195</v>
      </c>
      <c r="M371" s="173">
        <v>1554</v>
      </c>
      <c r="N371" s="173">
        <v>648</v>
      </c>
      <c r="O371" s="173">
        <v>840</v>
      </c>
      <c r="P371" s="167">
        <v>1.3981481481481499</v>
      </c>
    </row>
    <row r="372" spans="1:16" x14ac:dyDescent="0.35">
      <c r="A372" s="177" t="s">
        <v>8117</v>
      </c>
      <c r="B372" s="175" t="s">
        <v>5185</v>
      </c>
      <c r="C372" s="175" t="s">
        <v>256</v>
      </c>
      <c r="D372" s="175" t="s">
        <v>10091</v>
      </c>
      <c r="E372" s="175" t="s">
        <v>8116</v>
      </c>
      <c r="F372" s="175"/>
      <c r="G372" s="176" t="s">
        <v>10092</v>
      </c>
      <c r="H372" s="175" t="s">
        <v>1646</v>
      </c>
      <c r="I372" s="173">
        <v>502</v>
      </c>
      <c r="J372" s="173">
        <v>559</v>
      </c>
      <c r="K372" s="173">
        <v>631</v>
      </c>
      <c r="L372" s="174">
        <v>-0.101967799642218</v>
      </c>
      <c r="M372" s="173">
        <v>976</v>
      </c>
      <c r="N372" s="173">
        <v>576</v>
      </c>
      <c r="O372" s="173">
        <v>592</v>
      </c>
      <c r="P372" s="167">
        <v>0.69444444444444398</v>
      </c>
    </row>
    <row r="373" spans="1:16" x14ac:dyDescent="0.35">
      <c r="A373" s="177" t="s">
        <v>8321</v>
      </c>
      <c r="B373" s="175"/>
      <c r="C373" s="175" t="s">
        <v>8856</v>
      </c>
      <c r="D373" s="175" t="s">
        <v>8320</v>
      </c>
      <c r="E373" s="175"/>
      <c r="F373" s="175" t="s">
        <v>8319</v>
      </c>
      <c r="G373" s="176" t="s">
        <v>1968</v>
      </c>
      <c r="H373" s="175" t="s">
        <v>1646</v>
      </c>
      <c r="I373" s="173">
        <v>502</v>
      </c>
      <c r="J373" s="173">
        <v>1159</v>
      </c>
      <c r="K373" s="173">
        <v>1142</v>
      </c>
      <c r="L373" s="174">
        <v>-0.56686798964624696</v>
      </c>
      <c r="M373" s="173">
        <v>654</v>
      </c>
      <c r="N373" s="173">
        <v>421</v>
      </c>
      <c r="O373" s="173">
        <v>586</v>
      </c>
      <c r="P373" s="167">
        <v>0.55344418052256505</v>
      </c>
    </row>
    <row r="374" spans="1:16" x14ac:dyDescent="0.35">
      <c r="A374" s="177" t="s">
        <v>8573</v>
      </c>
      <c r="B374" s="175" t="s">
        <v>5040</v>
      </c>
      <c r="C374" s="175" t="s">
        <v>8856</v>
      </c>
      <c r="D374" s="175" t="s">
        <v>10269</v>
      </c>
      <c r="E374" s="175" t="s">
        <v>8572</v>
      </c>
      <c r="F374" s="175"/>
      <c r="G374" s="176" t="s">
        <v>10270</v>
      </c>
      <c r="H374" s="175" t="s">
        <v>1646</v>
      </c>
      <c r="I374" s="173">
        <v>500</v>
      </c>
      <c r="J374" s="173">
        <v>928</v>
      </c>
      <c r="K374" s="173">
        <v>824</v>
      </c>
      <c r="L374" s="174">
        <v>-0.46120689655172398</v>
      </c>
      <c r="M374" s="173">
        <v>7475</v>
      </c>
      <c r="N374" s="173">
        <v>3269</v>
      </c>
      <c r="O374" s="173">
        <v>3965</v>
      </c>
      <c r="P374" s="167">
        <v>1.28663199755277</v>
      </c>
    </row>
    <row r="375" spans="1:16" x14ac:dyDescent="0.35">
      <c r="A375" s="177" t="s">
        <v>8466</v>
      </c>
      <c r="B375" s="175"/>
      <c r="C375" s="175" t="s">
        <v>8856</v>
      </c>
      <c r="D375" s="175" t="s">
        <v>11527</v>
      </c>
      <c r="E375" s="175"/>
      <c r="F375" s="175" t="s">
        <v>8465</v>
      </c>
      <c r="G375" s="176" t="s">
        <v>11528</v>
      </c>
      <c r="H375" s="175" t="s">
        <v>1646</v>
      </c>
      <c r="I375" s="173">
        <v>500</v>
      </c>
      <c r="J375" s="173">
        <v>696</v>
      </c>
      <c r="K375" s="173">
        <v>1035</v>
      </c>
      <c r="L375" s="174">
        <v>-0.28160919540229901</v>
      </c>
      <c r="M375" s="173">
        <v>9899</v>
      </c>
      <c r="N375" s="173">
        <v>5466</v>
      </c>
      <c r="O375" s="173">
        <v>6844</v>
      </c>
      <c r="P375" s="167">
        <v>0.81101353823637001</v>
      </c>
    </row>
    <row r="376" spans="1:16" x14ac:dyDescent="0.35">
      <c r="A376" s="177" t="s">
        <v>3880</v>
      </c>
      <c r="B376" s="175" t="s">
        <v>3113</v>
      </c>
      <c r="C376" s="175" t="s">
        <v>260</v>
      </c>
      <c r="D376" s="175" t="s">
        <v>10348</v>
      </c>
      <c r="E376" s="175" t="s">
        <v>8569</v>
      </c>
      <c r="F376" s="175"/>
      <c r="G376" s="176" t="s">
        <v>10349</v>
      </c>
      <c r="H376" s="175" t="s">
        <v>1646</v>
      </c>
      <c r="I376" s="173">
        <v>499</v>
      </c>
      <c r="J376" s="173">
        <v>736</v>
      </c>
      <c r="K376" s="173">
        <v>708</v>
      </c>
      <c r="L376" s="174">
        <v>-0.32201086956521702</v>
      </c>
      <c r="M376" s="173">
        <v>19444</v>
      </c>
      <c r="N376" s="173">
        <v>8980</v>
      </c>
      <c r="O376" s="173">
        <v>10807</v>
      </c>
      <c r="P376" s="167">
        <v>1.1652561247216</v>
      </c>
    </row>
    <row r="377" spans="1:16" x14ac:dyDescent="0.35">
      <c r="A377" s="177" t="s">
        <v>4568</v>
      </c>
      <c r="B377" s="175"/>
      <c r="C377" s="175" t="s">
        <v>257</v>
      </c>
      <c r="D377" s="175" t="s">
        <v>4567</v>
      </c>
      <c r="E377" s="175"/>
      <c r="F377" s="175" t="s">
        <v>4566</v>
      </c>
      <c r="G377" s="176" t="s">
        <v>4565</v>
      </c>
      <c r="H377" s="175" t="s">
        <v>1646</v>
      </c>
      <c r="I377" s="173">
        <v>499</v>
      </c>
      <c r="J377" s="173">
        <v>267</v>
      </c>
      <c r="K377" s="173">
        <v>338</v>
      </c>
      <c r="L377" s="174">
        <v>0.86891385767790297</v>
      </c>
      <c r="M377" s="173">
        <v>411</v>
      </c>
      <c r="N377" s="173">
        <v>338</v>
      </c>
      <c r="O377" s="173">
        <v>454</v>
      </c>
      <c r="P377" s="167">
        <v>0.21597633136094699</v>
      </c>
    </row>
    <row r="378" spans="1:16" x14ac:dyDescent="0.35">
      <c r="A378" s="177" t="s">
        <v>6710</v>
      </c>
      <c r="B378" s="175"/>
      <c r="C378" s="175" t="s">
        <v>254</v>
      </c>
      <c r="D378" s="175" t="s">
        <v>9381</v>
      </c>
      <c r="E378" s="175"/>
      <c r="F378" s="175" t="s">
        <v>6709</v>
      </c>
      <c r="G378" s="176" t="s">
        <v>4404</v>
      </c>
      <c r="H378" s="175" t="s">
        <v>1646</v>
      </c>
      <c r="I378" s="173">
        <v>497</v>
      </c>
      <c r="J378" s="173">
        <v>149</v>
      </c>
      <c r="K378" s="173">
        <v>547</v>
      </c>
      <c r="L378" s="174">
        <v>2.3355704697986579</v>
      </c>
      <c r="M378" s="173">
        <v>617</v>
      </c>
      <c r="N378" s="173">
        <v>283</v>
      </c>
      <c r="O378" s="173">
        <v>656</v>
      </c>
      <c r="P378" s="167">
        <v>1.18021201413428</v>
      </c>
    </row>
    <row r="379" spans="1:16" x14ac:dyDescent="0.35">
      <c r="A379" s="177" t="s">
        <v>8504</v>
      </c>
      <c r="B379" s="175" t="s">
        <v>2809</v>
      </c>
      <c r="C379" s="175" t="s">
        <v>255</v>
      </c>
      <c r="D379" s="175" t="s">
        <v>11141</v>
      </c>
      <c r="E379" s="175" t="s">
        <v>8503</v>
      </c>
      <c r="F379" s="175"/>
      <c r="G379" s="176" t="s">
        <v>9638</v>
      </c>
      <c r="H379" s="175" t="s">
        <v>1646</v>
      </c>
      <c r="I379" s="173">
        <v>490</v>
      </c>
      <c r="J379" s="173">
        <v>413</v>
      </c>
      <c r="K379" s="173">
        <v>477</v>
      </c>
      <c r="L379" s="174">
        <v>0.186440677966102</v>
      </c>
      <c r="M379" s="173">
        <v>1680</v>
      </c>
      <c r="N379" s="173">
        <v>563</v>
      </c>
      <c r="O379" s="173">
        <v>817</v>
      </c>
      <c r="P379" s="167">
        <v>1.9840142095914699</v>
      </c>
    </row>
    <row r="380" spans="1:16" x14ac:dyDescent="0.35">
      <c r="A380" s="177" t="s">
        <v>7984</v>
      </c>
      <c r="B380" s="175"/>
      <c r="C380" s="175" t="s">
        <v>256</v>
      </c>
      <c r="D380" s="175" t="s">
        <v>7983</v>
      </c>
      <c r="E380" s="175"/>
      <c r="F380" s="175" t="s">
        <v>7982</v>
      </c>
      <c r="G380" s="176" t="s">
        <v>7981</v>
      </c>
      <c r="H380" s="175" t="s">
        <v>1646</v>
      </c>
      <c r="I380" s="173">
        <v>490</v>
      </c>
      <c r="J380" s="173">
        <v>523</v>
      </c>
      <c r="K380" s="173">
        <v>801</v>
      </c>
      <c r="L380" s="174">
        <v>-6.3097514340344205E-2</v>
      </c>
      <c r="M380" s="173">
        <v>473</v>
      </c>
      <c r="N380" s="173">
        <v>255</v>
      </c>
      <c r="O380" s="173">
        <v>319</v>
      </c>
      <c r="P380" s="167">
        <v>0.85490196078431402</v>
      </c>
    </row>
    <row r="381" spans="1:16" x14ac:dyDescent="0.35">
      <c r="A381" s="177" t="s">
        <v>1939</v>
      </c>
      <c r="B381" s="175"/>
      <c r="C381" s="175" t="s">
        <v>257</v>
      </c>
      <c r="D381" s="175" t="s">
        <v>5730</v>
      </c>
      <c r="E381" s="175"/>
      <c r="F381" s="175" t="s">
        <v>1938</v>
      </c>
      <c r="G381" s="176" t="s">
        <v>2534</v>
      </c>
      <c r="H381" s="175" t="s">
        <v>1646</v>
      </c>
      <c r="I381" s="173">
        <v>490</v>
      </c>
      <c r="J381" s="173">
        <v>422</v>
      </c>
      <c r="K381" s="173">
        <v>279</v>
      </c>
      <c r="L381" s="174">
        <v>0.161137440758294</v>
      </c>
      <c r="M381" s="173">
        <v>10</v>
      </c>
      <c r="N381" s="173">
        <v>4</v>
      </c>
      <c r="O381" s="173">
        <v>14</v>
      </c>
      <c r="P381" s="167">
        <v>1.5</v>
      </c>
    </row>
    <row r="382" spans="1:16" x14ac:dyDescent="0.35">
      <c r="A382" s="177" t="s">
        <v>6641</v>
      </c>
      <c r="B382" s="175"/>
      <c r="C382" s="175" t="s">
        <v>258</v>
      </c>
      <c r="D382" s="175" t="s">
        <v>11895</v>
      </c>
      <c r="E382" s="175"/>
      <c r="F382" s="175" t="s">
        <v>6640</v>
      </c>
      <c r="G382" s="176" t="s">
        <v>10653</v>
      </c>
      <c r="H382" s="175" t="s">
        <v>1646</v>
      </c>
      <c r="I382" s="173">
        <v>488</v>
      </c>
      <c r="J382" s="173">
        <v>568</v>
      </c>
      <c r="K382" s="173">
        <v>825</v>
      </c>
      <c r="L382" s="174">
        <v>-0.140845070422535</v>
      </c>
      <c r="M382" s="173">
        <v>1258</v>
      </c>
      <c r="N382" s="173">
        <v>912</v>
      </c>
      <c r="O382" s="173">
        <v>1122</v>
      </c>
      <c r="P382" s="167">
        <v>0.37938596491228099</v>
      </c>
    </row>
    <row r="383" spans="1:16" x14ac:dyDescent="0.35">
      <c r="A383" s="177" t="s">
        <v>8438</v>
      </c>
      <c r="B383" s="175" t="s">
        <v>5120</v>
      </c>
      <c r="C383" s="175" t="s">
        <v>254</v>
      </c>
      <c r="D383" s="175" t="s">
        <v>10242</v>
      </c>
      <c r="E383" s="175" t="s">
        <v>8437</v>
      </c>
      <c r="F383" s="175"/>
      <c r="G383" s="176" t="s">
        <v>10243</v>
      </c>
      <c r="H383" s="175" t="s">
        <v>1646</v>
      </c>
      <c r="I383" s="173">
        <v>485</v>
      </c>
      <c r="J383" s="173">
        <v>314</v>
      </c>
      <c r="K383" s="173">
        <v>1128</v>
      </c>
      <c r="L383" s="174">
        <v>0.54458598726114704</v>
      </c>
      <c r="M383" s="173">
        <v>3760</v>
      </c>
      <c r="N383" s="173">
        <v>2474</v>
      </c>
      <c r="O383" s="173">
        <v>3024</v>
      </c>
      <c r="P383" s="167">
        <v>0.51980598221503704</v>
      </c>
    </row>
    <row r="384" spans="1:16" x14ac:dyDescent="0.35">
      <c r="A384" s="177" t="s">
        <v>7366</v>
      </c>
      <c r="B384" s="175"/>
      <c r="C384" s="175" t="s">
        <v>351</v>
      </c>
      <c r="D384" s="175" t="s">
        <v>9944</v>
      </c>
      <c r="E384" s="175"/>
      <c r="F384" s="175" t="s">
        <v>7365</v>
      </c>
      <c r="G384" s="176" t="s">
        <v>9945</v>
      </c>
      <c r="H384" s="175" t="s">
        <v>1646</v>
      </c>
      <c r="I384" s="173">
        <v>481</v>
      </c>
      <c r="J384" s="173">
        <v>377</v>
      </c>
      <c r="K384" s="173">
        <v>935</v>
      </c>
      <c r="L384" s="174">
        <v>0.27586206896551702</v>
      </c>
      <c r="M384" s="173">
        <v>659</v>
      </c>
      <c r="N384" s="173">
        <v>494</v>
      </c>
      <c r="O384" s="173">
        <v>692</v>
      </c>
      <c r="P384" s="167">
        <v>0.334008097165992</v>
      </c>
    </row>
    <row r="385" spans="1:16" x14ac:dyDescent="0.35">
      <c r="A385" s="177" t="s">
        <v>8664</v>
      </c>
      <c r="B385" s="175" t="s">
        <v>2806</v>
      </c>
      <c r="C385" s="175" t="s">
        <v>256</v>
      </c>
      <c r="D385" s="175" t="s">
        <v>11238</v>
      </c>
      <c r="E385" s="175" t="s">
        <v>8663</v>
      </c>
      <c r="F385" s="175"/>
      <c r="G385" s="176" t="s">
        <v>8662</v>
      </c>
      <c r="H385" s="175" t="s">
        <v>1646</v>
      </c>
      <c r="I385" s="173">
        <v>480</v>
      </c>
      <c r="J385" s="173">
        <v>701</v>
      </c>
      <c r="K385" s="173">
        <v>784</v>
      </c>
      <c r="L385" s="174">
        <v>-0.315263908701855</v>
      </c>
      <c r="M385" s="173">
        <v>955</v>
      </c>
      <c r="N385" s="173">
        <v>720</v>
      </c>
      <c r="O385" s="173">
        <v>972</v>
      </c>
      <c r="P385" s="167">
        <v>0.32638888888888901</v>
      </c>
    </row>
    <row r="386" spans="1:16" x14ac:dyDescent="0.35">
      <c r="A386" s="177" t="s">
        <v>8486</v>
      </c>
      <c r="B386" s="175"/>
      <c r="C386" s="175" t="s">
        <v>350</v>
      </c>
      <c r="D386" s="175" t="s">
        <v>10490</v>
      </c>
      <c r="E386" s="175"/>
      <c r="F386" s="175" t="s">
        <v>8485</v>
      </c>
      <c r="G386" s="176" t="s">
        <v>10491</v>
      </c>
      <c r="H386" s="175" t="s">
        <v>1646</v>
      </c>
      <c r="I386" s="173">
        <v>471</v>
      </c>
      <c r="J386" s="173">
        <v>536</v>
      </c>
      <c r="K386" s="173">
        <v>660</v>
      </c>
      <c r="L386" s="174">
        <v>-0.121268656716418</v>
      </c>
      <c r="M386" s="173">
        <v>958</v>
      </c>
      <c r="N386" s="173">
        <v>614</v>
      </c>
      <c r="O386" s="173">
        <v>799</v>
      </c>
      <c r="P386" s="167">
        <v>0.56026058631921805</v>
      </c>
    </row>
    <row r="387" spans="1:16" x14ac:dyDescent="0.35">
      <c r="A387" s="177" t="s">
        <v>8422</v>
      </c>
      <c r="B387" s="175"/>
      <c r="C387" s="175" t="s">
        <v>262</v>
      </c>
      <c r="D387" s="175" t="s">
        <v>10785</v>
      </c>
      <c r="E387" s="175"/>
      <c r="F387" s="175" t="s">
        <v>8421</v>
      </c>
      <c r="G387" s="176" t="s">
        <v>9192</v>
      </c>
      <c r="H387" s="175" t="s">
        <v>1646</v>
      </c>
      <c r="I387" s="173">
        <v>471</v>
      </c>
      <c r="J387" s="173">
        <v>403</v>
      </c>
      <c r="K387" s="173">
        <v>581</v>
      </c>
      <c r="L387" s="174">
        <v>0.16873449131513699</v>
      </c>
      <c r="M387" s="173">
        <v>630</v>
      </c>
      <c r="N387" s="173">
        <v>306</v>
      </c>
      <c r="O387" s="173">
        <v>375</v>
      </c>
      <c r="P387" s="167">
        <v>1.0588235294117601</v>
      </c>
    </row>
    <row r="388" spans="1:16" x14ac:dyDescent="0.35">
      <c r="A388" s="177" t="s">
        <v>8070</v>
      </c>
      <c r="B388" s="175"/>
      <c r="C388" s="175" t="s">
        <v>256</v>
      </c>
      <c r="D388" s="175" t="s">
        <v>11898</v>
      </c>
      <c r="E388" s="175"/>
      <c r="F388" s="175" t="s">
        <v>8069</v>
      </c>
      <c r="G388" s="176" t="s">
        <v>11899</v>
      </c>
      <c r="H388" s="175" t="s">
        <v>1646</v>
      </c>
      <c r="I388" s="173">
        <v>469</v>
      </c>
      <c r="J388" s="173">
        <v>1257</v>
      </c>
      <c r="K388" s="173">
        <v>1362</v>
      </c>
      <c r="L388" s="174">
        <v>-0.626889419252188</v>
      </c>
      <c r="M388" s="173">
        <v>983</v>
      </c>
      <c r="N388" s="173">
        <v>720</v>
      </c>
      <c r="O388" s="173">
        <v>753</v>
      </c>
      <c r="P388" s="167">
        <v>0.36527777777777798</v>
      </c>
    </row>
    <row r="389" spans="1:16" x14ac:dyDescent="0.35">
      <c r="A389" s="177" t="s">
        <v>8546</v>
      </c>
      <c r="B389" s="175" t="s">
        <v>2946</v>
      </c>
      <c r="C389" s="175" t="s">
        <v>256</v>
      </c>
      <c r="D389" s="175" t="s">
        <v>10142</v>
      </c>
      <c r="E389" s="175" t="s">
        <v>8545</v>
      </c>
      <c r="F389" s="175"/>
      <c r="G389" s="176" t="s">
        <v>10143</v>
      </c>
      <c r="H389" s="175" t="s">
        <v>1646</v>
      </c>
      <c r="I389" s="173">
        <v>458</v>
      </c>
      <c r="J389" s="173">
        <v>424</v>
      </c>
      <c r="K389" s="173">
        <v>505</v>
      </c>
      <c r="L389" s="174">
        <v>8.0188679245283098E-2</v>
      </c>
      <c r="M389" s="173">
        <v>17741</v>
      </c>
      <c r="N389" s="173">
        <v>6449</v>
      </c>
      <c r="O389" s="173">
        <v>8285</v>
      </c>
      <c r="P389" s="167">
        <v>1.7509691425027101</v>
      </c>
    </row>
    <row r="390" spans="1:16" x14ac:dyDescent="0.35">
      <c r="A390" s="177" t="s">
        <v>7552</v>
      </c>
      <c r="B390" s="175" t="s">
        <v>3139</v>
      </c>
      <c r="C390" s="175" t="s">
        <v>256</v>
      </c>
      <c r="D390" s="175" t="s">
        <v>10172</v>
      </c>
      <c r="E390" s="175" t="s">
        <v>7551</v>
      </c>
      <c r="F390" s="175"/>
      <c r="G390" s="176" t="s">
        <v>11158</v>
      </c>
      <c r="H390" s="175" t="s">
        <v>1646</v>
      </c>
      <c r="I390" s="173">
        <v>455</v>
      </c>
      <c r="J390" s="173">
        <v>27</v>
      </c>
      <c r="K390" s="173">
        <v>22</v>
      </c>
      <c r="L390" s="174">
        <v>15.851851851851899</v>
      </c>
      <c r="M390" s="173">
        <v>4190</v>
      </c>
      <c r="N390" s="173">
        <v>1643</v>
      </c>
      <c r="O390" s="173">
        <v>1891</v>
      </c>
      <c r="P390" s="167">
        <v>1.55021302495435</v>
      </c>
    </row>
    <row r="391" spans="1:16" x14ac:dyDescent="0.35">
      <c r="A391" s="177" t="s">
        <v>8298</v>
      </c>
      <c r="B391" s="175"/>
      <c r="C391" s="175" t="s">
        <v>8856</v>
      </c>
      <c r="D391" s="175" t="s">
        <v>11915</v>
      </c>
      <c r="E391" s="175"/>
      <c r="F391" s="175" t="s">
        <v>8297</v>
      </c>
      <c r="G391" s="176" t="s">
        <v>11916</v>
      </c>
      <c r="H391" s="175" t="s">
        <v>1646</v>
      </c>
      <c r="I391" s="173">
        <v>454</v>
      </c>
      <c r="J391" s="173">
        <v>1280</v>
      </c>
      <c r="K391" s="173">
        <v>1503</v>
      </c>
      <c r="L391" s="174">
        <v>-0.64531249999999996</v>
      </c>
      <c r="M391" s="173">
        <v>10208</v>
      </c>
      <c r="N391" s="173">
        <v>4942</v>
      </c>
      <c r="O391" s="173">
        <v>5894</v>
      </c>
      <c r="P391" s="167">
        <v>1.06556050182113</v>
      </c>
    </row>
    <row r="392" spans="1:16" x14ac:dyDescent="0.35">
      <c r="A392" s="177" t="s">
        <v>6944</v>
      </c>
      <c r="B392" s="175" t="s">
        <v>3119</v>
      </c>
      <c r="C392" s="175" t="s">
        <v>262</v>
      </c>
      <c r="D392" s="175" t="s">
        <v>11748</v>
      </c>
      <c r="E392" s="175" t="s">
        <v>6943</v>
      </c>
      <c r="F392" s="175"/>
      <c r="G392" s="176" t="s">
        <v>10280</v>
      </c>
      <c r="H392" s="175" t="s">
        <v>1646</v>
      </c>
      <c r="I392" s="173">
        <v>450</v>
      </c>
      <c r="J392" s="173">
        <v>185</v>
      </c>
      <c r="K392" s="173">
        <v>215</v>
      </c>
      <c r="L392" s="174">
        <v>1.43243243243243</v>
      </c>
      <c r="M392" s="173">
        <v>962</v>
      </c>
      <c r="N392" s="173">
        <v>418</v>
      </c>
      <c r="O392" s="173">
        <v>551</v>
      </c>
      <c r="P392" s="167">
        <v>1.3014354066985601</v>
      </c>
    </row>
    <row r="393" spans="1:16" x14ac:dyDescent="0.35">
      <c r="A393" s="177" t="s">
        <v>8196</v>
      </c>
      <c r="B393" s="175"/>
      <c r="C393" s="175" t="s">
        <v>8856</v>
      </c>
      <c r="D393" s="175" t="s">
        <v>10379</v>
      </c>
      <c r="E393" s="175"/>
      <c r="F393" s="175" t="s">
        <v>8195</v>
      </c>
      <c r="G393" s="176" t="s">
        <v>10380</v>
      </c>
      <c r="H393" s="175" t="s">
        <v>1646</v>
      </c>
      <c r="I393" s="173">
        <v>449</v>
      </c>
      <c r="J393" s="173">
        <v>974</v>
      </c>
      <c r="K393" s="173">
        <v>1108</v>
      </c>
      <c r="L393" s="174">
        <v>-0.53901437371663197</v>
      </c>
      <c r="M393" s="173">
        <v>712</v>
      </c>
      <c r="N393" s="173">
        <v>443</v>
      </c>
      <c r="O393" s="173">
        <v>567</v>
      </c>
      <c r="P393" s="167">
        <v>0.60722347629796902</v>
      </c>
    </row>
    <row r="394" spans="1:16" x14ac:dyDescent="0.35">
      <c r="A394" s="177" t="s">
        <v>8468</v>
      </c>
      <c r="B394" s="175" t="s">
        <v>7692</v>
      </c>
      <c r="C394" s="175" t="s">
        <v>351</v>
      </c>
      <c r="D394" s="175" t="s">
        <v>10246</v>
      </c>
      <c r="E394" s="175" t="s">
        <v>8467</v>
      </c>
      <c r="F394" s="175"/>
      <c r="G394" s="176" t="s">
        <v>10247</v>
      </c>
      <c r="H394" s="175" t="s">
        <v>1646</v>
      </c>
      <c r="I394" s="173">
        <v>445</v>
      </c>
      <c r="J394" s="173">
        <v>320</v>
      </c>
      <c r="K394" s="173">
        <v>401</v>
      </c>
      <c r="L394" s="174">
        <v>0.390625</v>
      </c>
      <c r="M394" s="173">
        <v>950</v>
      </c>
      <c r="N394" s="173">
        <v>306</v>
      </c>
      <c r="O394" s="173">
        <v>414</v>
      </c>
      <c r="P394" s="167">
        <v>2.1045751633986902</v>
      </c>
    </row>
    <row r="395" spans="1:16" x14ac:dyDescent="0.35">
      <c r="A395" s="177" t="s">
        <v>8269</v>
      </c>
      <c r="B395" s="175"/>
      <c r="C395" s="175" t="s">
        <v>255</v>
      </c>
      <c r="D395" s="175" t="s">
        <v>10808</v>
      </c>
      <c r="E395" s="175"/>
      <c r="F395" s="175" t="s">
        <v>8268</v>
      </c>
      <c r="G395" s="176" t="s">
        <v>11569</v>
      </c>
      <c r="H395" s="175" t="s">
        <v>1646</v>
      </c>
      <c r="I395" s="173">
        <v>444</v>
      </c>
      <c r="J395" s="173">
        <v>711</v>
      </c>
      <c r="K395" s="173">
        <v>879</v>
      </c>
      <c r="L395" s="174">
        <v>-0.37552742616033802</v>
      </c>
      <c r="M395" s="173">
        <v>557</v>
      </c>
      <c r="N395" s="173">
        <v>353</v>
      </c>
      <c r="O395" s="173">
        <v>384</v>
      </c>
      <c r="P395" s="167">
        <v>0.57790368271954695</v>
      </c>
    </row>
    <row r="396" spans="1:16" x14ac:dyDescent="0.35">
      <c r="A396" s="177" t="s">
        <v>6256</v>
      </c>
      <c r="B396" s="175"/>
      <c r="C396" s="175" t="s">
        <v>8856</v>
      </c>
      <c r="D396" s="175" t="s">
        <v>4329</v>
      </c>
      <c r="E396" s="175"/>
      <c r="F396" s="175" t="s">
        <v>6255</v>
      </c>
      <c r="G396" s="176" t="s">
        <v>1968</v>
      </c>
      <c r="H396" s="175" t="s">
        <v>1646</v>
      </c>
      <c r="I396" s="173">
        <v>443</v>
      </c>
      <c r="J396" s="173">
        <v>965</v>
      </c>
      <c r="K396" s="173">
        <v>745</v>
      </c>
      <c r="L396" s="174">
        <v>-0.54093264248704698</v>
      </c>
      <c r="M396" s="173">
        <v>94</v>
      </c>
      <c r="N396" s="173">
        <v>22</v>
      </c>
      <c r="O396" s="173">
        <v>20</v>
      </c>
      <c r="P396" s="167">
        <v>3.2727272727272698</v>
      </c>
    </row>
    <row r="397" spans="1:16" x14ac:dyDescent="0.35">
      <c r="A397" s="177" t="s">
        <v>8415</v>
      </c>
      <c r="B397" s="175"/>
      <c r="C397" s="175" t="s">
        <v>258</v>
      </c>
      <c r="D397" s="175" t="s">
        <v>8414</v>
      </c>
      <c r="E397" s="175"/>
      <c r="F397" s="175" t="s">
        <v>8413</v>
      </c>
      <c r="G397" s="176" t="s">
        <v>8412</v>
      </c>
      <c r="H397" s="175" t="s">
        <v>1646</v>
      </c>
      <c r="I397" s="173">
        <v>434</v>
      </c>
      <c r="J397" s="173">
        <v>443</v>
      </c>
      <c r="K397" s="173">
        <v>790</v>
      </c>
      <c r="L397" s="174">
        <v>-2.03160270880361E-2</v>
      </c>
      <c r="M397" s="173">
        <v>364</v>
      </c>
      <c r="N397" s="173">
        <v>139</v>
      </c>
      <c r="O397" s="173">
        <v>295</v>
      </c>
      <c r="P397" s="167">
        <v>1.6187050359712201</v>
      </c>
    </row>
    <row r="398" spans="1:16" x14ac:dyDescent="0.35">
      <c r="A398" s="177" t="s">
        <v>8436</v>
      </c>
      <c r="B398" s="175"/>
      <c r="C398" s="175" t="s">
        <v>258</v>
      </c>
      <c r="D398" s="175" t="s">
        <v>10035</v>
      </c>
      <c r="E398" s="175"/>
      <c r="F398" s="175" t="s">
        <v>8435</v>
      </c>
      <c r="G398" s="176" t="s">
        <v>11035</v>
      </c>
      <c r="H398" s="175" t="s">
        <v>1646</v>
      </c>
      <c r="I398" s="173">
        <v>433</v>
      </c>
      <c r="J398" s="173">
        <v>853</v>
      </c>
      <c r="K398" s="173">
        <v>1111</v>
      </c>
      <c r="L398" s="174">
        <v>-0.49237983587338802</v>
      </c>
      <c r="M398" s="173">
        <v>462</v>
      </c>
      <c r="N398" s="173">
        <v>217</v>
      </c>
      <c r="O398" s="173">
        <v>303</v>
      </c>
      <c r="P398" s="167">
        <v>1.12903225806452</v>
      </c>
    </row>
    <row r="399" spans="1:16" x14ac:dyDescent="0.35">
      <c r="A399" s="177" t="s">
        <v>7217</v>
      </c>
      <c r="B399" s="175"/>
      <c r="C399" s="175" t="s">
        <v>263</v>
      </c>
      <c r="D399" s="175" t="s">
        <v>11847</v>
      </c>
      <c r="E399" s="175"/>
      <c r="F399" s="175" t="s">
        <v>7216</v>
      </c>
      <c r="G399" s="176" t="s">
        <v>11408</v>
      </c>
      <c r="H399" s="175" t="s">
        <v>1646</v>
      </c>
      <c r="I399" s="173">
        <v>432</v>
      </c>
      <c r="J399" s="173">
        <v>197</v>
      </c>
      <c r="K399" s="173">
        <v>196</v>
      </c>
      <c r="L399" s="174">
        <v>1.1928934010152299</v>
      </c>
      <c r="M399" s="173">
        <v>634</v>
      </c>
      <c r="N399" s="173">
        <v>237</v>
      </c>
      <c r="O399" s="173">
        <v>299</v>
      </c>
      <c r="P399" s="167">
        <v>1.6751054852320699</v>
      </c>
    </row>
    <row r="400" spans="1:16" x14ac:dyDescent="0.35">
      <c r="A400" s="177" t="s">
        <v>8401</v>
      </c>
      <c r="B400" s="175"/>
      <c r="C400" s="175" t="s">
        <v>350</v>
      </c>
      <c r="D400" s="175" t="s">
        <v>11565</v>
      </c>
      <c r="E400" s="175"/>
      <c r="F400" s="175" t="s">
        <v>8400</v>
      </c>
      <c r="G400" s="176" t="s">
        <v>11566</v>
      </c>
      <c r="H400" s="175" t="s">
        <v>1646</v>
      </c>
      <c r="I400" s="173">
        <v>425</v>
      </c>
      <c r="J400" s="173">
        <v>634</v>
      </c>
      <c r="K400" s="173">
        <v>766</v>
      </c>
      <c r="L400" s="174">
        <v>-0.32965299684542598</v>
      </c>
      <c r="M400" s="173">
        <v>88</v>
      </c>
      <c r="N400" s="173">
        <v>79</v>
      </c>
      <c r="O400" s="173">
        <v>88</v>
      </c>
      <c r="P400" s="167">
        <v>0.113924050632911</v>
      </c>
    </row>
    <row r="401" spans="1:16" x14ac:dyDescent="0.35">
      <c r="A401" s="177" t="s">
        <v>2559</v>
      </c>
      <c r="B401" s="175"/>
      <c r="C401" s="175" t="s">
        <v>8856</v>
      </c>
      <c r="D401" s="175" t="s">
        <v>11521</v>
      </c>
      <c r="E401" s="175"/>
      <c r="F401" s="175" t="s">
        <v>2558</v>
      </c>
      <c r="G401" s="176" t="s">
        <v>11522</v>
      </c>
      <c r="H401" s="175" t="s">
        <v>1646</v>
      </c>
      <c r="I401" s="173">
        <v>424</v>
      </c>
      <c r="J401" s="173">
        <v>868</v>
      </c>
      <c r="K401" s="173">
        <v>848</v>
      </c>
      <c r="L401" s="174">
        <v>-0.51152073732718895</v>
      </c>
      <c r="M401" s="173">
        <v>7255</v>
      </c>
      <c r="N401" s="173">
        <v>3350</v>
      </c>
      <c r="O401" s="173">
        <v>3733</v>
      </c>
      <c r="P401" s="167">
        <v>1.16567164179104</v>
      </c>
    </row>
    <row r="402" spans="1:16" x14ac:dyDescent="0.35">
      <c r="A402" s="177" t="s">
        <v>2676</v>
      </c>
      <c r="B402" s="175"/>
      <c r="C402" s="175" t="s">
        <v>262</v>
      </c>
      <c r="D402" s="175" t="s">
        <v>9834</v>
      </c>
      <c r="E402" s="175"/>
      <c r="F402" s="175" t="s">
        <v>2674</v>
      </c>
      <c r="G402" s="176" t="s">
        <v>9835</v>
      </c>
      <c r="H402" s="175" t="s">
        <v>1646</v>
      </c>
      <c r="I402" s="173">
        <v>422</v>
      </c>
      <c r="J402" s="173">
        <v>438</v>
      </c>
      <c r="K402" s="173">
        <v>509</v>
      </c>
      <c r="L402" s="174">
        <v>-3.6529680365296802E-2</v>
      </c>
      <c r="M402" s="173">
        <v>1817</v>
      </c>
      <c r="N402" s="173">
        <v>1003</v>
      </c>
      <c r="O402" s="173">
        <v>393</v>
      </c>
      <c r="P402" s="167">
        <v>0.81156530408773697</v>
      </c>
    </row>
    <row r="403" spans="1:16" x14ac:dyDescent="0.35">
      <c r="A403" s="177" t="s">
        <v>5364</v>
      </c>
      <c r="B403" s="175" t="s">
        <v>3126</v>
      </c>
      <c r="C403" s="175" t="s">
        <v>257</v>
      </c>
      <c r="D403" s="175" t="s">
        <v>10229</v>
      </c>
      <c r="E403" s="175" t="s">
        <v>5363</v>
      </c>
      <c r="F403" s="175"/>
      <c r="G403" s="176" t="s">
        <v>10230</v>
      </c>
      <c r="H403" s="175" t="s">
        <v>1646</v>
      </c>
      <c r="I403" s="173">
        <v>421</v>
      </c>
      <c r="J403" s="173">
        <v>456</v>
      </c>
      <c r="K403" s="173">
        <v>526</v>
      </c>
      <c r="L403" s="174">
        <v>-7.67543859649122E-2</v>
      </c>
      <c r="M403" s="173">
        <v>863</v>
      </c>
      <c r="N403" s="173">
        <v>579</v>
      </c>
      <c r="O403" s="173">
        <v>550</v>
      </c>
      <c r="P403" s="167">
        <v>0.49050086355785799</v>
      </c>
    </row>
    <row r="404" spans="1:16" x14ac:dyDescent="0.35">
      <c r="A404" s="177" t="s">
        <v>7593</v>
      </c>
      <c r="B404" s="175"/>
      <c r="C404" s="175" t="s">
        <v>8856</v>
      </c>
      <c r="D404" s="175" t="s">
        <v>10709</v>
      </c>
      <c r="E404" s="175"/>
      <c r="F404" s="175" t="s">
        <v>7592</v>
      </c>
      <c r="G404" s="176" t="s">
        <v>10710</v>
      </c>
      <c r="H404" s="175" t="s">
        <v>1646</v>
      </c>
      <c r="I404" s="173">
        <v>421</v>
      </c>
      <c r="J404" s="173">
        <v>1021</v>
      </c>
      <c r="K404" s="173">
        <v>1794</v>
      </c>
      <c r="L404" s="174">
        <v>-0.58765915768854105</v>
      </c>
      <c r="M404" s="173">
        <v>7568</v>
      </c>
      <c r="N404" s="173">
        <v>3851</v>
      </c>
      <c r="O404" s="173">
        <v>4653</v>
      </c>
      <c r="P404" s="167">
        <v>0.96520384315762098</v>
      </c>
    </row>
    <row r="405" spans="1:16" x14ac:dyDescent="0.35">
      <c r="A405" s="177" t="s">
        <v>4852</v>
      </c>
      <c r="B405" s="175"/>
      <c r="C405" s="175" t="s">
        <v>8856</v>
      </c>
      <c r="D405" s="175" t="s">
        <v>10395</v>
      </c>
      <c r="E405" s="175"/>
      <c r="F405" s="175" t="s">
        <v>4851</v>
      </c>
      <c r="G405" s="176" t="s">
        <v>10396</v>
      </c>
      <c r="H405" s="175" t="s">
        <v>1646</v>
      </c>
      <c r="I405" s="173">
        <v>417</v>
      </c>
      <c r="J405" s="173">
        <v>474</v>
      </c>
      <c r="K405" s="173">
        <v>481</v>
      </c>
      <c r="L405" s="174">
        <v>-0.120253164556962</v>
      </c>
      <c r="M405" s="173">
        <v>124</v>
      </c>
      <c r="N405" s="173">
        <v>101</v>
      </c>
      <c r="O405" s="173">
        <v>101</v>
      </c>
      <c r="P405" s="167">
        <v>0.22772277227722801</v>
      </c>
    </row>
    <row r="406" spans="1:16" x14ac:dyDescent="0.35">
      <c r="A406" s="177" t="s">
        <v>5004</v>
      </c>
      <c r="B406" s="175"/>
      <c r="C406" s="175" t="s">
        <v>259</v>
      </c>
      <c r="D406" s="175" t="s">
        <v>9320</v>
      </c>
      <c r="E406" s="175"/>
      <c r="F406" s="175" t="s">
        <v>5003</v>
      </c>
      <c r="G406" s="176" t="s">
        <v>9321</v>
      </c>
      <c r="H406" s="175" t="s">
        <v>1646</v>
      </c>
      <c r="I406" s="173">
        <v>413</v>
      </c>
      <c r="J406" s="173">
        <v>735</v>
      </c>
      <c r="K406" s="173">
        <v>725</v>
      </c>
      <c r="L406" s="174">
        <v>-0.43809523809523798</v>
      </c>
      <c r="M406" s="173">
        <v>250</v>
      </c>
      <c r="N406" s="173">
        <v>109</v>
      </c>
      <c r="O406" s="173">
        <v>99</v>
      </c>
      <c r="P406" s="167">
        <v>1.2935779816513799</v>
      </c>
    </row>
    <row r="407" spans="1:16" x14ac:dyDescent="0.35">
      <c r="A407" s="177" t="s">
        <v>8241</v>
      </c>
      <c r="B407" s="175"/>
      <c r="C407" s="175" t="s">
        <v>257</v>
      </c>
      <c r="D407" s="175" t="s">
        <v>10801</v>
      </c>
      <c r="E407" s="175"/>
      <c r="F407" s="175" t="s">
        <v>8240</v>
      </c>
      <c r="G407" s="176" t="s">
        <v>10802</v>
      </c>
      <c r="H407" s="175" t="s">
        <v>1646</v>
      </c>
      <c r="I407" s="173">
        <v>412</v>
      </c>
      <c r="J407" s="173">
        <v>623</v>
      </c>
      <c r="K407" s="173">
        <v>517</v>
      </c>
      <c r="L407" s="174">
        <v>-0.33868378812199001</v>
      </c>
      <c r="M407" s="173">
        <v>1072</v>
      </c>
      <c r="N407" s="173">
        <v>799</v>
      </c>
      <c r="O407" s="173">
        <v>887</v>
      </c>
      <c r="P407" s="167">
        <v>0.34167709637046301</v>
      </c>
    </row>
    <row r="408" spans="1:16" x14ac:dyDescent="0.35">
      <c r="A408" s="177" t="s">
        <v>7401</v>
      </c>
      <c r="B408" s="175"/>
      <c r="C408" s="175" t="s">
        <v>258</v>
      </c>
      <c r="D408" s="175" t="s">
        <v>10372</v>
      </c>
      <c r="E408" s="175"/>
      <c r="F408" s="175" t="s">
        <v>7400</v>
      </c>
      <c r="G408" s="176" t="s">
        <v>10373</v>
      </c>
      <c r="H408" s="175" t="s">
        <v>1646</v>
      </c>
      <c r="I408" s="173">
        <v>411</v>
      </c>
      <c r="J408" s="173">
        <v>755</v>
      </c>
      <c r="K408" s="173">
        <v>921</v>
      </c>
      <c r="L408" s="174">
        <v>-0.45562913907284802</v>
      </c>
      <c r="M408" s="173">
        <v>662</v>
      </c>
      <c r="N408" s="173">
        <v>292</v>
      </c>
      <c r="O408" s="173">
        <v>487</v>
      </c>
      <c r="P408" s="167">
        <v>1.2671232876712299</v>
      </c>
    </row>
    <row r="409" spans="1:16" x14ac:dyDescent="0.35">
      <c r="A409" s="177" t="s">
        <v>7919</v>
      </c>
      <c r="B409" s="175" t="s">
        <v>2732</v>
      </c>
      <c r="C409" s="175" t="s">
        <v>262</v>
      </c>
      <c r="D409" s="175" t="s">
        <v>11656</v>
      </c>
      <c r="E409" s="175" t="s">
        <v>7918</v>
      </c>
      <c r="F409" s="175"/>
      <c r="G409" s="176" t="s">
        <v>11657</v>
      </c>
      <c r="H409" s="175" t="s">
        <v>1646</v>
      </c>
      <c r="I409" s="173">
        <v>410</v>
      </c>
      <c r="J409" s="173">
        <v>430</v>
      </c>
      <c r="K409" s="173">
        <v>584</v>
      </c>
      <c r="L409" s="174">
        <v>-4.6511627906976702E-2</v>
      </c>
      <c r="M409" s="173">
        <v>979</v>
      </c>
      <c r="N409" s="173">
        <v>390</v>
      </c>
      <c r="O409" s="173">
        <v>517</v>
      </c>
      <c r="P409" s="167">
        <v>1.51025641025641</v>
      </c>
    </row>
    <row r="410" spans="1:16" x14ac:dyDescent="0.35">
      <c r="A410" s="177" t="s">
        <v>4986</v>
      </c>
      <c r="B410" s="175"/>
      <c r="C410" s="175" t="s">
        <v>254</v>
      </c>
      <c r="D410" s="175" t="s">
        <v>9685</v>
      </c>
      <c r="E410" s="175"/>
      <c r="F410" s="175" t="s">
        <v>4985</v>
      </c>
      <c r="G410" s="176" t="s">
        <v>9686</v>
      </c>
      <c r="H410" s="175" t="s">
        <v>1646</v>
      </c>
      <c r="I410" s="173">
        <v>410</v>
      </c>
      <c r="J410" s="173">
        <v>530</v>
      </c>
      <c r="K410" s="173">
        <v>805</v>
      </c>
      <c r="L410" s="174">
        <v>-0.22641509433962301</v>
      </c>
      <c r="M410" s="173">
        <v>465</v>
      </c>
      <c r="N410" s="173">
        <v>170</v>
      </c>
      <c r="O410" s="173">
        <v>204</v>
      </c>
      <c r="P410" s="167">
        <v>1.73529411764706</v>
      </c>
    </row>
    <row r="411" spans="1:16" x14ac:dyDescent="0.35">
      <c r="A411" s="177" t="s">
        <v>8432</v>
      </c>
      <c r="B411" s="175"/>
      <c r="C411" s="175" t="s">
        <v>255</v>
      </c>
      <c r="D411" s="175" t="s">
        <v>11833</v>
      </c>
      <c r="E411" s="175"/>
      <c r="F411" s="175" t="s">
        <v>8431</v>
      </c>
      <c r="G411" s="176" t="s">
        <v>9744</v>
      </c>
      <c r="H411" s="175" t="s">
        <v>1646</v>
      </c>
      <c r="I411" s="173">
        <v>410</v>
      </c>
      <c r="J411" s="173">
        <v>295</v>
      </c>
      <c r="K411" s="173">
        <v>385</v>
      </c>
      <c r="L411" s="174">
        <v>0.38983050847457601</v>
      </c>
      <c r="M411" s="173">
        <v>546</v>
      </c>
      <c r="N411" s="173">
        <v>304</v>
      </c>
      <c r="O411" s="173">
        <v>351</v>
      </c>
      <c r="P411" s="167">
        <v>0.79605263157894701</v>
      </c>
    </row>
    <row r="412" spans="1:16" x14ac:dyDescent="0.35">
      <c r="A412" s="177" t="s">
        <v>3886</v>
      </c>
      <c r="B412" s="175"/>
      <c r="C412" s="175" t="s">
        <v>255</v>
      </c>
      <c r="D412" s="175" t="s">
        <v>9394</v>
      </c>
      <c r="E412" s="175"/>
      <c r="F412" s="175" t="s">
        <v>3885</v>
      </c>
      <c r="G412" s="176" t="s">
        <v>9395</v>
      </c>
      <c r="H412" s="175" t="s">
        <v>1646</v>
      </c>
      <c r="I412" s="173">
        <v>410</v>
      </c>
      <c r="J412" s="173">
        <v>372</v>
      </c>
      <c r="K412" s="173">
        <v>442</v>
      </c>
      <c r="L412" s="174">
        <v>0.102150537634409</v>
      </c>
      <c r="M412" s="173">
        <v>101</v>
      </c>
      <c r="N412" s="173">
        <v>45</v>
      </c>
      <c r="O412" s="173">
        <v>59</v>
      </c>
      <c r="P412" s="167">
        <v>1.24444444444444</v>
      </c>
    </row>
    <row r="413" spans="1:16" x14ac:dyDescent="0.35">
      <c r="A413" s="177" t="s">
        <v>7641</v>
      </c>
      <c r="B413" s="175" t="s">
        <v>3603</v>
      </c>
      <c r="C413" s="175" t="s">
        <v>259</v>
      </c>
      <c r="D413" s="175" t="s">
        <v>9412</v>
      </c>
      <c r="E413" s="175" t="s">
        <v>7640</v>
      </c>
      <c r="F413" s="175"/>
      <c r="G413" s="176" t="s">
        <v>1457</v>
      </c>
      <c r="H413" s="175" t="s">
        <v>1646</v>
      </c>
      <c r="I413" s="173">
        <v>410</v>
      </c>
      <c r="J413" s="173">
        <v>539</v>
      </c>
      <c r="K413" s="173">
        <v>670</v>
      </c>
      <c r="L413" s="174">
        <v>-0.23933209647495399</v>
      </c>
      <c r="M413" s="173">
        <v>219</v>
      </c>
      <c r="N413" s="173">
        <v>181</v>
      </c>
      <c r="O413" s="173">
        <v>183</v>
      </c>
      <c r="P413" s="167">
        <v>0.20994475138121499</v>
      </c>
    </row>
    <row r="414" spans="1:16" x14ac:dyDescent="0.35">
      <c r="A414" s="177" t="s">
        <v>7428</v>
      </c>
      <c r="B414" s="175"/>
      <c r="C414" s="175" t="s">
        <v>8856</v>
      </c>
      <c r="D414" s="175" t="s">
        <v>10753</v>
      </c>
      <c r="E414" s="175"/>
      <c r="F414" s="175" t="s">
        <v>7427</v>
      </c>
      <c r="G414" s="176" t="s">
        <v>10754</v>
      </c>
      <c r="H414" s="175" t="s">
        <v>1646</v>
      </c>
      <c r="I414" s="173">
        <v>410</v>
      </c>
      <c r="J414" s="173">
        <v>448</v>
      </c>
      <c r="K414" s="173">
        <v>476</v>
      </c>
      <c r="L414" s="174">
        <v>-8.4821428571428603E-2</v>
      </c>
      <c r="M414" s="173">
        <v>154</v>
      </c>
      <c r="N414" s="173">
        <v>98</v>
      </c>
      <c r="O414" s="173">
        <v>143</v>
      </c>
      <c r="P414" s="167">
        <v>0.57142857142857095</v>
      </c>
    </row>
    <row r="415" spans="1:16" x14ac:dyDescent="0.35">
      <c r="A415" s="177" t="s">
        <v>7454</v>
      </c>
      <c r="B415" s="175"/>
      <c r="C415" s="175" t="s">
        <v>259</v>
      </c>
      <c r="D415" s="175" t="s">
        <v>2675</v>
      </c>
      <c r="E415" s="175"/>
      <c r="F415" s="175" t="s">
        <v>7453</v>
      </c>
      <c r="G415" s="176" t="s">
        <v>2673</v>
      </c>
      <c r="H415" s="175" t="s">
        <v>1646</v>
      </c>
      <c r="I415" s="173">
        <v>409</v>
      </c>
      <c r="J415" s="173">
        <v>658</v>
      </c>
      <c r="K415" s="173">
        <v>843</v>
      </c>
      <c r="L415" s="174">
        <v>-0.37841945288753798</v>
      </c>
      <c r="M415" s="173">
        <v>191</v>
      </c>
      <c r="N415" s="173">
        <v>114</v>
      </c>
      <c r="O415" s="173">
        <v>137</v>
      </c>
      <c r="P415" s="167">
        <v>0.67543859649122795</v>
      </c>
    </row>
    <row r="416" spans="1:16" x14ac:dyDescent="0.35">
      <c r="A416" s="177" t="s">
        <v>4910</v>
      </c>
      <c r="B416" s="175"/>
      <c r="C416" s="175" t="s">
        <v>8856</v>
      </c>
      <c r="D416" s="175" t="s">
        <v>4909</v>
      </c>
      <c r="E416" s="175"/>
      <c r="F416" s="175" t="s">
        <v>4908</v>
      </c>
      <c r="G416" s="176" t="s">
        <v>4907</v>
      </c>
      <c r="H416" s="175" t="s">
        <v>1646</v>
      </c>
      <c r="I416" s="173">
        <v>408</v>
      </c>
      <c r="J416" s="173">
        <v>565</v>
      </c>
      <c r="K416" s="173">
        <v>412</v>
      </c>
      <c r="L416" s="174">
        <v>-0.27787610619469</v>
      </c>
      <c r="M416" s="173">
        <v>170</v>
      </c>
      <c r="N416" s="173">
        <v>63</v>
      </c>
      <c r="O416" s="173">
        <v>84</v>
      </c>
      <c r="P416" s="167">
        <v>1.6984126984126999</v>
      </c>
    </row>
    <row r="417" spans="1:16" x14ac:dyDescent="0.35">
      <c r="A417" s="177" t="s">
        <v>7082</v>
      </c>
      <c r="B417" s="175"/>
      <c r="C417" s="175" t="s">
        <v>254</v>
      </c>
      <c r="D417" s="175" t="s">
        <v>9107</v>
      </c>
      <c r="E417" s="175" t="s">
        <v>7081</v>
      </c>
      <c r="F417" s="175"/>
      <c r="G417" s="176" t="s">
        <v>7080</v>
      </c>
      <c r="H417" s="175" t="s">
        <v>1646</v>
      </c>
      <c r="I417" s="173">
        <v>406</v>
      </c>
      <c r="J417" s="173">
        <v>470</v>
      </c>
      <c r="K417" s="173">
        <v>204</v>
      </c>
      <c r="L417" s="174">
        <v>-0.136170212765957</v>
      </c>
      <c r="M417" s="173">
        <v>1082</v>
      </c>
      <c r="N417" s="173">
        <v>396</v>
      </c>
      <c r="O417" s="173">
        <v>460</v>
      </c>
      <c r="P417" s="167">
        <v>1.73232323232323</v>
      </c>
    </row>
    <row r="418" spans="1:16" x14ac:dyDescent="0.35">
      <c r="A418" s="177" t="s">
        <v>6306</v>
      </c>
      <c r="B418" s="175"/>
      <c r="C418" s="175" t="s">
        <v>257</v>
      </c>
      <c r="D418" s="175" t="s">
        <v>10034</v>
      </c>
      <c r="E418" s="175" t="s">
        <v>6305</v>
      </c>
      <c r="F418" s="175"/>
      <c r="G418" s="176" t="s">
        <v>2534</v>
      </c>
      <c r="H418" s="175" t="s">
        <v>1646</v>
      </c>
      <c r="I418" s="173">
        <v>404</v>
      </c>
      <c r="J418" s="173">
        <v>373</v>
      </c>
      <c r="K418" s="173">
        <v>334</v>
      </c>
      <c r="L418" s="174">
        <v>8.3109919571045604E-2</v>
      </c>
      <c r="M418" s="173">
        <v>671</v>
      </c>
      <c r="N418" s="173">
        <v>461</v>
      </c>
      <c r="O418" s="173">
        <v>488</v>
      </c>
      <c r="P418" s="167">
        <v>0.45553145336225598</v>
      </c>
    </row>
    <row r="419" spans="1:16" x14ac:dyDescent="0.35">
      <c r="A419" s="177" t="s">
        <v>8477</v>
      </c>
      <c r="B419" s="175"/>
      <c r="C419" s="175" t="s">
        <v>350</v>
      </c>
      <c r="D419" s="175" t="s">
        <v>2041</v>
      </c>
      <c r="E419" s="175"/>
      <c r="F419" s="175" t="s">
        <v>8476</v>
      </c>
      <c r="G419" s="176" t="s">
        <v>2039</v>
      </c>
      <c r="H419" s="175" t="s">
        <v>1646</v>
      </c>
      <c r="I419" s="173">
        <v>403</v>
      </c>
      <c r="J419" s="173">
        <v>399</v>
      </c>
      <c r="K419" s="173">
        <v>516</v>
      </c>
      <c r="L419" s="174">
        <v>1.00250626566416E-2</v>
      </c>
      <c r="M419" s="173">
        <v>108</v>
      </c>
      <c r="N419" s="173">
        <v>57</v>
      </c>
      <c r="O419" s="173">
        <v>56</v>
      </c>
      <c r="P419" s="167">
        <v>0.89473684210526305</v>
      </c>
    </row>
    <row r="420" spans="1:16" x14ac:dyDescent="0.35">
      <c r="A420" s="177" t="s">
        <v>8684</v>
      </c>
      <c r="B420" s="175" t="s">
        <v>2929</v>
      </c>
      <c r="C420" s="175" t="s">
        <v>258</v>
      </c>
      <c r="D420" s="175" t="s">
        <v>11220</v>
      </c>
      <c r="E420" s="175" t="s">
        <v>8683</v>
      </c>
      <c r="F420" s="175"/>
      <c r="G420" s="176" t="s">
        <v>11221</v>
      </c>
      <c r="H420" s="175" t="s">
        <v>1646</v>
      </c>
      <c r="I420" s="173">
        <v>399</v>
      </c>
      <c r="J420" s="173">
        <v>432</v>
      </c>
      <c r="K420" s="173">
        <v>567</v>
      </c>
      <c r="L420" s="174">
        <v>-7.6388888888888798E-2</v>
      </c>
      <c r="M420" s="173">
        <v>1713</v>
      </c>
      <c r="N420" s="173">
        <v>751</v>
      </c>
      <c r="O420" s="173">
        <v>830</v>
      </c>
      <c r="P420" s="167">
        <v>1.2809587217043901</v>
      </c>
    </row>
    <row r="421" spans="1:16" x14ac:dyDescent="0.35">
      <c r="A421" s="177" t="s">
        <v>7798</v>
      </c>
      <c r="B421" s="175"/>
      <c r="C421" s="175" t="s">
        <v>8856</v>
      </c>
      <c r="D421" s="175" t="s">
        <v>10384</v>
      </c>
      <c r="E421" s="175"/>
      <c r="F421" s="175" t="s">
        <v>7797</v>
      </c>
      <c r="G421" s="176" t="s">
        <v>10073</v>
      </c>
      <c r="H421" s="175" t="s">
        <v>1646</v>
      </c>
      <c r="I421" s="173">
        <v>398</v>
      </c>
      <c r="J421" s="173">
        <v>838</v>
      </c>
      <c r="K421" s="173">
        <v>1041</v>
      </c>
      <c r="L421" s="174">
        <v>-0.52505966587112196</v>
      </c>
      <c r="M421" s="173">
        <v>765</v>
      </c>
      <c r="N421" s="173">
        <v>448</v>
      </c>
      <c r="O421" s="173">
        <v>545</v>
      </c>
      <c r="P421" s="167">
        <v>0.70758928571428603</v>
      </c>
    </row>
    <row r="422" spans="1:16" x14ac:dyDescent="0.35">
      <c r="A422" s="177" t="s">
        <v>7348</v>
      </c>
      <c r="B422" s="175"/>
      <c r="C422" s="175" t="s">
        <v>255</v>
      </c>
      <c r="D422" s="175" t="s">
        <v>10181</v>
      </c>
      <c r="E422" s="175"/>
      <c r="F422" s="175" t="s">
        <v>7347</v>
      </c>
      <c r="G422" s="176" t="s">
        <v>10182</v>
      </c>
      <c r="H422" s="175" t="s">
        <v>1646</v>
      </c>
      <c r="I422" s="173">
        <v>394</v>
      </c>
      <c r="J422" s="173">
        <v>473</v>
      </c>
      <c r="K422" s="173">
        <v>610</v>
      </c>
      <c r="L422" s="174">
        <v>-0.16701902748414399</v>
      </c>
      <c r="M422" s="173">
        <v>380</v>
      </c>
      <c r="N422" s="173">
        <v>119</v>
      </c>
      <c r="O422" s="173">
        <v>155</v>
      </c>
      <c r="P422" s="167">
        <v>2.1932773109243699</v>
      </c>
    </row>
    <row r="423" spans="1:16" x14ac:dyDescent="0.35">
      <c r="A423" s="177" t="s">
        <v>8452</v>
      </c>
      <c r="B423" s="175" t="s">
        <v>2991</v>
      </c>
      <c r="C423" s="175" t="s">
        <v>255</v>
      </c>
      <c r="D423" s="175" t="s">
        <v>11694</v>
      </c>
      <c r="E423" s="175" t="s">
        <v>8451</v>
      </c>
      <c r="F423" s="175"/>
      <c r="G423" s="176" t="s">
        <v>11695</v>
      </c>
      <c r="H423" s="175" t="s">
        <v>1646</v>
      </c>
      <c r="I423" s="173">
        <v>393</v>
      </c>
      <c r="J423" s="173">
        <v>486</v>
      </c>
      <c r="K423" s="173">
        <v>521</v>
      </c>
      <c r="L423" s="174">
        <v>-0.19135802469135799</v>
      </c>
      <c r="M423" s="173">
        <v>1303</v>
      </c>
      <c r="N423" s="173">
        <v>778</v>
      </c>
      <c r="O423" s="173">
        <v>924</v>
      </c>
      <c r="P423" s="167">
        <v>0.67480719794344501</v>
      </c>
    </row>
    <row r="424" spans="1:16" x14ac:dyDescent="0.35">
      <c r="A424" s="177" t="s">
        <v>2098</v>
      </c>
      <c r="B424" s="175"/>
      <c r="C424" s="175" t="s">
        <v>262</v>
      </c>
      <c r="D424" s="175" t="s">
        <v>9995</v>
      </c>
      <c r="E424" s="175"/>
      <c r="F424" s="175" t="s">
        <v>2097</v>
      </c>
      <c r="G424" s="176" t="s">
        <v>9996</v>
      </c>
      <c r="H424" s="175" t="s">
        <v>1646</v>
      </c>
      <c r="I424" s="173">
        <v>393</v>
      </c>
      <c r="J424" s="173">
        <v>438</v>
      </c>
      <c r="K424" s="173">
        <v>513</v>
      </c>
      <c r="L424" s="174">
        <v>-0.102739726027397</v>
      </c>
      <c r="M424" s="173">
        <v>203</v>
      </c>
      <c r="N424" s="173">
        <v>108</v>
      </c>
      <c r="O424" s="173">
        <v>105</v>
      </c>
      <c r="P424" s="167">
        <v>0.87962962962962998</v>
      </c>
    </row>
    <row r="425" spans="1:16" x14ac:dyDescent="0.35">
      <c r="A425" s="177" t="s">
        <v>4234</v>
      </c>
      <c r="B425" s="175"/>
      <c r="C425" s="175" t="s">
        <v>259</v>
      </c>
      <c r="D425" s="175" t="s">
        <v>4367</v>
      </c>
      <c r="E425" s="175"/>
      <c r="F425" s="175" t="s">
        <v>4233</v>
      </c>
      <c r="G425" s="176" t="s">
        <v>1968</v>
      </c>
      <c r="H425" s="175" t="s">
        <v>1646</v>
      </c>
      <c r="I425" s="173">
        <v>392</v>
      </c>
      <c r="J425" s="173">
        <v>1094</v>
      </c>
      <c r="K425" s="173">
        <v>904</v>
      </c>
      <c r="L425" s="174">
        <v>-0.64168190127970703</v>
      </c>
      <c r="M425" s="173">
        <v>300</v>
      </c>
      <c r="N425" s="173">
        <v>172</v>
      </c>
      <c r="O425" s="173">
        <v>245</v>
      </c>
      <c r="P425" s="167">
        <v>0.74418604651162801</v>
      </c>
    </row>
    <row r="426" spans="1:16" x14ac:dyDescent="0.35">
      <c r="A426" s="177" t="s">
        <v>8577</v>
      </c>
      <c r="B426" s="175" t="s">
        <v>5681</v>
      </c>
      <c r="C426" s="175" t="s">
        <v>256</v>
      </c>
      <c r="D426" s="175" t="s">
        <v>10545</v>
      </c>
      <c r="E426" s="175" t="s">
        <v>8576</v>
      </c>
      <c r="F426" s="175"/>
      <c r="G426" s="176" t="s">
        <v>11417</v>
      </c>
      <c r="H426" s="175" t="s">
        <v>1646</v>
      </c>
      <c r="I426" s="173">
        <v>387</v>
      </c>
      <c r="J426" s="173">
        <v>363</v>
      </c>
      <c r="K426" s="173">
        <v>798</v>
      </c>
      <c r="L426" s="174">
        <v>6.6115702479338803E-2</v>
      </c>
      <c r="M426" s="173">
        <v>3231</v>
      </c>
      <c r="N426" s="173">
        <v>1284</v>
      </c>
      <c r="O426" s="173">
        <v>1710</v>
      </c>
      <c r="P426" s="167">
        <v>1.51635514018692</v>
      </c>
    </row>
    <row r="427" spans="1:16" x14ac:dyDescent="0.35">
      <c r="A427" s="177" t="s">
        <v>6195</v>
      </c>
      <c r="B427" s="175"/>
      <c r="C427" s="175" t="s">
        <v>256</v>
      </c>
      <c r="D427" s="175" t="s">
        <v>1892</v>
      </c>
      <c r="E427" s="175"/>
      <c r="F427" s="175" t="s">
        <v>6194</v>
      </c>
      <c r="G427" s="176" t="s">
        <v>227</v>
      </c>
      <c r="H427" s="175" t="s">
        <v>1646</v>
      </c>
      <c r="I427" s="173">
        <v>386</v>
      </c>
      <c r="J427" s="173">
        <v>255</v>
      </c>
      <c r="K427" s="173">
        <v>565</v>
      </c>
      <c r="L427" s="174">
        <v>0.51372549019607805</v>
      </c>
      <c r="M427" s="173">
        <v>73</v>
      </c>
      <c r="N427" s="173">
        <v>48</v>
      </c>
      <c r="O427" s="173">
        <v>42</v>
      </c>
      <c r="P427" s="167">
        <v>0.52083333333333304</v>
      </c>
    </row>
    <row r="428" spans="1:16" x14ac:dyDescent="0.35">
      <c r="A428" s="177" t="s">
        <v>5810</v>
      </c>
      <c r="B428" s="175" t="s">
        <v>5328</v>
      </c>
      <c r="C428" s="175" t="s">
        <v>257</v>
      </c>
      <c r="D428" s="175" t="s">
        <v>10113</v>
      </c>
      <c r="E428" s="175" t="s">
        <v>5809</v>
      </c>
      <c r="F428" s="175"/>
      <c r="G428" s="176" t="s">
        <v>9258</v>
      </c>
      <c r="H428" s="175" t="s">
        <v>1646</v>
      </c>
      <c r="I428" s="173">
        <v>385</v>
      </c>
      <c r="J428" s="173">
        <v>564</v>
      </c>
      <c r="K428" s="173">
        <v>449</v>
      </c>
      <c r="L428" s="174">
        <v>-0.31737588652482301</v>
      </c>
      <c r="M428" s="173">
        <v>846</v>
      </c>
      <c r="N428" s="173">
        <v>277</v>
      </c>
      <c r="O428" s="173">
        <v>357</v>
      </c>
      <c r="P428" s="167">
        <v>2.0541516245487399</v>
      </c>
    </row>
    <row r="429" spans="1:16" x14ac:dyDescent="0.35">
      <c r="A429" s="177" t="s">
        <v>6788</v>
      </c>
      <c r="B429" s="175"/>
      <c r="C429" s="175" t="s">
        <v>255</v>
      </c>
      <c r="D429" s="175" t="s">
        <v>9281</v>
      </c>
      <c r="E429" s="175"/>
      <c r="F429" s="175" t="s">
        <v>6787</v>
      </c>
      <c r="G429" s="176" t="s">
        <v>9282</v>
      </c>
      <c r="H429" s="175" t="s">
        <v>1646</v>
      </c>
      <c r="I429" s="173">
        <v>385</v>
      </c>
      <c r="J429" s="173">
        <v>361</v>
      </c>
      <c r="K429" s="173">
        <v>486</v>
      </c>
      <c r="L429" s="174">
        <v>6.6481994459833799E-2</v>
      </c>
      <c r="M429" s="173">
        <v>569</v>
      </c>
      <c r="N429" s="173">
        <v>164</v>
      </c>
      <c r="O429" s="173">
        <v>224</v>
      </c>
      <c r="P429" s="167">
        <v>2.4695121951219501</v>
      </c>
    </row>
    <row r="430" spans="1:16" x14ac:dyDescent="0.35">
      <c r="A430" s="177" t="s">
        <v>8383</v>
      </c>
      <c r="B430" s="175"/>
      <c r="C430" s="175" t="s">
        <v>8856</v>
      </c>
      <c r="D430" s="175" t="s">
        <v>10704</v>
      </c>
      <c r="E430" s="175"/>
      <c r="F430" s="175" t="s">
        <v>8382</v>
      </c>
      <c r="G430" s="176" t="s">
        <v>10705</v>
      </c>
      <c r="H430" s="175" t="s">
        <v>1646</v>
      </c>
      <c r="I430" s="173">
        <v>385</v>
      </c>
      <c r="J430" s="173">
        <v>680</v>
      </c>
      <c r="K430" s="173">
        <v>1026</v>
      </c>
      <c r="L430" s="174">
        <v>-0.433823529411765</v>
      </c>
      <c r="M430" s="173">
        <v>12834</v>
      </c>
      <c r="N430" s="173">
        <v>6119</v>
      </c>
      <c r="O430" s="173">
        <v>7660</v>
      </c>
      <c r="P430" s="167">
        <v>1.0974015361987299</v>
      </c>
    </row>
    <row r="431" spans="1:16" x14ac:dyDescent="0.35">
      <c r="A431" s="177" t="s">
        <v>5173</v>
      </c>
      <c r="B431" s="175" t="s">
        <v>5172</v>
      </c>
      <c r="C431" s="175" t="s">
        <v>8856</v>
      </c>
      <c r="D431" s="175" t="s">
        <v>11759</v>
      </c>
      <c r="E431" s="175" t="s">
        <v>5171</v>
      </c>
      <c r="F431" s="175"/>
      <c r="G431" s="176" t="s">
        <v>11760</v>
      </c>
      <c r="H431" s="175" t="s">
        <v>1646</v>
      </c>
      <c r="I431" s="173">
        <v>382</v>
      </c>
      <c r="J431" s="173">
        <v>557</v>
      </c>
      <c r="K431" s="173">
        <v>659</v>
      </c>
      <c r="L431" s="174">
        <v>-0.31418312387791703</v>
      </c>
      <c r="M431" s="173">
        <v>692</v>
      </c>
      <c r="N431" s="173">
        <v>217</v>
      </c>
      <c r="O431" s="173">
        <v>304</v>
      </c>
      <c r="P431" s="167">
        <v>2.1889400921658999</v>
      </c>
    </row>
    <row r="432" spans="1:16" x14ac:dyDescent="0.35">
      <c r="A432" s="177" t="s">
        <v>4854</v>
      </c>
      <c r="B432" s="175"/>
      <c r="C432" s="175" t="s">
        <v>263</v>
      </c>
      <c r="D432" s="175" t="s">
        <v>9700</v>
      </c>
      <c r="E432" s="175"/>
      <c r="F432" s="175" t="s">
        <v>4853</v>
      </c>
      <c r="G432" s="176" t="s">
        <v>9701</v>
      </c>
      <c r="H432" s="175" t="s">
        <v>1646</v>
      </c>
      <c r="I432" s="173">
        <v>382</v>
      </c>
      <c r="J432" s="173">
        <v>802</v>
      </c>
      <c r="K432" s="173">
        <v>521</v>
      </c>
      <c r="L432" s="174">
        <v>-0.52369077306733203</v>
      </c>
      <c r="M432" s="173">
        <v>323</v>
      </c>
      <c r="N432" s="173">
        <v>199</v>
      </c>
      <c r="O432" s="173">
        <v>203</v>
      </c>
      <c r="P432" s="167">
        <v>0.62311557788944705</v>
      </c>
    </row>
    <row r="433" spans="1:16" x14ac:dyDescent="0.35">
      <c r="A433" s="177" t="s">
        <v>8756</v>
      </c>
      <c r="B433" s="175" t="s">
        <v>2946</v>
      </c>
      <c r="C433" s="175" t="s">
        <v>256</v>
      </c>
      <c r="D433" s="175" t="s">
        <v>10103</v>
      </c>
      <c r="E433" s="175" t="s">
        <v>8755</v>
      </c>
      <c r="F433" s="175"/>
      <c r="G433" s="176" t="s">
        <v>10104</v>
      </c>
      <c r="H433" s="175" t="s">
        <v>1646</v>
      </c>
      <c r="I433" s="173">
        <v>378</v>
      </c>
      <c r="J433" s="173">
        <v>493</v>
      </c>
      <c r="K433" s="173">
        <v>1128</v>
      </c>
      <c r="L433" s="174">
        <v>-0.233265720081136</v>
      </c>
      <c r="M433" s="173">
        <v>2119</v>
      </c>
      <c r="N433" s="173">
        <v>1442</v>
      </c>
      <c r="O433" s="173">
        <v>2133</v>
      </c>
      <c r="P433" s="167">
        <v>0.46948682385575602</v>
      </c>
    </row>
    <row r="434" spans="1:16" x14ac:dyDescent="0.35">
      <c r="A434" s="177" t="s">
        <v>7967</v>
      </c>
      <c r="B434" s="175" t="s">
        <v>2863</v>
      </c>
      <c r="C434" s="175" t="s">
        <v>254</v>
      </c>
      <c r="D434" s="175" t="s">
        <v>9261</v>
      </c>
      <c r="E434" s="175" t="s">
        <v>7966</v>
      </c>
      <c r="F434" s="175"/>
      <c r="G434" s="176" t="s">
        <v>11116</v>
      </c>
      <c r="H434" s="175" t="s">
        <v>1646</v>
      </c>
      <c r="I434" s="173">
        <v>378</v>
      </c>
      <c r="J434" s="173">
        <v>454</v>
      </c>
      <c r="K434" s="173">
        <v>609</v>
      </c>
      <c r="L434" s="174">
        <v>-0.167400881057269</v>
      </c>
      <c r="M434" s="173">
        <v>1068</v>
      </c>
      <c r="N434" s="173">
        <v>360</v>
      </c>
      <c r="O434" s="173">
        <v>469</v>
      </c>
      <c r="P434" s="167">
        <v>1.9666666666666699</v>
      </c>
    </row>
    <row r="435" spans="1:16" x14ac:dyDescent="0.35">
      <c r="A435" s="177" t="s">
        <v>8430</v>
      </c>
      <c r="B435" s="175" t="s">
        <v>5288</v>
      </c>
      <c r="C435" s="175" t="s">
        <v>351</v>
      </c>
      <c r="D435" s="175" t="s">
        <v>11729</v>
      </c>
      <c r="E435" s="175" t="s">
        <v>8429</v>
      </c>
      <c r="F435" s="175"/>
      <c r="G435" s="176" t="s">
        <v>11730</v>
      </c>
      <c r="H435" s="175" t="s">
        <v>1646</v>
      </c>
      <c r="I435" s="173">
        <v>369</v>
      </c>
      <c r="J435" s="173">
        <v>449</v>
      </c>
      <c r="K435" s="173">
        <v>774</v>
      </c>
      <c r="L435" s="174">
        <v>-0.17817371937639201</v>
      </c>
      <c r="M435" s="173">
        <v>1279</v>
      </c>
      <c r="N435" s="173">
        <v>628</v>
      </c>
      <c r="O435" s="173">
        <v>778</v>
      </c>
      <c r="P435" s="167">
        <v>1.03662420382166</v>
      </c>
    </row>
    <row r="436" spans="1:16" x14ac:dyDescent="0.35">
      <c r="A436" s="177" t="s">
        <v>6606</v>
      </c>
      <c r="B436" s="175"/>
      <c r="C436" s="175" t="s">
        <v>254</v>
      </c>
      <c r="D436" s="175" t="s">
        <v>11580</v>
      </c>
      <c r="E436" s="175"/>
      <c r="F436" s="175" t="s">
        <v>6605</v>
      </c>
      <c r="G436" s="176" t="s">
        <v>11581</v>
      </c>
      <c r="H436" s="175" t="s">
        <v>1646</v>
      </c>
      <c r="I436" s="173">
        <v>356</v>
      </c>
      <c r="J436" s="173">
        <v>464</v>
      </c>
      <c r="K436" s="173">
        <v>548</v>
      </c>
      <c r="L436" s="174">
        <v>-0.232758620689655</v>
      </c>
      <c r="M436" s="173">
        <v>1102</v>
      </c>
      <c r="N436" s="173">
        <v>513</v>
      </c>
      <c r="O436" s="173">
        <v>710</v>
      </c>
      <c r="P436" s="167">
        <v>1.1481481481481499</v>
      </c>
    </row>
    <row r="437" spans="1:16" x14ac:dyDescent="0.35">
      <c r="A437" s="177" t="s">
        <v>5210</v>
      </c>
      <c r="B437" s="175" t="s">
        <v>2872</v>
      </c>
      <c r="C437" s="175" t="s">
        <v>350</v>
      </c>
      <c r="D437" s="175" t="s">
        <v>11752</v>
      </c>
      <c r="E437" s="175" t="s">
        <v>5209</v>
      </c>
      <c r="F437" s="175"/>
      <c r="G437" s="176" t="s">
        <v>11753</v>
      </c>
      <c r="H437" s="175" t="s">
        <v>1646</v>
      </c>
      <c r="I437" s="173">
        <v>354</v>
      </c>
      <c r="J437" s="173">
        <v>216</v>
      </c>
      <c r="K437" s="173">
        <v>360</v>
      </c>
      <c r="L437" s="174">
        <v>0.63888888888888895</v>
      </c>
      <c r="M437" s="173">
        <v>7438</v>
      </c>
      <c r="N437" s="173">
        <v>2709</v>
      </c>
      <c r="O437" s="173">
        <v>3365</v>
      </c>
      <c r="P437" s="167">
        <v>1.7456626061277201</v>
      </c>
    </row>
    <row r="438" spans="1:16" x14ac:dyDescent="0.35">
      <c r="A438" s="177" t="s">
        <v>8407</v>
      </c>
      <c r="B438" s="175" t="s">
        <v>2795</v>
      </c>
      <c r="C438" s="175" t="s">
        <v>260</v>
      </c>
      <c r="D438" s="175" t="s">
        <v>11702</v>
      </c>
      <c r="E438" s="175" t="s">
        <v>8406</v>
      </c>
      <c r="F438" s="175"/>
      <c r="G438" s="176" t="s">
        <v>11703</v>
      </c>
      <c r="H438" s="175" t="s">
        <v>1646</v>
      </c>
      <c r="I438" s="173">
        <v>353</v>
      </c>
      <c r="J438" s="173">
        <v>330</v>
      </c>
      <c r="K438" s="173">
        <v>647</v>
      </c>
      <c r="L438" s="174">
        <v>6.9696969696969605E-2</v>
      </c>
      <c r="M438" s="173">
        <v>735</v>
      </c>
      <c r="N438" s="173">
        <v>438</v>
      </c>
      <c r="O438" s="173">
        <v>509</v>
      </c>
      <c r="P438" s="167">
        <v>0.67808219178082196</v>
      </c>
    </row>
    <row r="439" spans="1:16" x14ac:dyDescent="0.35">
      <c r="A439" s="177" t="s">
        <v>8363</v>
      </c>
      <c r="B439" s="175"/>
      <c r="C439" s="175" t="s">
        <v>350</v>
      </c>
      <c r="D439" s="175" t="s">
        <v>11575</v>
      </c>
      <c r="E439" s="175"/>
      <c r="F439" s="175" t="s">
        <v>8362</v>
      </c>
      <c r="G439" s="176" t="s">
        <v>11385</v>
      </c>
      <c r="H439" s="175" t="s">
        <v>1646</v>
      </c>
      <c r="I439" s="173">
        <v>353</v>
      </c>
      <c r="J439" s="173">
        <v>793</v>
      </c>
      <c r="K439" s="173">
        <v>651</v>
      </c>
      <c r="L439" s="174">
        <v>-0.55485498108448905</v>
      </c>
      <c r="M439" s="173">
        <v>276</v>
      </c>
      <c r="N439" s="173">
        <v>208</v>
      </c>
      <c r="O439" s="173">
        <v>170</v>
      </c>
      <c r="P439" s="167">
        <v>0.32692307692307698</v>
      </c>
    </row>
    <row r="440" spans="1:16" x14ac:dyDescent="0.35">
      <c r="A440" s="177" t="s">
        <v>7876</v>
      </c>
      <c r="B440" s="175"/>
      <c r="C440" s="175" t="s">
        <v>258</v>
      </c>
      <c r="D440" s="175" t="s">
        <v>9999</v>
      </c>
      <c r="E440" s="175"/>
      <c r="F440" s="175" t="s">
        <v>7875</v>
      </c>
      <c r="G440" s="176" t="s">
        <v>7874</v>
      </c>
      <c r="H440" s="175" t="s">
        <v>1646</v>
      </c>
      <c r="I440" s="173">
        <v>353</v>
      </c>
      <c r="J440" s="173">
        <v>251</v>
      </c>
      <c r="K440" s="173">
        <v>52</v>
      </c>
      <c r="L440" s="174">
        <v>0.40637450199203201</v>
      </c>
      <c r="M440" s="173">
        <v>277</v>
      </c>
      <c r="N440" s="173">
        <v>120</v>
      </c>
      <c r="O440" s="173">
        <v>143</v>
      </c>
      <c r="P440" s="167">
        <v>1.30833333333333</v>
      </c>
    </row>
    <row r="441" spans="1:16" x14ac:dyDescent="0.35">
      <c r="A441" s="177" t="s">
        <v>8302</v>
      </c>
      <c r="B441" s="175"/>
      <c r="C441" s="175" t="s">
        <v>257</v>
      </c>
      <c r="D441" s="175" t="s">
        <v>10173</v>
      </c>
      <c r="E441" s="175"/>
      <c r="F441" s="175" t="s">
        <v>8301</v>
      </c>
      <c r="G441" s="176" t="s">
        <v>10174</v>
      </c>
      <c r="H441" s="175" t="s">
        <v>1646</v>
      </c>
      <c r="I441" s="173">
        <v>350</v>
      </c>
      <c r="J441" s="173">
        <v>211</v>
      </c>
      <c r="K441" s="173">
        <v>340</v>
      </c>
      <c r="L441" s="174">
        <v>0.65876777251184804</v>
      </c>
      <c r="M441" s="173">
        <v>7857</v>
      </c>
      <c r="N441" s="173">
        <v>2812</v>
      </c>
      <c r="O441" s="173">
        <v>3629</v>
      </c>
      <c r="P441" s="167">
        <v>1.79409672830725</v>
      </c>
    </row>
    <row r="442" spans="1:16" x14ac:dyDescent="0.35">
      <c r="A442" s="177" t="s">
        <v>7502</v>
      </c>
      <c r="B442" s="175"/>
      <c r="C442" s="175" t="s">
        <v>256</v>
      </c>
      <c r="D442" s="175" t="s">
        <v>11176</v>
      </c>
      <c r="E442" s="175"/>
      <c r="F442" s="175" t="s">
        <v>7501</v>
      </c>
      <c r="G442" s="176" t="s">
        <v>11177</v>
      </c>
      <c r="H442" s="175" t="s">
        <v>1646</v>
      </c>
      <c r="I442" s="173">
        <v>350</v>
      </c>
      <c r="J442" s="173">
        <v>1136</v>
      </c>
      <c r="K442" s="173">
        <v>352</v>
      </c>
      <c r="L442" s="174">
        <v>-0.69190140845070403</v>
      </c>
      <c r="M442" s="173">
        <v>335</v>
      </c>
      <c r="N442" s="173">
        <v>235</v>
      </c>
      <c r="O442" s="173">
        <v>290</v>
      </c>
      <c r="P442" s="167">
        <v>0.42553191489361702</v>
      </c>
    </row>
    <row r="443" spans="1:16" x14ac:dyDescent="0.35">
      <c r="A443" s="177" t="s">
        <v>8482</v>
      </c>
      <c r="B443" s="175"/>
      <c r="C443" s="175" t="s">
        <v>256</v>
      </c>
      <c r="D443" s="175" t="s">
        <v>9786</v>
      </c>
      <c r="E443" s="175"/>
      <c r="F443" s="175" t="s">
        <v>8481</v>
      </c>
      <c r="G443" s="176" t="s">
        <v>9787</v>
      </c>
      <c r="H443" s="175" t="s">
        <v>1646</v>
      </c>
      <c r="I443" s="173">
        <v>350</v>
      </c>
      <c r="J443" s="173">
        <v>617</v>
      </c>
      <c r="K443" s="173">
        <v>671</v>
      </c>
      <c r="L443" s="174">
        <v>-0.43273905996758499</v>
      </c>
      <c r="M443" s="173">
        <v>194</v>
      </c>
      <c r="N443" s="173">
        <v>375</v>
      </c>
      <c r="O443" s="173">
        <v>326</v>
      </c>
      <c r="P443" s="167">
        <v>-0.48266666666666702</v>
      </c>
    </row>
    <row r="444" spans="1:16" x14ac:dyDescent="0.35">
      <c r="A444" s="177" t="s">
        <v>8352</v>
      </c>
      <c r="B444" s="175"/>
      <c r="C444" s="175" t="s">
        <v>350</v>
      </c>
      <c r="D444" s="175" t="s">
        <v>10780</v>
      </c>
      <c r="E444" s="175"/>
      <c r="F444" s="175" t="s">
        <v>8351</v>
      </c>
      <c r="G444" s="176" t="s">
        <v>10013</v>
      </c>
      <c r="H444" s="175" t="s">
        <v>1646</v>
      </c>
      <c r="I444" s="173">
        <v>349</v>
      </c>
      <c r="J444" s="173">
        <v>635</v>
      </c>
      <c r="K444" s="173">
        <v>646</v>
      </c>
      <c r="L444" s="174">
        <v>-0.45039370078740198</v>
      </c>
      <c r="M444" s="173">
        <v>535</v>
      </c>
      <c r="N444" s="173">
        <v>269</v>
      </c>
      <c r="O444" s="173">
        <v>328</v>
      </c>
      <c r="P444" s="167">
        <v>0.98884758364312297</v>
      </c>
    </row>
    <row r="445" spans="1:16" x14ac:dyDescent="0.35">
      <c r="A445" s="177" t="s">
        <v>4722</v>
      </c>
      <c r="B445" s="175"/>
      <c r="C445" s="175" t="s">
        <v>254</v>
      </c>
      <c r="D445" s="175" t="s">
        <v>9340</v>
      </c>
      <c r="E445" s="175"/>
      <c r="F445" s="175" t="s">
        <v>4721</v>
      </c>
      <c r="G445" s="176" t="s">
        <v>2059</v>
      </c>
      <c r="H445" s="175" t="s">
        <v>1646</v>
      </c>
      <c r="I445" s="173">
        <v>348</v>
      </c>
      <c r="J445" s="173">
        <v>550</v>
      </c>
      <c r="K445" s="173">
        <v>447</v>
      </c>
      <c r="L445" s="174">
        <v>-0.36727272727272697</v>
      </c>
      <c r="M445" s="173">
        <v>1004</v>
      </c>
      <c r="N445" s="173">
        <v>435</v>
      </c>
      <c r="O445" s="173">
        <v>550</v>
      </c>
      <c r="P445" s="167">
        <v>1.3080459770114901</v>
      </c>
    </row>
    <row r="446" spans="1:16" x14ac:dyDescent="0.35">
      <c r="A446" s="177" t="s">
        <v>4056</v>
      </c>
      <c r="B446" s="175"/>
      <c r="C446" s="175" t="s">
        <v>8856</v>
      </c>
      <c r="D446" s="175" t="s">
        <v>10520</v>
      </c>
      <c r="E446" s="175"/>
      <c r="F446" s="175" t="s">
        <v>4055</v>
      </c>
      <c r="G446" s="176" t="s">
        <v>10521</v>
      </c>
      <c r="H446" s="175" t="s">
        <v>1646</v>
      </c>
      <c r="I446" s="173">
        <v>344</v>
      </c>
      <c r="J446" s="173">
        <v>304</v>
      </c>
      <c r="K446" s="173">
        <v>315</v>
      </c>
      <c r="L446" s="174">
        <v>0.13157894736842099</v>
      </c>
      <c r="M446" s="173">
        <v>238</v>
      </c>
      <c r="N446" s="173">
        <v>217</v>
      </c>
      <c r="O446" s="173">
        <v>278</v>
      </c>
      <c r="P446" s="167">
        <v>9.6774193548386997E-2</v>
      </c>
    </row>
    <row r="447" spans="1:16" x14ac:dyDescent="0.35">
      <c r="A447" s="177" t="s">
        <v>8293</v>
      </c>
      <c r="B447" s="175" t="s">
        <v>2809</v>
      </c>
      <c r="C447" s="175" t="s">
        <v>255</v>
      </c>
      <c r="D447" s="175" t="s">
        <v>11137</v>
      </c>
      <c r="E447" s="175" t="s">
        <v>8292</v>
      </c>
      <c r="F447" s="175"/>
      <c r="G447" s="176" t="s">
        <v>11138</v>
      </c>
      <c r="H447" s="175" t="s">
        <v>1646</v>
      </c>
      <c r="I447" s="173">
        <v>343</v>
      </c>
      <c r="J447" s="173">
        <v>433</v>
      </c>
      <c r="K447" s="173">
        <v>410</v>
      </c>
      <c r="L447" s="174">
        <v>-0.20785219399538099</v>
      </c>
      <c r="M447" s="173">
        <v>1355</v>
      </c>
      <c r="N447" s="173">
        <v>603</v>
      </c>
      <c r="O447" s="173">
        <v>855</v>
      </c>
      <c r="P447" s="167">
        <v>1.24709784411277</v>
      </c>
    </row>
    <row r="448" spans="1:16" x14ac:dyDescent="0.35">
      <c r="A448" s="177" t="s">
        <v>4604</v>
      </c>
      <c r="B448" s="175"/>
      <c r="C448" s="175" t="s">
        <v>255</v>
      </c>
      <c r="D448" s="175" t="s">
        <v>11331</v>
      </c>
      <c r="E448" s="175"/>
      <c r="F448" s="175" t="s">
        <v>4603</v>
      </c>
      <c r="G448" s="176" t="s">
        <v>10059</v>
      </c>
      <c r="H448" s="175" t="s">
        <v>1646</v>
      </c>
      <c r="I448" s="173">
        <v>343</v>
      </c>
      <c r="J448" s="173">
        <v>551</v>
      </c>
      <c r="K448" s="173">
        <v>692</v>
      </c>
      <c r="L448" s="174">
        <v>-0.37749546279491802</v>
      </c>
      <c r="M448" s="173">
        <v>445</v>
      </c>
      <c r="N448" s="173">
        <v>398</v>
      </c>
      <c r="O448" s="173">
        <v>614</v>
      </c>
      <c r="P448" s="167">
        <v>0.118090452261306</v>
      </c>
    </row>
    <row r="449" spans="1:16" x14ac:dyDescent="0.35">
      <c r="A449" s="177" t="s">
        <v>6826</v>
      </c>
      <c r="B449" s="175"/>
      <c r="C449" s="175" t="s">
        <v>8856</v>
      </c>
      <c r="D449" s="175" t="s">
        <v>10036</v>
      </c>
      <c r="E449" s="175"/>
      <c r="F449" s="175" t="s">
        <v>6825</v>
      </c>
      <c r="G449" s="176" t="s">
        <v>10037</v>
      </c>
      <c r="H449" s="175" t="s">
        <v>1646</v>
      </c>
      <c r="I449" s="173">
        <v>341</v>
      </c>
      <c r="J449" s="173">
        <v>340</v>
      </c>
      <c r="K449" s="173">
        <v>378</v>
      </c>
      <c r="L449" s="174">
        <v>2.94117647058823E-3</v>
      </c>
      <c r="M449" s="173">
        <v>694</v>
      </c>
      <c r="N449" s="173">
        <v>368</v>
      </c>
      <c r="O449" s="173">
        <v>417</v>
      </c>
      <c r="P449" s="167">
        <v>0.88586956521739102</v>
      </c>
    </row>
    <row r="450" spans="1:16" x14ac:dyDescent="0.35">
      <c r="A450" s="177" t="s">
        <v>8011</v>
      </c>
      <c r="B450" s="175" t="s">
        <v>3071</v>
      </c>
      <c r="C450" s="175" t="s">
        <v>350</v>
      </c>
      <c r="D450" s="175" t="s">
        <v>1459</v>
      </c>
      <c r="E450" s="175" t="s">
        <v>8010</v>
      </c>
      <c r="F450" s="175"/>
      <c r="G450" s="176" t="s">
        <v>1457</v>
      </c>
      <c r="H450" s="175" t="s">
        <v>1646</v>
      </c>
      <c r="I450" s="173">
        <v>340</v>
      </c>
      <c r="J450" s="173">
        <v>234</v>
      </c>
      <c r="K450" s="173">
        <v>433</v>
      </c>
      <c r="L450" s="174">
        <v>0.45299145299145299</v>
      </c>
      <c r="M450" s="173">
        <v>108</v>
      </c>
      <c r="N450" s="173">
        <v>51</v>
      </c>
      <c r="O450" s="173">
        <v>70</v>
      </c>
      <c r="P450" s="167">
        <v>1.1176470588235301</v>
      </c>
    </row>
    <row r="451" spans="1:16" x14ac:dyDescent="0.35">
      <c r="A451" s="177" t="s">
        <v>9520</v>
      </c>
      <c r="B451" s="175"/>
      <c r="C451" s="175" t="s">
        <v>254</v>
      </c>
      <c r="D451" s="175" t="s">
        <v>9480</v>
      </c>
      <c r="E451" s="175" t="s">
        <v>7205</v>
      </c>
      <c r="F451" s="175"/>
      <c r="G451" s="176" t="s">
        <v>3101</v>
      </c>
      <c r="H451" s="175"/>
      <c r="I451" s="173">
        <v>333</v>
      </c>
      <c r="J451" s="173">
        <v>44</v>
      </c>
      <c r="K451" s="173">
        <v>1129</v>
      </c>
      <c r="L451" s="174">
        <v>6.5681818181818201</v>
      </c>
      <c r="M451" s="173">
        <v>514</v>
      </c>
      <c r="N451" s="173">
        <v>204</v>
      </c>
      <c r="O451" s="173">
        <v>313</v>
      </c>
      <c r="P451" s="167">
        <v>1.5196078431372499</v>
      </c>
    </row>
    <row r="452" spans="1:16" x14ac:dyDescent="0.35">
      <c r="A452" s="177" t="s">
        <v>7658</v>
      </c>
      <c r="B452" s="175" t="s">
        <v>5129</v>
      </c>
      <c r="C452" s="175" t="s">
        <v>259</v>
      </c>
      <c r="D452" s="175" t="s">
        <v>11119</v>
      </c>
      <c r="E452" s="175" t="s">
        <v>7657</v>
      </c>
      <c r="F452" s="175"/>
      <c r="G452" s="176" t="s">
        <v>11120</v>
      </c>
      <c r="H452" s="175" t="s">
        <v>1646</v>
      </c>
      <c r="I452" s="173">
        <v>332</v>
      </c>
      <c r="J452" s="173">
        <v>222</v>
      </c>
      <c r="K452" s="173">
        <v>56</v>
      </c>
      <c r="L452" s="174">
        <v>0.49549549549549599</v>
      </c>
      <c r="M452" s="173">
        <v>15816</v>
      </c>
      <c r="N452" s="173">
        <v>6330</v>
      </c>
      <c r="O452" s="173">
        <v>8546</v>
      </c>
      <c r="P452" s="167">
        <v>1.4985781990521301</v>
      </c>
    </row>
    <row r="453" spans="1:16" x14ac:dyDescent="0.35">
      <c r="A453" s="177" t="s">
        <v>7571</v>
      </c>
      <c r="B453" s="175" t="s">
        <v>7413</v>
      </c>
      <c r="C453" s="175" t="s">
        <v>263</v>
      </c>
      <c r="D453" s="175" t="s">
        <v>11152</v>
      </c>
      <c r="E453" s="175" t="s">
        <v>7570</v>
      </c>
      <c r="F453" s="175"/>
      <c r="G453" s="176" t="s">
        <v>11153</v>
      </c>
      <c r="H453" s="175" t="s">
        <v>1646</v>
      </c>
      <c r="I453" s="173">
        <v>332</v>
      </c>
      <c r="J453" s="173">
        <v>196</v>
      </c>
      <c r="K453" s="173">
        <v>344</v>
      </c>
      <c r="L453" s="174">
        <v>0.69387755102040805</v>
      </c>
      <c r="M453" s="173">
        <v>1203</v>
      </c>
      <c r="N453" s="173">
        <v>317</v>
      </c>
      <c r="O453" s="173">
        <v>427</v>
      </c>
      <c r="P453" s="167">
        <v>2.7949526813880099</v>
      </c>
    </row>
    <row r="454" spans="1:16" x14ac:dyDescent="0.35">
      <c r="A454" s="177" t="s">
        <v>7211</v>
      </c>
      <c r="B454" s="175"/>
      <c r="C454" s="175" t="s">
        <v>258</v>
      </c>
      <c r="D454" s="175" t="s">
        <v>10605</v>
      </c>
      <c r="E454" s="175"/>
      <c r="F454" s="175" t="s">
        <v>7210</v>
      </c>
      <c r="G454" s="176" t="s">
        <v>11452</v>
      </c>
      <c r="H454" s="175" t="s">
        <v>1646</v>
      </c>
      <c r="I454" s="173">
        <v>332</v>
      </c>
      <c r="J454" s="173">
        <v>740</v>
      </c>
      <c r="K454" s="173">
        <v>1520</v>
      </c>
      <c r="L454" s="174">
        <v>-0.55135135135135105</v>
      </c>
      <c r="M454" s="173">
        <v>4615</v>
      </c>
      <c r="N454" s="173">
        <v>1840</v>
      </c>
      <c r="O454" s="173">
        <v>2545</v>
      </c>
      <c r="P454" s="167">
        <v>1.5081521739130399</v>
      </c>
    </row>
    <row r="455" spans="1:16" x14ac:dyDescent="0.35">
      <c r="A455" s="177" t="s">
        <v>8084</v>
      </c>
      <c r="B455" s="175"/>
      <c r="C455" s="175" t="s">
        <v>351</v>
      </c>
      <c r="D455" s="175" t="s">
        <v>9734</v>
      </c>
      <c r="E455" s="175"/>
      <c r="F455" s="175" t="s">
        <v>8083</v>
      </c>
      <c r="G455" s="176" t="s">
        <v>9735</v>
      </c>
      <c r="H455" s="175" t="s">
        <v>1646</v>
      </c>
      <c r="I455" s="173">
        <v>330</v>
      </c>
      <c r="J455" s="173">
        <v>543</v>
      </c>
      <c r="K455" s="173">
        <v>804</v>
      </c>
      <c r="L455" s="174">
        <v>-0.39226519337016602</v>
      </c>
      <c r="M455" s="173">
        <v>497</v>
      </c>
      <c r="N455" s="173">
        <v>161</v>
      </c>
      <c r="O455" s="173">
        <v>236</v>
      </c>
      <c r="P455" s="167">
        <v>2.0869565217391299</v>
      </c>
    </row>
    <row r="456" spans="1:16" x14ac:dyDescent="0.35">
      <c r="A456" s="177" t="s">
        <v>2423</v>
      </c>
      <c r="B456" s="175"/>
      <c r="C456" s="175" t="s">
        <v>254</v>
      </c>
      <c r="D456" s="175" t="s">
        <v>10735</v>
      </c>
      <c r="E456" s="175"/>
      <c r="F456" s="175" t="s">
        <v>2422</v>
      </c>
      <c r="G456" s="176" t="s">
        <v>10061</v>
      </c>
      <c r="H456" s="175" t="s">
        <v>1646</v>
      </c>
      <c r="I456" s="173">
        <v>330</v>
      </c>
      <c r="J456" s="173">
        <v>434</v>
      </c>
      <c r="K456" s="173">
        <v>448</v>
      </c>
      <c r="L456" s="174">
        <v>-0.23963133640553</v>
      </c>
      <c r="M456" s="173">
        <v>53</v>
      </c>
      <c r="N456" s="173">
        <v>24</v>
      </c>
      <c r="O456" s="173">
        <v>34</v>
      </c>
      <c r="P456" s="167">
        <v>1.2083333333333299</v>
      </c>
    </row>
    <row r="457" spans="1:16" x14ac:dyDescent="0.35">
      <c r="A457" s="177" t="s">
        <v>7922</v>
      </c>
      <c r="B457" s="175"/>
      <c r="C457" s="175" t="s">
        <v>254</v>
      </c>
      <c r="D457" s="175" t="s">
        <v>9472</v>
      </c>
      <c r="E457" s="175"/>
      <c r="F457" s="175" t="s">
        <v>7921</v>
      </c>
      <c r="G457" s="176" t="s">
        <v>9473</v>
      </c>
      <c r="H457" s="175" t="s">
        <v>1646</v>
      </c>
      <c r="I457" s="173">
        <v>330</v>
      </c>
      <c r="J457" s="173">
        <v>511</v>
      </c>
      <c r="K457" s="173">
        <v>613</v>
      </c>
      <c r="L457" s="174">
        <v>-0.35420743639921698</v>
      </c>
      <c r="M457" s="173">
        <v>499</v>
      </c>
      <c r="N457" s="173">
        <v>237</v>
      </c>
      <c r="O457" s="173">
        <v>225</v>
      </c>
      <c r="P457" s="167">
        <v>1.1054852320675099</v>
      </c>
    </row>
    <row r="458" spans="1:16" x14ac:dyDescent="0.35">
      <c r="A458" s="177" t="s">
        <v>8365</v>
      </c>
      <c r="B458" s="175"/>
      <c r="C458" s="175" t="s">
        <v>8856</v>
      </c>
      <c r="D458" s="175" t="s">
        <v>11913</v>
      </c>
      <c r="E458" s="175"/>
      <c r="F458" s="175" t="s">
        <v>8364</v>
      </c>
      <c r="G458" s="176" t="s">
        <v>11914</v>
      </c>
      <c r="H458" s="175" t="s">
        <v>1646</v>
      </c>
      <c r="I458" s="173">
        <v>328</v>
      </c>
      <c r="J458" s="173">
        <v>798</v>
      </c>
      <c r="K458" s="173">
        <v>872</v>
      </c>
      <c r="L458" s="174">
        <v>-0.58897243107769404</v>
      </c>
      <c r="M458" s="173">
        <v>7689</v>
      </c>
      <c r="N458" s="173">
        <v>3707</v>
      </c>
      <c r="O458" s="173">
        <v>4537</v>
      </c>
      <c r="P458" s="167">
        <v>1.07418397626113</v>
      </c>
    </row>
    <row r="459" spans="1:16" x14ac:dyDescent="0.35">
      <c r="A459" s="177" t="s">
        <v>8582</v>
      </c>
      <c r="B459" s="175"/>
      <c r="C459" s="175" t="s">
        <v>259</v>
      </c>
      <c r="D459" s="175" t="s">
        <v>8581</v>
      </c>
      <c r="E459" s="175"/>
      <c r="F459" s="175" t="s">
        <v>8580</v>
      </c>
      <c r="G459" s="176" t="s">
        <v>8497</v>
      </c>
      <c r="H459" s="175" t="s">
        <v>1646</v>
      </c>
      <c r="I459" s="173">
        <v>327</v>
      </c>
      <c r="J459" s="173">
        <v>0</v>
      </c>
      <c r="K459" s="173">
        <v>765</v>
      </c>
      <c r="L459" s="174">
        <v>0</v>
      </c>
      <c r="M459" s="173">
        <v>465</v>
      </c>
      <c r="N459" s="173">
        <v>121</v>
      </c>
      <c r="O459" s="173">
        <v>196</v>
      </c>
      <c r="P459" s="167">
        <v>2.8429752066115701</v>
      </c>
    </row>
    <row r="460" spans="1:16" x14ac:dyDescent="0.35">
      <c r="A460" s="177" t="s">
        <v>4219</v>
      </c>
      <c r="B460" s="175"/>
      <c r="C460" s="175" t="s">
        <v>257</v>
      </c>
      <c r="D460" s="175" t="s">
        <v>10493</v>
      </c>
      <c r="E460" s="175"/>
      <c r="F460" s="175" t="s">
        <v>4218</v>
      </c>
      <c r="G460" s="176" t="s">
        <v>11362</v>
      </c>
      <c r="H460" s="175" t="s">
        <v>1646</v>
      </c>
      <c r="I460" s="173">
        <v>326</v>
      </c>
      <c r="J460" s="173">
        <v>1228</v>
      </c>
      <c r="K460" s="173">
        <v>1487</v>
      </c>
      <c r="L460" s="174">
        <v>-0.73452768729641704</v>
      </c>
      <c r="M460" s="173">
        <v>1036</v>
      </c>
      <c r="N460" s="173">
        <v>1153</v>
      </c>
      <c r="O460" s="173">
        <v>1257</v>
      </c>
      <c r="P460" s="167">
        <v>-0.101474414570685</v>
      </c>
    </row>
    <row r="461" spans="1:16" x14ac:dyDescent="0.35">
      <c r="A461" s="177" t="s">
        <v>3239</v>
      </c>
      <c r="B461" s="175"/>
      <c r="C461" s="175" t="s">
        <v>257</v>
      </c>
      <c r="D461" s="175" t="s">
        <v>10604</v>
      </c>
      <c r="E461" s="175"/>
      <c r="F461" s="175" t="s">
        <v>3238</v>
      </c>
      <c r="G461" s="176" t="s">
        <v>9687</v>
      </c>
      <c r="H461" s="175" t="s">
        <v>1646</v>
      </c>
      <c r="I461" s="173">
        <v>326</v>
      </c>
      <c r="J461" s="173">
        <v>227</v>
      </c>
      <c r="K461" s="173">
        <v>387</v>
      </c>
      <c r="L461" s="174">
        <v>0.43612334801762098</v>
      </c>
      <c r="M461" s="173">
        <v>893</v>
      </c>
      <c r="N461" s="173">
        <v>368</v>
      </c>
      <c r="O461" s="173">
        <v>410</v>
      </c>
      <c r="P461" s="167">
        <v>1.42663043478261</v>
      </c>
    </row>
    <row r="462" spans="1:16" x14ac:dyDescent="0.35">
      <c r="A462" s="177" t="s">
        <v>5181</v>
      </c>
      <c r="B462" s="175" t="s">
        <v>5180</v>
      </c>
      <c r="C462" s="175" t="s">
        <v>254</v>
      </c>
      <c r="D462" s="175" t="s">
        <v>9308</v>
      </c>
      <c r="E462" s="175" t="s">
        <v>5179</v>
      </c>
      <c r="F462" s="175"/>
      <c r="G462" s="176" t="s">
        <v>1474</v>
      </c>
      <c r="H462" s="175" t="s">
        <v>1646</v>
      </c>
      <c r="I462" s="173">
        <v>323</v>
      </c>
      <c r="J462" s="173">
        <v>725</v>
      </c>
      <c r="K462" s="173">
        <v>622</v>
      </c>
      <c r="L462" s="174">
        <v>-0.55448275862068996</v>
      </c>
      <c r="M462" s="173">
        <v>733</v>
      </c>
      <c r="N462" s="173">
        <v>363</v>
      </c>
      <c r="O462" s="173">
        <v>485</v>
      </c>
      <c r="P462" s="167">
        <v>1.0192837465564699</v>
      </c>
    </row>
    <row r="463" spans="1:16" x14ac:dyDescent="0.35">
      <c r="A463" s="177" t="s">
        <v>7707</v>
      </c>
      <c r="B463" s="175"/>
      <c r="C463" s="175" t="s">
        <v>258</v>
      </c>
      <c r="D463" s="175" t="s">
        <v>10582</v>
      </c>
      <c r="E463" s="175"/>
      <c r="F463" s="175" t="s">
        <v>7706</v>
      </c>
      <c r="G463" s="176" t="s">
        <v>10389</v>
      </c>
      <c r="H463" s="175" t="s">
        <v>1646</v>
      </c>
      <c r="I463" s="173">
        <v>319</v>
      </c>
      <c r="J463" s="173">
        <v>528</v>
      </c>
      <c r="K463" s="173">
        <v>132</v>
      </c>
      <c r="L463" s="174">
        <v>-0.39583333333333298</v>
      </c>
      <c r="M463" s="173">
        <v>99</v>
      </c>
      <c r="N463" s="173">
        <v>56</v>
      </c>
      <c r="O463" s="173">
        <v>61</v>
      </c>
      <c r="P463" s="167">
        <v>0.76785714285714302</v>
      </c>
    </row>
    <row r="464" spans="1:16" x14ac:dyDescent="0.35">
      <c r="A464" s="177" t="s">
        <v>4803</v>
      </c>
      <c r="B464" s="175"/>
      <c r="C464" s="175" t="s">
        <v>8856</v>
      </c>
      <c r="D464" s="175" t="s">
        <v>11311</v>
      </c>
      <c r="E464" s="175"/>
      <c r="F464" s="175" t="s">
        <v>4802</v>
      </c>
      <c r="G464" s="176" t="s">
        <v>11312</v>
      </c>
      <c r="H464" s="175" t="s">
        <v>1646</v>
      </c>
      <c r="I464" s="173">
        <v>312</v>
      </c>
      <c r="J464" s="173">
        <v>258</v>
      </c>
      <c r="K464" s="173">
        <v>489</v>
      </c>
      <c r="L464" s="174">
        <v>0.209302325581395</v>
      </c>
      <c r="M464" s="173">
        <v>501</v>
      </c>
      <c r="N464" s="173">
        <v>275</v>
      </c>
      <c r="O464" s="173">
        <v>350</v>
      </c>
      <c r="P464" s="167">
        <v>0.821818181818182</v>
      </c>
    </row>
    <row r="465" spans="1:16" x14ac:dyDescent="0.35">
      <c r="A465" s="177" t="s">
        <v>5091</v>
      </c>
      <c r="B465" s="175" t="s">
        <v>2835</v>
      </c>
      <c r="C465" s="175" t="s">
        <v>350</v>
      </c>
      <c r="D465" s="175" t="s">
        <v>10331</v>
      </c>
      <c r="E465" s="175" t="s">
        <v>5090</v>
      </c>
      <c r="F465" s="175"/>
      <c r="G465" s="176" t="s">
        <v>11265</v>
      </c>
      <c r="H465" s="175" t="s">
        <v>1646</v>
      </c>
      <c r="I465" s="173">
        <v>310</v>
      </c>
      <c r="J465" s="173">
        <v>442</v>
      </c>
      <c r="K465" s="173">
        <v>0</v>
      </c>
      <c r="L465" s="174">
        <v>-0.29864253393665202</v>
      </c>
      <c r="M465" s="173">
        <v>430</v>
      </c>
      <c r="N465" s="173">
        <v>185</v>
      </c>
      <c r="O465" s="173">
        <v>212</v>
      </c>
      <c r="P465" s="167">
        <v>1.3243243243243199</v>
      </c>
    </row>
    <row r="466" spans="1:16" x14ac:dyDescent="0.35">
      <c r="A466" s="177" t="s">
        <v>7829</v>
      </c>
      <c r="B466" s="175" t="s">
        <v>5156</v>
      </c>
      <c r="C466" s="175" t="s">
        <v>259</v>
      </c>
      <c r="D466" s="175" t="s">
        <v>9657</v>
      </c>
      <c r="E466" s="175" t="s">
        <v>7828</v>
      </c>
      <c r="F466" s="175"/>
      <c r="G466" s="176" t="s">
        <v>11214</v>
      </c>
      <c r="H466" s="175" t="s">
        <v>1646</v>
      </c>
      <c r="I466" s="173">
        <v>309</v>
      </c>
      <c r="J466" s="173">
        <v>395</v>
      </c>
      <c r="K466" s="173">
        <v>132</v>
      </c>
      <c r="L466" s="174">
        <v>-0.21772151898734199</v>
      </c>
      <c r="M466" s="173">
        <v>3433</v>
      </c>
      <c r="N466" s="173">
        <v>1309</v>
      </c>
      <c r="O466" s="173">
        <v>1583</v>
      </c>
      <c r="P466" s="167">
        <v>1.6226126814362101</v>
      </c>
    </row>
    <row r="467" spans="1:16" x14ac:dyDescent="0.35">
      <c r="A467" s="177" t="s">
        <v>8185</v>
      </c>
      <c r="B467" s="175"/>
      <c r="C467" s="175" t="s">
        <v>8856</v>
      </c>
      <c r="D467" s="175" t="s">
        <v>8184</v>
      </c>
      <c r="E467" s="175"/>
      <c r="F467" s="175" t="s">
        <v>8183</v>
      </c>
      <c r="G467" s="176" t="s">
        <v>8182</v>
      </c>
      <c r="H467" s="175" t="s">
        <v>1646</v>
      </c>
      <c r="I467" s="173">
        <v>308</v>
      </c>
      <c r="J467" s="173">
        <v>815</v>
      </c>
      <c r="K467" s="173">
        <v>945</v>
      </c>
      <c r="L467" s="174">
        <v>-0.622085889570552</v>
      </c>
      <c r="M467" s="173">
        <v>5456</v>
      </c>
      <c r="N467" s="173">
        <v>2572</v>
      </c>
      <c r="O467" s="173">
        <v>3037</v>
      </c>
      <c r="P467" s="167">
        <v>1.12130637636081</v>
      </c>
    </row>
    <row r="468" spans="1:16" x14ac:dyDescent="0.35">
      <c r="A468" s="177" t="s">
        <v>7515</v>
      </c>
      <c r="B468" s="175"/>
      <c r="C468" s="175" t="s">
        <v>263</v>
      </c>
      <c r="D468" s="175" t="s">
        <v>9081</v>
      </c>
      <c r="E468" s="175"/>
      <c r="F468" s="175" t="s">
        <v>7514</v>
      </c>
      <c r="G468" s="176" t="s">
        <v>9082</v>
      </c>
      <c r="H468" s="175" t="s">
        <v>1646</v>
      </c>
      <c r="I468" s="173">
        <v>305</v>
      </c>
      <c r="J468" s="173">
        <v>524</v>
      </c>
      <c r="K468" s="173">
        <v>550</v>
      </c>
      <c r="L468" s="174">
        <v>-0.41793893129770998</v>
      </c>
      <c r="M468" s="173">
        <v>228</v>
      </c>
      <c r="N468" s="173">
        <v>98</v>
      </c>
      <c r="O468" s="173">
        <v>115</v>
      </c>
      <c r="P468" s="167">
        <v>1.3265306122449001</v>
      </c>
    </row>
    <row r="469" spans="1:16" x14ac:dyDescent="0.35">
      <c r="A469" s="177" t="s">
        <v>2121</v>
      </c>
      <c r="B469" s="175"/>
      <c r="C469" s="175" t="s">
        <v>254</v>
      </c>
      <c r="D469" s="175" t="s">
        <v>9862</v>
      </c>
      <c r="E469" s="175"/>
      <c r="F469" s="175" t="s">
        <v>2120</v>
      </c>
      <c r="G469" s="176" t="s">
        <v>2059</v>
      </c>
      <c r="H469" s="175" t="s">
        <v>1646</v>
      </c>
      <c r="I469" s="173">
        <v>305</v>
      </c>
      <c r="J469" s="173">
        <v>52</v>
      </c>
      <c r="K469" s="173">
        <v>329</v>
      </c>
      <c r="L469" s="174">
        <v>4.865384615384615</v>
      </c>
      <c r="M469" s="173">
        <v>1374</v>
      </c>
      <c r="N469" s="173">
        <v>612</v>
      </c>
      <c r="O469" s="173">
        <v>818</v>
      </c>
      <c r="P469" s="167">
        <v>1.2450980392156901</v>
      </c>
    </row>
    <row r="470" spans="1:16" x14ac:dyDescent="0.35">
      <c r="A470" s="177" t="s">
        <v>4534</v>
      </c>
      <c r="B470" s="175"/>
      <c r="C470" s="175" t="s">
        <v>257</v>
      </c>
      <c r="D470" s="175" t="s">
        <v>9288</v>
      </c>
      <c r="E470" s="175"/>
      <c r="F470" s="175" t="s">
        <v>4533</v>
      </c>
      <c r="G470" s="176" t="s">
        <v>8372</v>
      </c>
      <c r="H470" s="175" t="s">
        <v>1646</v>
      </c>
      <c r="I470" s="173">
        <v>304</v>
      </c>
      <c r="J470" s="173">
        <v>303</v>
      </c>
      <c r="K470" s="173">
        <v>394</v>
      </c>
      <c r="L470" s="174">
        <v>3.3003300330032301E-3</v>
      </c>
      <c r="M470" s="173">
        <v>116</v>
      </c>
      <c r="N470" s="173">
        <v>34</v>
      </c>
      <c r="O470" s="173">
        <v>49</v>
      </c>
      <c r="P470" s="167">
        <v>2.4117647058823501</v>
      </c>
    </row>
    <row r="471" spans="1:16" x14ac:dyDescent="0.35">
      <c r="A471" s="177" t="s">
        <v>4393</v>
      </c>
      <c r="B471" s="175"/>
      <c r="C471" s="175" t="s">
        <v>259</v>
      </c>
      <c r="D471" s="175" t="s">
        <v>11824</v>
      </c>
      <c r="E471" s="175"/>
      <c r="F471" s="175" t="s">
        <v>4392</v>
      </c>
      <c r="G471" s="176" t="s">
        <v>11825</v>
      </c>
      <c r="H471" s="175" t="s">
        <v>1646</v>
      </c>
      <c r="I471" s="173">
        <v>302</v>
      </c>
      <c r="J471" s="173">
        <v>383</v>
      </c>
      <c r="K471" s="173">
        <v>473</v>
      </c>
      <c r="L471" s="174">
        <v>-0.21148825065274099</v>
      </c>
      <c r="M471" s="173">
        <v>90</v>
      </c>
      <c r="N471" s="173">
        <v>34</v>
      </c>
      <c r="O471" s="173">
        <v>50</v>
      </c>
      <c r="P471" s="167">
        <v>1.6470588235294099</v>
      </c>
    </row>
    <row r="472" spans="1:16" x14ac:dyDescent="0.35">
      <c r="A472" s="177" t="s">
        <v>7871</v>
      </c>
      <c r="B472" s="175"/>
      <c r="C472" s="175" t="s">
        <v>255</v>
      </c>
      <c r="D472" s="175" t="s">
        <v>9864</v>
      </c>
      <c r="E472" s="175"/>
      <c r="F472" s="175" t="s">
        <v>7870</v>
      </c>
      <c r="G472" s="176" t="s">
        <v>9865</v>
      </c>
      <c r="H472" s="175" t="s">
        <v>1646</v>
      </c>
      <c r="I472" s="173">
        <v>301</v>
      </c>
      <c r="J472" s="173">
        <v>277</v>
      </c>
      <c r="K472" s="173">
        <v>427</v>
      </c>
      <c r="L472" s="174">
        <v>8.6642599277978197E-2</v>
      </c>
      <c r="M472" s="173">
        <v>1145</v>
      </c>
      <c r="N472" s="173">
        <v>485</v>
      </c>
      <c r="O472" s="173">
        <v>482</v>
      </c>
      <c r="P472" s="167">
        <v>1.36082474226804</v>
      </c>
    </row>
    <row r="473" spans="1:16" x14ac:dyDescent="0.35">
      <c r="A473" s="177" t="s">
        <v>7312</v>
      </c>
      <c r="B473" s="175"/>
      <c r="C473" s="175" t="s">
        <v>259</v>
      </c>
      <c r="D473" s="175" t="s">
        <v>7311</v>
      </c>
      <c r="E473" s="175"/>
      <c r="F473" s="175" t="s">
        <v>7310</v>
      </c>
      <c r="G473" s="176" t="s">
        <v>1528</v>
      </c>
      <c r="H473" s="175" t="s">
        <v>1646</v>
      </c>
      <c r="I473" s="173">
        <v>299</v>
      </c>
      <c r="J473" s="173">
        <v>496</v>
      </c>
      <c r="K473" s="173">
        <v>535</v>
      </c>
      <c r="L473" s="174">
        <v>-0.39717741935483902</v>
      </c>
      <c r="M473" s="173">
        <v>115</v>
      </c>
      <c r="N473" s="173">
        <v>84</v>
      </c>
      <c r="O473" s="173">
        <v>118</v>
      </c>
      <c r="P473" s="167">
        <v>0.36904761904761901</v>
      </c>
    </row>
    <row r="474" spans="1:16" x14ac:dyDescent="0.35">
      <c r="A474" s="177" t="s">
        <v>8369</v>
      </c>
      <c r="B474" s="175" t="s">
        <v>3433</v>
      </c>
      <c r="C474" s="175" t="s">
        <v>259</v>
      </c>
      <c r="D474" s="175" t="s">
        <v>8368</v>
      </c>
      <c r="E474" s="175" t="s">
        <v>8367</v>
      </c>
      <c r="F474" s="175"/>
      <c r="G474" s="176" t="s">
        <v>8366</v>
      </c>
      <c r="H474" s="175" t="s">
        <v>1646</v>
      </c>
      <c r="I474" s="173">
        <v>297</v>
      </c>
      <c r="J474" s="173">
        <v>262</v>
      </c>
      <c r="K474" s="173">
        <v>374</v>
      </c>
      <c r="L474" s="174">
        <v>0.13358778625954201</v>
      </c>
      <c r="M474" s="173">
        <v>262</v>
      </c>
      <c r="N474" s="173">
        <v>120</v>
      </c>
      <c r="O474" s="173">
        <v>154</v>
      </c>
      <c r="P474" s="167">
        <v>1.18333333333333</v>
      </c>
    </row>
    <row r="475" spans="1:16" x14ac:dyDescent="0.35">
      <c r="A475" s="177" t="s">
        <v>5026</v>
      </c>
      <c r="B475" s="175" t="s">
        <v>3158</v>
      </c>
      <c r="C475" s="175" t="s">
        <v>257</v>
      </c>
      <c r="D475" s="175" t="s">
        <v>11799</v>
      </c>
      <c r="E475" s="175" t="s">
        <v>5025</v>
      </c>
      <c r="F475" s="175"/>
      <c r="G475" s="176" t="s">
        <v>1885</v>
      </c>
      <c r="H475" s="175" t="s">
        <v>1646</v>
      </c>
      <c r="I475" s="173">
        <v>297</v>
      </c>
      <c r="J475" s="173">
        <v>395</v>
      </c>
      <c r="K475" s="173">
        <v>687</v>
      </c>
      <c r="L475" s="174">
        <v>-0.24810126582278499</v>
      </c>
      <c r="M475" s="173">
        <v>319</v>
      </c>
      <c r="N475" s="173">
        <v>353</v>
      </c>
      <c r="O475" s="173">
        <v>479</v>
      </c>
      <c r="P475" s="167">
        <v>-9.6317280453257798E-2</v>
      </c>
    </row>
    <row r="476" spans="1:16" x14ac:dyDescent="0.35">
      <c r="A476" s="177" t="s">
        <v>8391</v>
      </c>
      <c r="B476" s="175"/>
      <c r="C476" s="175" t="s">
        <v>8856</v>
      </c>
      <c r="D476" s="175" t="s">
        <v>10667</v>
      </c>
      <c r="E476" s="175"/>
      <c r="F476" s="175" t="s">
        <v>8390</v>
      </c>
      <c r="G476" s="176" t="s">
        <v>11484</v>
      </c>
      <c r="H476" s="175" t="s">
        <v>1646</v>
      </c>
      <c r="I476" s="173">
        <v>296</v>
      </c>
      <c r="J476" s="173">
        <v>889</v>
      </c>
      <c r="K476" s="173">
        <v>1231</v>
      </c>
      <c r="L476" s="174">
        <v>-0.66704161979752497</v>
      </c>
      <c r="M476" s="173">
        <v>1206</v>
      </c>
      <c r="N476" s="173">
        <v>1041</v>
      </c>
      <c r="O476" s="173">
        <v>1079</v>
      </c>
      <c r="P476" s="167">
        <v>0.15850144092219001</v>
      </c>
    </row>
    <row r="477" spans="1:16" x14ac:dyDescent="0.35">
      <c r="A477" s="177" t="s">
        <v>9526</v>
      </c>
      <c r="B477" s="175"/>
      <c r="C477" s="175" t="s">
        <v>263</v>
      </c>
      <c r="D477" s="175" t="s">
        <v>9598</v>
      </c>
      <c r="E477" s="175" t="s">
        <v>7920</v>
      </c>
      <c r="F477" s="175"/>
      <c r="G477" s="176" t="s">
        <v>9599</v>
      </c>
      <c r="H477" s="175"/>
      <c r="I477" s="173">
        <v>291</v>
      </c>
      <c r="J477" s="173">
        <v>219</v>
      </c>
      <c r="K477" s="173">
        <v>229</v>
      </c>
      <c r="L477" s="174">
        <v>0.32876712328767099</v>
      </c>
      <c r="M477" s="173">
        <v>182</v>
      </c>
      <c r="N477" s="173">
        <v>120</v>
      </c>
      <c r="O477" s="173">
        <v>109</v>
      </c>
      <c r="P477" s="167">
        <v>0.51666666666666705</v>
      </c>
    </row>
    <row r="478" spans="1:16" x14ac:dyDescent="0.35">
      <c r="A478" s="177" t="s">
        <v>8385</v>
      </c>
      <c r="B478" s="175" t="s">
        <v>2746</v>
      </c>
      <c r="C478" s="175" t="s">
        <v>258</v>
      </c>
      <c r="D478" s="175" t="s">
        <v>11095</v>
      </c>
      <c r="E478" s="175" t="s">
        <v>8384</v>
      </c>
      <c r="F478" s="175"/>
      <c r="G478" s="176" t="s">
        <v>11096</v>
      </c>
      <c r="H478" s="175" t="s">
        <v>1646</v>
      </c>
      <c r="I478" s="173">
        <v>290</v>
      </c>
      <c r="J478" s="173">
        <v>242</v>
      </c>
      <c r="K478" s="173">
        <v>307</v>
      </c>
      <c r="L478" s="174">
        <v>0.19834710743801701</v>
      </c>
      <c r="M478" s="173">
        <v>1741</v>
      </c>
      <c r="N478" s="173">
        <v>1040</v>
      </c>
      <c r="O478" s="173">
        <v>1156</v>
      </c>
      <c r="P478" s="167">
        <v>0.67403846153846203</v>
      </c>
    </row>
    <row r="479" spans="1:16" x14ac:dyDescent="0.35">
      <c r="A479" s="177" t="s">
        <v>6761</v>
      </c>
      <c r="B479" s="175" t="s">
        <v>6760</v>
      </c>
      <c r="C479" s="175" t="s">
        <v>8856</v>
      </c>
      <c r="D479" s="175" t="s">
        <v>11771</v>
      </c>
      <c r="E479" s="175" t="s">
        <v>6759</v>
      </c>
      <c r="F479" s="175"/>
      <c r="G479" s="176" t="s">
        <v>11772</v>
      </c>
      <c r="H479" s="175" t="s">
        <v>1646</v>
      </c>
      <c r="I479" s="173">
        <v>290</v>
      </c>
      <c r="J479" s="173">
        <v>511</v>
      </c>
      <c r="K479" s="173">
        <v>550</v>
      </c>
      <c r="L479" s="174">
        <v>-0.432485322896282</v>
      </c>
      <c r="M479" s="173">
        <v>1001</v>
      </c>
      <c r="N479" s="173">
        <v>461</v>
      </c>
      <c r="O479" s="173">
        <v>654</v>
      </c>
      <c r="P479" s="167">
        <v>1.1713665943600899</v>
      </c>
    </row>
    <row r="480" spans="1:16" x14ac:dyDescent="0.35">
      <c r="A480" s="177" t="s">
        <v>7821</v>
      </c>
      <c r="B480" s="175"/>
      <c r="C480" s="175" t="s">
        <v>8856</v>
      </c>
      <c r="D480" s="175" t="s">
        <v>11530</v>
      </c>
      <c r="E480" s="175"/>
      <c r="F480" s="175" t="s">
        <v>7820</v>
      </c>
      <c r="G480" s="176" t="s">
        <v>11531</v>
      </c>
      <c r="H480" s="175" t="s">
        <v>1646</v>
      </c>
      <c r="I480" s="173">
        <v>289</v>
      </c>
      <c r="J480" s="173">
        <v>370</v>
      </c>
      <c r="K480" s="173">
        <v>428</v>
      </c>
      <c r="L480" s="174">
        <v>-0.21891891891891899</v>
      </c>
      <c r="M480" s="173">
        <v>7585</v>
      </c>
      <c r="N480" s="173">
        <v>3329</v>
      </c>
      <c r="O480" s="173">
        <v>3948</v>
      </c>
      <c r="P480" s="167">
        <v>1.2784620006007801</v>
      </c>
    </row>
    <row r="481" spans="1:16" x14ac:dyDescent="0.35">
      <c r="A481" s="177" t="s">
        <v>7951</v>
      </c>
      <c r="B481" s="175" t="s">
        <v>2892</v>
      </c>
      <c r="C481" s="175" t="s">
        <v>350</v>
      </c>
      <c r="D481" s="175" t="s">
        <v>10355</v>
      </c>
      <c r="E481" s="175" t="s">
        <v>7950</v>
      </c>
      <c r="F481" s="175"/>
      <c r="G481" s="176" t="s">
        <v>10356</v>
      </c>
      <c r="H481" s="175" t="s">
        <v>1646</v>
      </c>
      <c r="I481" s="173">
        <v>288</v>
      </c>
      <c r="J481" s="173">
        <v>284</v>
      </c>
      <c r="K481" s="173">
        <v>325</v>
      </c>
      <c r="L481" s="174">
        <v>1.4084507042253501E-2</v>
      </c>
      <c r="M481" s="173">
        <v>1958</v>
      </c>
      <c r="N481" s="173">
        <v>897</v>
      </c>
      <c r="O481" s="173">
        <v>1089</v>
      </c>
      <c r="P481" s="167">
        <v>1.18283166109253</v>
      </c>
    </row>
    <row r="482" spans="1:16" x14ac:dyDescent="0.35">
      <c r="A482" s="177" t="s">
        <v>8101</v>
      </c>
      <c r="B482" s="175" t="s">
        <v>2771</v>
      </c>
      <c r="C482" s="175" t="s">
        <v>255</v>
      </c>
      <c r="D482" s="175" t="s">
        <v>9909</v>
      </c>
      <c r="E482" s="175" t="s">
        <v>8100</v>
      </c>
      <c r="F482" s="175"/>
      <c r="G482" s="176" t="s">
        <v>9276</v>
      </c>
      <c r="H482" s="175" t="s">
        <v>1646</v>
      </c>
      <c r="I482" s="173">
        <v>284</v>
      </c>
      <c r="J482" s="173">
        <v>375</v>
      </c>
      <c r="K482" s="173">
        <v>445</v>
      </c>
      <c r="L482" s="174">
        <v>-0.242666666666667</v>
      </c>
      <c r="M482" s="173">
        <v>767</v>
      </c>
      <c r="N482" s="173">
        <v>252</v>
      </c>
      <c r="O482" s="173">
        <v>331</v>
      </c>
      <c r="P482" s="167">
        <v>2.0436507936507899</v>
      </c>
    </row>
    <row r="483" spans="1:16" x14ac:dyDescent="0.35">
      <c r="A483" s="177" t="s">
        <v>8542</v>
      </c>
      <c r="B483" s="175"/>
      <c r="C483" s="175" t="s">
        <v>255</v>
      </c>
      <c r="D483" s="175" t="s">
        <v>10381</v>
      </c>
      <c r="E483" s="175"/>
      <c r="F483" s="175" t="s">
        <v>8541</v>
      </c>
      <c r="G483" s="176" t="s">
        <v>11300</v>
      </c>
      <c r="H483" s="175" t="s">
        <v>1646</v>
      </c>
      <c r="I483" s="173">
        <v>284</v>
      </c>
      <c r="J483" s="173">
        <v>447</v>
      </c>
      <c r="K483" s="173">
        <v>626</v>
      </c>
      <c r="L483" s="174">
        <v>-0.36465324384787501</v>
      </c>
      <c r="M483" s="173">
        <v>788</v>
      </c>
      <c r="N483" s="173">
        <v>597</v>
      </c>
      <c r="O483" s="173">
        <v>751</v>
      </c>
      <c r="P483" s="167">
        <v>0.31993299832495797</v>
      </c>
    </row>
    <row r="484" spans="1:16" x14ac:dyDescent="0.35">
      <c r="A484" s="177" t="s">
        <v>8480</v>
      </c>
      <c r="B484" s="175" t="s">
        <v>8479</v>
      </c>
      <c r="C484" s="175" t="s">
        <v>260</v>
      </c>
      <c r="D484" s="175" t="s">
        <v>11906</v>
      </c>
      <c r="E484" s="175"/>
      <c r="F484" s="175" t="s">
        <v>8478</v>
      </c>
      <c r="G484" s="176" t="s">
        <v>11907</v>
      </c>
      <c r="H484" s="175" t="s">
        <v>1646</v>
      </c>
      <c r="I484" s="173">
        <v>282</v>
      </c>
      <c r="J484" s="173">
        <v>410</v>
      </c>
      <c r="K484" s="173">
        <v>503</v>
      </c>
      <c r="L484" s="174">
        <v>-0.31219512195122001</v>
      </c>
      <c r="M484" s="173">
        <v>3566</v>
      </c>
      <c r="N484" s="173">
        <v>1847</v>
      </c>
      <c r="O484" s="173">
        <v>2213</v>
      </c>
      <c r="P484" s="167">
        <v>0.93069842988630203</v>
      </c>
    </row>
    <row r="485" spans="1:16" x14ac:dyDescent="0.35">
      <c r="A485" s="177" t="s">
        <v>5097</v>
      </c>
      <c r="B485" s="175" t="s">
        <v>3148</v>
      </c>
      <c r="C485" s="175" t="s">
        <v>257</v>
      </c>
      <c r="D485" s="175" t="s">
        <v>5096</v>
      </c>
      <c r="E485" s="175" t="s">
        <v>5095</v>
      </c>
      <c r="F485" s="175"/>
      <c r="G485" s="176" t="s">
        <v>5094</v>
      </c>
      <c r="H485" s="175" t="s">
        <v>1646</v>
      </c>
      <c r="I485" s="173">
        <v>280</v>
      </c>
      <c r="J485" s="173">
        <v>420</v>
      </c>
      <c r="K485" s="173">
        <v>446</v>
      </c>
      <c r="L485" s="174">
        <v>-0.33333333333333298</v>
      </c>
      <c r="M485" s="173">
        <v>356</v>
      </c>
      <c r="N485" s="173">
        <v>241</v>
      </c>
      <c r="O485" s="173">
        <v>254</v>
      </c>
      <c r="P485" s="167">
        <v>0.47717842323651499</v>
      </c>
    </row>
    <row r="486" spans="1:16" x14ac:dyDescent="0.35">
      <c r="A486" s="177" t="s">
        <v>8405</v>
      </c>
      <c r="B486" s="175"/>
      <c r="C486" s="175" t="s">
        <v>258</v>
      </c>
      <c r="D486" s="175" t="s">
        <v>8404</v>
      </c>
      <c r="E486" s="175"/>
      <c r="F486" s="175" t="s">
        <v>8403</v>
      </c>
      <c r="G486" s="176" t="s">
        <v>8402</v>
      </c>
      <c r="H486" s="175" t="s">
        <v>1646</v>
      </c>
      <c r="I486" s="173">
        <v>280</v>
      </c>
      <c r="J486" s="173">
        <v>405</v>
      </c>
      <c r="K486" s="173">
        <v>382</v>
      </c>
      <c r="L486" s="174">
        <v>-0.30864197530864201</v>
      </c>
      <c r="M486" s="173">
        <v>619</v>
      </c>
      <c r="N486" s="173">
        <v>356</v>
      </c>
      <c r="O486" s="173">
        <v>458</v>
      </c>
      <c r="P486" s="167">
        <v>0.73876404494381998</v>
      </c>
    </row>
    <row r="487" spans="1:16" x14ac:dyDescent="0.35">
      <c r="A487" s="177" t="s">
        <v>7314</v>
      </c>
      <c r="B487" s="175" t="s">
        <v>3433</v>
      </c>
      <c r="C487" s="175" t="s">
        <v>259</v>
      </c>
      <c r="D487" s="175" t="s">
        <v>10345</v>
      </c>
      <c r="E487" s="175" t="s">
        <v>7313</v>
      </c>
      <c r="F487" s="175"/>
      <c r="G487" s="176" t="s">
        <v>11271</v>
      </c>
      <c r="H487" s="175" t="s">
        <v>1646</v>
      </c>
      <c r="I487" s="173">
        <v>278</v>
      </c>
      <c r="J487" s="173">
        <v>112</v>
      </c>
      <c r="K487" s="173">
        <v>80</v>
      </c>
      <c r="L487" s="174">
        <v>1.4821428571428601</v>
      </c>
      <c r="M487" s="173">
        <v>649</v>
      </c>
      <c r="N487" s="173">
        <v>306</v>
      </c>
      <c r="O487" s="173">
        <v>386</v>
      </c>
      <c r="P487" s="167">
        <v>1.1209150326797399</v>
      </c>
    </row>
    <row r="488" spans="1:16" x14ac:dyDescent="0.35">
      <c r="A488" s="177" t="s">
        <v>5656</v>
      </c>
      <c r="B488" s="175" t="s">
        <v>5160</v>
      </c>
      <c r="C488" s="175" t="s">
        <v>257</v>
      </c>
      <c r="D488" s="175" t="s">
        <v>5655</v>
      </c>
      <c r="E488" s="175" t="s">
        <v>5654</v>
      </c>
      <c r="F488" s="175"/>
      <c r="G488" s="176" t="s">
        <v>1885</v>
      </c>
      <c r="H488" s="175" t="s">
        <v>1646</v>
      </c>
      <c r="I488" s="173">
        <v>276</v>
      </c>
      <c r="J488" s="173">
        <v>220</v>
      </c>
      <c r="K488" s="173">
        <v>210</v>
      </c>
      <c r="L488" s="174">
        <v>0.25454545454545502</v>
      </c>
      <c r="M488" s="173">
        <v>1370</v>
      </c>
      <c r="N488" s="173">
        <v>669</v>
      </c>
      <c r="O488" s="173">
        <v>742</v>
      </c>
      <c r="P488" s="167">
        <v>1.0478325859491799</v>
      </c>
    </row>
    <row r="489" spans="1:16" x14ac:dyDescent="0.35">
      <c r="A489" s="177" t="s">
        <v>2415</v>
      </c>
      <c r="B489" s="175"/>
      <c r="C489" s="175" t="s">
        <v>258</v>
      </c>
      <c r="D489" s="175" t="s">
        <v>2233</v>
      </c>
      <c r="E489" s="175"/>
      <c r="F489" s="175" t="s">
        <v>2414</v>
      </c>
      <c r="G489" s="176" t="s">
        <v>2231</v>
      </c>
      <c r="H489" s="175" t="s">
        <v>1646</v>
      </c>
      <c r="I489" s="173">
        <v>276</v>
      </c>
      <c r="J489" s="173">
        <v>152</v>
      </c>
      <c r="K489" s="173">
        <v>282</v>
      </c>
      <c r="L489" s="174">
        <v>0.81578947368421095</v>
      </c>
      <c r="M489" s="173">
        <v>29</v>
      </c>
      <c r="N489" s="173">
        <v>0</v>
      </c>
      <c r="O489" s="173">
        <v>0</v>
      </c>
      <c r="P489" s="167">
        <v>0</v>
      </c>
    </row>
    <row r="490" spans="1:16" x14ac:dyDescent="0.35">
      <c r="A490" s="177" t="s">
        <v>8552</v>
      </c>
      <c r="B490" s="175"/>
      <c r="C490" s="175" t="s">
        <v>8856</v>
      </c>
      <c r="D490" s="175" t="s">
        <v>9354</v>
      </c>
      <c r="E490" s="175"/>
      <c r="F490" s="175" t="s">
        <v>8551</v>
      </c>
      <c r="G490" s="176" t="s">
        <v>9355</v>
      </c>
      <c r="H490" s="175" t="s">
        <v>1646</v>
      </c>
      <c r="I490" s="173">
        <v>272</v>
      </c>
      <c r="J490" s="173">
        <v>870</v>
      </c>
      <c r="K490" s="173">
        <v>1078</v>
      </c>
      <c r="L490" s="174">
        <v>-0.68735632183908102</v>
      </c>
      <c r="M490" s="173">
        <v>604</v>
      </c>
      <c r="N490" s="173">
        <v>373</v>
      </c>
      <c r="O490" s="173">
        <v>463</v>
      </c>
      <c r="P490" s="167">
        <v>0.61930294906166194</v>
      </c>
    </row>
    <row r="491" spans="1:16" x14ac:dyDescent="0.35">
      <c r="A491" s="177" t="s">
        <v>8246</v>
      </c>
      <c r="B491" s="175"/>
      <c r="C491" s="175" t="s">
        <v>8856</v>
      </c>
      <c r="D491" s="175" t="s">
        <v>11926</v>
      </c>
      <c r="E491" s="175"/>
      <c r="F491" s="175" t="s">
        <v>8245</v>
      </c>
      <c r="G491" s="176" t="s">
        <v>11542</v>
      </c>
      <c r="H491" s="175" t="s">
        <v>1646</v>
      </c>
      <c r="I491" s="173">
        <v>272</v>
      </c>
      <c r="J491" s="173">
        <v>520</v>
      </c>
      <c r="K491" s="173">
        <v>490</v>
      </c>
      <c r="L491" s="174">
        <v>-0.47692307692307701</v>
      </c>
      <c r="M491" s="173">
        <v>6747</v>
      </c>
      <c r="N491" s="173">
        <v>3188</v>
      </c>
      <c r="O491" s="173">
        <v>4110</v>
      </c>
      <c r="P491" s="167">
        <v>1.1163739021329999</v>
      </c>
    </row>
    <row r="492" spans="1:16" x14ac:dyDescent="0.35">
      <c r="A492" s="177" t="s">
        <v>8286</v>
      </c>
      <c r="B492" s="175"/>
      <c r="C492" s="175" t="s">
        <v>351</v>
      </c>
      <c r="D492" s="175" t="s">
        <v>8285</v>
      </c>
      <c r="E492" s="175"/>
      <c r="F492" s="175" t="s">
        <v>8284</v>
      </c>
      <c r="G492" s="176" t="s">
        <v>2317</v>
      </c>
      <c r="H492" s="175" t="s">
        <v>1646</v>
      </c>
      <c r="I492" s="173">
        <v>270</v>
      </c>
      <c r="J492" s="173">
        <v>203</v>
      </c>
      <c r="K492" s="173">
        <v>277</v>
      </c>
      <c r="L492" s="174">
        <v>0.33004926108374399</v>
      </c>
      <c r="M492" s="173">
        <v>109</v>
      </c>
      <c r="N492" s="173">
        <v>86</v>
      </c>
      <c r="O492" s="173">
        <v>176</v>
      </c>
      <c r="P492" s="167">
        <v>0.26744186046511598</v>
      </c>
    </row>
    <row r="493" spans="1:16" x14ac:dyDescent="0.35">
      <c r="A493" s="177" t="s">
        <v>6850</v>
      </c>
      <c r="B493" s="175"/>
      <c r="C493" s="175" t="s">
        <v>257</v>
      </c>
      <c r="D493" s="175" t="s">
        <v>11930</v>
      </c>
      <c r="E493" s="175"/>
      <c r="F493" s="175" t="s">
        <v>6849</v>
      </c>
      <c r="G493" s="176" t="s">
        <v>11931</v>
      </c>
      <c r="H493" s="175" t="s">
        <v>1646</v>
      </c>
      <c r="I493" s="173">
        <v>270</v>
      </c>
      <c r="J493" s="173">
        <v>302</v>
      </c>
      <c r="K493" s="173">
        <v>279</v>
      </c>
      <c r="L493" s="174">
        <v>-0.105960264900662</v>
      </c>
      <c r="M493" s="173">
        <v>4183</v>
      </c>
      <c r="N493" s="173">
        <v>2832</v>
      </c>
      <c r="O493" s="173">
        <v>3019</v>
      </c>
      <c r="P493" s="167">
        <v>0.47704802259887003</v>
      </c>
    </row>
    <row r="494" spans="1:16" x14ac:dyDescent="0.35">
      <c r="A494" s="177" t="s">
        <v>6620</v>
      </c>
      <c r="B494" s="175"/>
      <c r="C494" s="175" t="s">
        <v>260</v>
      </c>
      <c r="D494" s="175" t="s">
        <v>10783</v>
      </c>
      <c r="E494" s="175"/>
      <c r="F494" s="175" t="s">
        <v>6619</v>
      </c>
      <c r="G494" s="176" t="s">
        <v>10784</v>
      </c>
      <c r="H494" s="175" t="s">
        <v>1646</v>
      </c>
      <c r="I494" s="173">
        <v>270</v>
      </c>
      <c r="J494" s="173">
        <v>198</v>
      </c>
      <c r="K494" s="173">
        <v>169</v>
      </c>
      <c r="L494" s="174">
        <v>0.36363636363636398</v>
      </c>
      <c r="M494" s="173">
        <v>565</v>
      </c>
      <c r="N494" s="173">
        <v>196</v>
      </c>
      <c r="O494" s="173">
        <v>244</v>
      </c>
      <c r="P494" s="167">
        <v>1.8826530612244901</v>
      </c>
    </row>
    <row r="495" spans="1:16" x14ac:dyDescent="0.35">
      <c r="A495" s="177" t="s">
        <v>4885</v>
      </c>
      <c r="B495" s="175"/>
      <c r="C495" s="175" t="s">
        <v>257</v>
      </c>
      <c r="D495" s="175" t="s">
        <v>9696</v>
      </c>
      <c r="E495" s="175"/>
      <c r="F495" s="175" t="s">
        <v>4884</v>
      </c>
      <c r="G495" s="176" t="s">
        <v>1457</v>
      </c>
      <c r="H495" s="175" t="s">
        <v>1646</v>
      </c>
      <c r="I495" s="173">
        <v>269</v>
      </c>
      <c r="J495" s="173">
        <v>400</v>
      </c>
      <c r="K495" s="173">
        <v>401</v>
      </c>
      <c r="L495" s="174">
        <v>-0.32750000000000001</v>
      </c>
      <c r="M495" s="173">
        <v>1096</v>
      </c>
      <c r="N495" s="173">
        <v>1227</v>
      </c>
      <c r="O495" s="173">
        <v>1739</v>
      </c>
      <c r="P495" s="167">
        <v>-0.10676446617766901</v>
      </c>
    </row>
    <row r="496" spans="1:16" x14ac:dyDescent="0.35">
      <c r="A496" s="177" t="s">
        <v>5163</v>
      </c>
      <c r="B496" s="175" t="s">
        <v>3122</v>
      </c>
      <c r="C496" s="175" t="s">
        <v>260</v>
      </c>
      <c r="D496" s="175" t="s">
        <v>9139</v>
      </c>
      <c r="E496" s="175" t="s">
        <v>5162</v>
      </c>
      <c r="F496" s="175"/>
      <c r="G496" s="176" t="s">
        <v>9140</v>
      </c>
      <c r="H496" s="175" t="s">
        <v>1646</v>
      </c>
      <c r="I496" s="173">
        <v>268</v>
      </c>
      <c r="J496" s="173">
        <v>370</v>
      </c>
      <c r="K496" s="173">
        <v>422</v>
      </c>
      <c r="L496" s="174">
        <v>-0.27567567567567602</v>
      </c>
      <c r="M496" s="173">
        <v>133</v>
      </c>
      <c r="N496" s="173">
        <v>53</v>
      </c>
      <c r="O496" s="173">
        <v>58</v>
      </c>
      <c r="P496" s="167">
        <v>1.5094339622641499</v>
      </c>
    </row>
    <row r="497" spans="1:16" x14ac:dyDescent="0.35">
      <c r="A497" s="177" t="s">
        <v>6409</v>
      </c>
      <c r="B497" s="175"/>
      <c r="C497" s="175" t="s">
        <v>257</v>
      </c>
      <c r="D497" s="175" t="s">
        <v>9111</v>
      </c>
      <c r="E497" s="175" t="s">
        <v>6408</v>
      </c>
      <c r="F497" s="175"/>
      <c r="G497" s="176" t="s">
        <v>9112</v>
      </c>
      <c r="H497" s="175" t="s">
        <v>1646</v>
      </c>
      <c r="I497" s="173">
        <v>266</v>
      </c>
      <c r="J497" s="173">
        <v>276</v>
      </c>
      <c r="K497" s="173">
        <v>297</v>
      </c>
      <c r="L497" s="174">
        <v>-3.6231884057971099E-2</v>
      </c>
      <c r="M497" s="173">
        <v>717</v>
      </c>
      <c r="N497" s="173">
        <v>274</v>
      </c>
      <c r="O497" s="173">
        <v>353</v>
      </c>
      <c r="P497" s="167">
        <v>1.61678832116788</v>
      </c>
    </row>
    <row r="498" spans="1:16" x14ac:dyDescent="0.35">
      <c r="A498" s="177" t="s">
        <v>4093</v>
      </c>
      <c r="B498" s="175"/>
      <c r="C498" s="175" t="s">
        <v>258</v>
      </c>
      <c r="D498" s="175" t="s">
        <v>10515</v>
      </c>
      <c r="E498" s="175"/>
      <c r="F498" s="175" t="s">
        <v>4092</v>
      </c>
      <c r="G498" s="176" t="s">
        <v>10268</v>
      </c>
      <c r="H498" s="175" t="s">
        <v>1646</v>
      </c>
      <c r="I498" s="173">
        <v>266</v>
      </c>
      <c r="J498" s="173">
        <v>395</v>
      </c>
      <c r="K498" s="173">
        <v>111</v>
      </c>
      <c r="L498" s="174">
        <v>-0.32658227848101301</v>
      </c>
      <c r="M498" s="173">
        <v>175</v>
      </c>
      <c r="N498" s="173">
        <v>62</v>
      </c>
      <c r="O498" s="173">
        <v>118</v>
      </c>
      <c r="P498" s="167">
        <v>1.82258064516129</v>
      </c>
    </row>
    <row r="499" spans="1:16" x14ac:dyDescent="0.35">
      <c r="A499" s="177" t="s">
        <v>1823</v>
      </c>
      <c r="B499" s="175"/>
      <c r="C499" s="175" t="s">
        <v>258</v>
      </c>
      <c r="D499" s="175" t="s">
        <v>11945</v>
      </c>
      <c r="E499" s="175"/>
      <c r="F499" s="175" t="s">
        <v>1822</v>
      </c>
      <c r="G499" s="176" t="s">
        <v>11946</v>
      </c>
      <c r="H499" s="175" t="s">
        <v>1646</v>
      </c>
      <c r="I499" s="173">
        <v>265</v>
      </c>
      <c r="J499" s="173">
        <v>769</v>
      </c>
      <c r="K499" s="173">
        <v>614</v>
      </c>
      <c r="L499" s="174">
        <v>-0.65539661898569601</v>
      </c>
      <c r="M499" s="173">
        <v>83</v>
      </c>
      <c r="N499" s="173">
        <v>65</v>
      </c>
      <c r="O499" s="173">
        <v>56</v>
      </c>
      <c r="P499" s="167">
        <v>0.27692307692307699</v>
      </c>
    </row>
    <row r="500" spans="1:16" x14ac:dyDescent="0.35">
      <c r="A500" s="177" t="s">
        <v>8377</v>
      </c>
      <c r="B500" s="175" t="s">
        <v>5081</v>
      </c>
      <c r="C500" s="175" t="s">
        <v>257</v>
      </c>
      <c r="D500" s="175" t="s">
        <v>8376</v>
      </c>
      <c r="E500" s="175" t="s">
        <v>8375</v>
      </c>
      <c r="F500" s="175"/>
      <c r="G500" s="176" t="s">
        <v>1885</v>
      </c>
      <c r="H500" s="175" t="s">
        <v>1646</v>
      </c>
      <c r="I500" s="173">
        <v>264</v>
      </c>
      <c r="J500" s="173">
        <v>187</v>
      </c>
      <c r="K500" s="173">
        <v>325</v>
      </c>
      <c r="L500" s="174">
        <v>0.41176470588235298</v>
      </c>
      <c r="M500" s="173">
        <v>779</v>
      </c>
      <c r="N500" s="173">
        <v>373</v>
      </c>
      <c r="O500" s="173">
        <v>502</v>
      </c>
      <c r="P500" s="167">
        <v>1.08847184986595</v>
      </c>
    </row>
    <row r="501" spans="1:16" x14ac:dyDescent="0.35">
      <c r="A501" s="177" t="s">
        <v>4585</v>
      </c>
      <c r="B501" s="175"/>
      <c r="C501" s="175" t="s">
        <v>257</v>
      </c>
      <c r="D501" s="175" t="s">
        <v>5730</v>
      </c>
      <c r="E501" s="175"/>
      <c r="F501" s="175" t="s">
        <v>4584</v>
      </c>
      <c r="G501" s="176" t="s">
        <v>2534</v>
      </c>
      <c r="H501" s="175" t="s">
        <v>1646</v>
      </c>
      <c r="I501" s="173">
        <v>264</v>
      </c>
      <c r="J501" s="173">
        <v>527</v>
      </c>
      <c r="K501" s="173">
        <v>821</v>
      </c>
      <c r="L501" s="174">
        <v>-0.49905123339658403</v>
      </c>
      <c r="M501" s="173">
        <v>75</v>
      </c>
      <c r="N501" s="173">
        <v>104</v>
      </c>
      <c r="O501" s="173">
        <v>112</v>
      </c>
      <c r="P501" s="167">
        <v>-0.27884615384615402</v>
      </c>
    </row>
    <row r="502" spans="1:16" x14ac:dyDescent="0.35">
      <c r="A502" s="177" t="s">
        <v>2702</v>
      </c>
      <c r="B502" s="175"/>
      <c r="C502" s="175" t="s">
        <v>8856</v>
      </c>
      <c r="D502" s="175" t="s">
        <v>11896</v>
      </c>
      <c r="E502" s="175"/>
      <c r="F502" s="175" t="s">
        <v>2701</v>
      </c>
      <c r="G502" s="176" t="s">
        <v>11897</v>
      </c>
      <c r="H502" s="175" t="s">
        <v>1646</v>
      </c>
      <c r="I502" s="173">
        <v>263</v>
      </c>
      <c r="J502" s="173">
        <v>309</v>
      </c>
      <c r="K502" s="173">
        <v>337</v>
      </c>
      <c r="L502" s="174">
        <v>-0.148867313915858</v>
      </c>
      <c r="M502" s="173">
        <v>759</v>
      </c>
      <c r="N502" s="173">
        <v>752</v>
      </c>
      <c r="O502" s="173">
        <v>965</v>
      </c>
      <c r="P502" s="167">
        <v>9.3085106382979604E-3</v>
      </c>
    </row>
    <row r="503" spans="1:16" x14ac:dyDescent="0.35">
      <c r="A503" s="177" t="s">
        <v>6742</v>
      </c>
      <c r="B503" s="175"/>
      <c r="C503" s="175" t="s">
        <v>8856</v>
      </c>
      <c r="D503" s="175" t="s">
        <v>9937</v>
      </c>
      <c r="E503" s="175"/>
      <c r="F503" s="175" t="s">
        <v>6741</v>
      </c>
      <c r="G503" s="176" t="s">
        <v>9832</v>
      </c>
      <c r="H503" s="175" t="s">
        <v>1646</v>
      </c>
      <c r="I503" s="173">
        <v>262</v>
      </c>
      <c r="J503" s="173">
        <v>685</v>
      </c>
      <c r="K503" s="173">
        <v>713</v>
      </c>
      <c r="L503" s="174">
        <v>-0.61751824817518197</v>
      </c>
      <c r="M503" s="173">
        <v>554</v>
      </c>
      <c r="N503" s="173">
        <v>206</v>
      </c>
      <c r="O503" s="173">
        <v>262</v>
      </c>
      <c r="P503" s="167">
        <v>1.68932038834951</v>
      </c>
    </row>
    <row r="504" spans="1:16" x14ac:dyDescent="0.35">
      <c r="A504" s="177" t="s">
        <v>7949</v>
      </c>
      <c r="B504" s="175"/>
      <c r="C504" s="175" t="s">
        <v>256</v>
      </c>
      <c r="D504" s="175" t="s">
        <v>7948</v>
      </c>
      <c r="E504" s="175"/>
      <c r="F504" s="175" t="s">
        <v>7947</v>
      </c>
      <c r="G504" s="176" t="s">
        <v>7946</v>
      </c>
      <c r="H504" s="175" t="s">
        <v>1646</v>
      </c>
      <c r="I504" s="173">
        <v>261</v>
      </c>
      <c r="J504" s="173">
        <v>514</v>
      </c>
      <c r="K504" s="173">
        <v>452</v>
      </c>
      <c r="L504" s="174">
        <v>-0.49221789883268502</v>
      </c>
      <c r="M504" s="173">
        <v>1088</v>
      </c>
      <c r="N504" s="173">
        <v>1176</v>
      </c>
      <c r="O504" s="173">
        <v>1205</v>
      </c>
      <c r="P504" s="167">
        <v>-7.4829931972789102E-2</v>
      </c>
    </row>
    <row r="505" spans="1:16" x14ac:dyDescent="0.35">
      <c r="A505" s="177" t="s">
        <v>4554</v>
      </c>
      <c r="B505" s="175"/>
      <c r="C505" s="175" t="s">
        <v>257</v>
      </c>
      <c r="D505" s="175" t="s">
        <v>9318</v>
      </c>
      <c r="E505" s="175"/>
      <c r="F505" s="175" t="s">
        <v>4553</v>
      </c>
      <c r="G505" s="176" t="s">
        <v>3141</v>
      </c>
      <c r="H505" s="175" t="s">
        <v>1646</v>
      </c>
      <c r="I505" s="173">
        <v>261</v>
      </c>
      <c r="J505" s="173">
        <v>264</v>
      </c>
      <c r="K505" s="173">
        <v>353</v>
      </c>
      <c r="L505" s="174">
        <v>-1.13636363636364E-2</v>
      </c>
      <c r="M505" s="173">
        <v>534</v>
      </c>
      <c r="N505" s="173">
        <v>166</v>
      </c>
      <c r="O505" s="173">
        <v>218</v>
      </c>
      <c r="P505" s="167">
        <v>2.2168674698795199</v>
      </c>
    </row>
    <row r="506" spans="1:16" x14ac:dyDescent="0.35">
      <c r="A506" s="177" t="s">
        <v>8454</v>
      </c>
      <c r="B506" s="175"/>
      <c r="C506" s="175" t="s">
        <v>256</v>
      </c>
      <c r="D506" s="175" t="s">
        <v>10452</v>
      </c>
      <c r="E506" s="175"/>
      <c r="F506" s="175" t="s">
        <v>8453</v>
      </c>
      <c r="G506" s="176" t="s">
        <v>10453</v>
      </c>
      <c r="H506" s="175" t="s">
        <v>1646</v>
      </c>
      <c r="I506" s="173">
        <v>261</v>
      </c>
      <c r="J506" s="173">
        <v>518</v>
      </c>
      <c r="K506" s="173">
        <v>622</v>
      </c>
      <c r="L506" s="174">
        <v>-0.49613899613899598</v>
      </c>
      <c r="M506" s="173">
        <v>1230</v>
      </c>
      <c r="N506" s="173">
        <v>915</v>
      </c>
      <c r="O506" s="173">
        <v>1116</v>
      </c>
      <c r="P506" s="167">
        <v>0.34426229508196698</v>
      </c>
    </row>
    <row r="507" spans="1:16" x14ac:dyDescent="0.35">
      <c r="A507" s="177" t="s">
        <v>8651</v>
      </c>
      <c r="B507" s="175" t="s">
        <v>2623</v>
      </c>
      <c r="C507" s="175" t="s">
        <v>258</v>
      </c>
      <c r="D507" s="175" t="s">
        <v>11021</v>
      </c>
      <c r="E507" s="175"/>
      <c r="F507" s="175" t="s">
        <v>8650</v>
      </c>
      <c r="G507" s="176" t="s">
        <v>11022</v>
      </c>
      <c r="H507" s="175" t="s">
        <v>1646</v>
      </c>
      <c r="I507" s="173">
        <v>260</v>
      </c>
      <c r="J507" s="173">
        <v>180</v>
      </c>
      <c r="K507" s="173">
        <v>104</v>
      </c>
      <c r="L507" s="174">
        <v>0.44444444444444398</v>
      </c>
      <c r="M507" s="173">
        <v>759</v>
      </c>
      <c r="N507" s="173">
        <v>1751</v>
      </c>
      <c r="O507" s="173">
        <v>2371</v>
      </c>
      <c r="P507" s="167">
        <v>-0.56653340948029696</v>
      </c>
    </row>
    <row r="508" spans="1:16" x14ac:dyDescent="0.35">
      <c r="A508" s="177" t="s">
        <v>6071</v>
      </c>
      <c r="B508" s="175"/>
      <c r="C508" s="175" t="s">
        <v>256</v>
      </c>
      <c r="D508" s="175" t="s">
        <v>11048</v>
      </c>
      <c r="E508" s="175"/>
      <c r="F508" s="175" t="s">
        <v>6070</v>
      </c>
      <c r="G508" s="176" t="s">
        <v>11049</v>
      </c>
      <c r="H508" s="175" t="s">
        <v>1646</v>
      </c>
      <c r="I508" s="173">
        <v>259</v>
      </c>
      <c r="J508" s="173">
        <v>286</v>
      </c>
      <c r="K508" s="173">
        <v>254</v>
      </c>
      <c r="L508" s="174">
        <v>-9.4405594405594401E-2</v>
      </c>
      <c r="M508" s="173">
        <v>119</v>
      </c>
      <c r="N508" s="173">
        <v>64</v>
      </c>
      <c r="O508" s="173">
        <v>47</v>
      </c>
      <c r="P508" s="167">
        <v>0.859375</v>
      </c>
    </row>
    <row r="509" spans="1:16" x14ac:dyDescent="0.35">
      <c r="A509" s="177" t="s">
        <v>8254</v>
      </c>
      <c r="B509" s="175" t="s">
        <v>5943</v>
      </c>
      <c r="C509" s="175" t="s">
        <v>256</v>
      </c>
      <c r="D509" s="175" t="s">
        <v>10129</v>
      </c>
      <c r="E509" s="175" t="s">
        <v>8253</v>
      </c>
      <c r="F509" s="175"/>
      <c r="G509" s="176" t="s">
        <v>10130</v>
      </c>
      <c r="H509" s="175" t="s">
        <v>1646</v>
      </c>
      <c r="I509" s="173">
        <v>259</v>
      </c>
      <c r="J509" s="173">
        <v>303</v>
      </c>
      <c r="K509" s="173">
        <v>254</v>
      </c>
      <c r="L509" s="174">
        <v>-0.145214521452145</v>
      </c>
      <c r="M509" s="173">
        <v>1104</v>
      </c>
      <c r="N509" s="173">
        <v>599</v>
      </c>
      <c r="O509" s="173">
        <v>884</v>
      </c>
      <c r="P509" s="167">
        <v>0.84307178631051805</v>
      </c>
    </row>
    <row r="510" spans="1:16" x14ac:dyDescent="0.35">
      <c r="A510" s="177" t="s">
        <v>4127</v>
      </c>
      <c r="B510" s="175"/>
      <c r="C510" s="175" t="s">
        <v>255</v>
      </c>
      <c r="D510" s="175" t="s">
        <v>9748</v>
      </c>
      <c r="E510" s="175"/>
      <c r="F510" s="175" t="s">
        <v>4126</v>
      </c>
      <c r="G510" s="176" t="s">
        <v>9749</v>
      </c>
      <c r="H510" s="175" t="s">
        <v>1646</v>
      </c>
      <c r="I510" s="173">
        <v>259</v>
      </c>
      <c r="J510" s="173">
        <v>373</v>
      </c>
      <c r="K510" s="173">
        <v>430</v>
      </c>
      <c r="L510" s="174">
        <v>-0.30563002680965101</v>
      </c>
      <c r="M510" s="173">
        <v>225</v>
      </c>
      <c r="N510" s="173">
        <v>213</v>
      </c>
      <c r="O510" s="173">
        <v>247</v>
      </c>
      <c r="P510" s="167">
        <v>5.6338028169014003E-2</v>
      </c>
    </row>
    <row r="511" spans="1:16" x14ac:dyDescent="0.35">
      <c r="A511" s="177" t="s">
        <v>8210</v>
      </c>
      <c r="B511" s="175" t="s">
        <v>8209</v>
      </c>
      <c r="C511" s="175" t="s">
        <v>260</v>
      </c>
      <c r="D511" s="175" t="s">
        <v>10286</v>
      </c>
      <c r="E511" s="175" t="s">
        <v>8208</v>
      </c>
      <c r="F511" s="175"/>
      <c r="G511" s="176" t="s">
        <v>11240</v>
      </c>
      <c r="H511" s="175" t="s">
        <v>1646</v>
      </c>
      <c r="I511" s="173">
        <v>256</v>
      </c>
      <c r="J511" s="173">
        <v>244</v>
      </c>
      <c r="K511" s="173">
        <v>266</v>
      </c>
      <c r="L511" s="174">
        <v>4.91803278688525E-2</v>
      </c>
      <c r="M511" s="173">
        <v>3591</v>
      </c>
      <c r="N511" s="173">
        <v>1500</v>
      </c>
      <c r="O511" s="173">
        <v>1928</v>
      </c>
      <c r="P511" s="167">
        <v>1.3939999999999999</v>
      </c>
    </row>
    <row r="512" spans="1:16" x14ac:dyDescent="0.35">
      <c r="A512" s="177" t="s">
        <v>5331</v>
      </c>
      <c r="B512" s="175"/>
      <c r="C512" s="175" t="s">
        <v>350</v>
      </c>
      <c r="D512" s="175" t="s">
        <v>10238</v>
      </c>
      <c r="E512" s="175"/>
      <c r="F512" s="175" t="s">
        <v>5330</v>
      </c>
      <c r="G512" s="176" t="s">
        <v>10239</v>
      </c>
      <c r="H512" s="175" t="s">
        <v>1646</v>
      </c>
      <c r="I512" s="173">
        <v>255</v>
      </c>
      <c r="J512" s="173">
        <v>302</v>
      </c>
      <c r="K512" s="173">
        <v>48</v>
      </c>
      <c r="L512" s="174">
        <v>-0.15562913907284801</v>
      </c>
      <c r="M512" s="173">
        <v>145</v>
      </c>
      <c r="N512" s="173">
        <v>65</v>
      </c>
      <c r="O512" s="173">
        <v>97</v>
      </c>
      <c r="P512" s="167">
        <v>1.2307692307692299</v>
      </c>
    </row>
    <row r="513" spans="1:16" x14ac:dyDescent="0.35">
      <c r="A513" s="177" t="s">
        <v>3444</v>
      </c>
      <c r="B513" s="175"/>
      <c r="C513" s="175" t="s">
        <v>257</v>
      </c>
      <c r="D513" s="175" t="s">
        <v>11863</v>
      </c>
      <c r="E513" s="175"/>
      <c r="F513" s="175" t="s">
        <v>3443</v>
      </c>
      <c r="G513" s="176" t="s">
        <v>11864</v>
      </c>
      <c r="H513" s="175" t="s">
        <v>1646</v>
      </c>
      <c r="I513" s="173">
        <v>252</v>
      </c>
      <c r="J513" s="173">
        <v>1291</v>
      </c>
      <c r="K513" s="173">
        <v>1482</v>
      </c>
      <c r="L513" s="174">
        <v>-0.80480247869868304</v>
      </c>
      <c r="M513" s="173">
        <v>2265</v>
      </c>
      <c r="N513" s="173">
        <v>2086</v>
      </c>
      <c r="O513" s="173">
        <v>2385</v>
      </c>
      <c r="P513" s="167">
        <v>8.5810162991370995E-2</v>
      </c>
    </row>
    <row r="514" spans="1:16" x14ac:dyDescent="0.35">
      <c r="A514" s="177" t="s">
        <v>7892</v>
      </c>
      <c r="B514" s="175"/>
      <c r="C514" s="175" t="s">
        <v>262</v>
      </c>
      <c r="D514" s="175" t="s">
        <v>10370</v>
      </c>
      <c r="E514" s="175"/>
      <c r="F514" s="175" t="s">
        <v>7891</v>
      </c>
      <c r="G514" s="176" t="s">
        <v>10371</v>
      </c>
      <c r="H514" s="175" t="s">
        <v>1646</v>
      </c>
      <c r="I514" s="173">
        <v>251</v>
      </c>
      <c r="J514" s="173">
        <v>336</v>
      </c>
      <c r="K514" s="173">
        <v>465</v>
      </c>
      <c r="L514" s="174">
        <v>-0.25297619047619002</v>
      </c>
      <c r="M514" s="173">
        <v>235</v>
      </c>
      <c r="N514" s="173">
        <v>154</v>
      </c>
      <c r="O514" s="173">
        <v>181</v>
      </c>
      <c r="P514" s="167">
        <v>0.52597402597402598</v>
      </c>
    </row>
    <row r="515" spans="1:16" x14ac:dyDescent="0.35">
      <c r="A515" s="177" t="s">
        <v>8598</v>
      </c>
      <c r="B515" s="175"/>
      <c r="C515" s="175" t="s">
        <v>351</v>
      </c>
      <c r="D515" s="175" t="s">
        <v>8597</v>
      </c>
      <c r="E515" s="175"/>
      <c r="F515" s="175" t="s">
        <v>8596</v>
      </c>
      <c r="G515" s="176" t="s">
        <v>8221</v>
      </c>
      <c r="H515" s="175" t="s">
        <v>1646</v>
      </c>
      <c r="I515" s="173">
        <v>251</v>
      </c>
      <c r="J515" s="173">
        <v>425</v>
      </c>
      <c r="K515" s="173">
        <v>515</v>
      </c>
      <c r="L515" s="174">
        <v>-0.40941176470588198</v>
      </c>
      <c r="M515" s="173">
        <v>242</v>
      </c>
      <c r="N515" s="173">
        <v>118</v>
      </c>
      <c r="O515" s="173">
        <v>160</v>
      </c>
      <c r="P515" s="167">
        <v>1.0508474576271201</v>
      </c>
    </row>
    <row r="516" spans="1:16" x14ac:dyDescent="0.35">
      <c r="A516" s="177" t="s">
        <v>8456</v>
      </c>
      <c r="B516" s="175"/>
      <c r="C516" s="175" t="s">
        <v>8856</v>
      </c>
      <c r="D516" s="175" t="s">
        <v>11917</v>
      </c>
      <c r="E516" s="175"/>
      <c r="F516" s="175" t="s">
        <v>8455</v>
      </c>
      <c r="G516" s="176" t="s">
        <v>11918</v>
      </c>
      <c r="H516" s="175" t="s">
        <v>1646</v>
      </c>
      <c r="I516" s="173">
        <v>251</v>
      </c>
      <c r="J516" s="173">
        <v>619</v>
      </c>
      <c r="K516" s="173">
        <v>750</v>
      </c>
      <c r="L516" s="174">
        <v>-0.59450726978998403</v>
      </c>
      <c r="M516" s="173">
        <v>4656</v>
      </c>
      <c r="N516" s="173">
        <v>2891</v>
      </c>
      <c r="O516" s="173">
        <v>3566</v>
      </c>
      <c r="P516" s="167">
        <v>0.61051539259771703</v>
      </c>
    </row>
    <row r="517" spans="1:16" x14ac:dyDescent="0.35">
      <c r="A517" s="177" t="s">
        <v>7548</v>
      </c>
      <c r="B517" s="175"/>
      <c r="C517" s="175" t="s">
        <v>258</v>
      </c>
      <c r="D517" s="175" t="s">
        <v>9941</v>
      </c>
      <c r="E517" s="175"/>
      <c r="F517" s="175" t="s">
        <v>7547</v>
      </c>
      <c r="G517" s="176" t="s">
        <v>8130</v>
      </c>
      <c r="H517" s="175" t="s">
        <v>1646</v>
      </c>
      <c r="I517" s="173">
        <v>248</v>
      </c>
      <c r="J517" s="173">
        <v>138</v>
      </c>
      <c r="K517" s="173">
        <v>106</v>
      </c>
      <c r="L517" s="174">
        <v>0.79710144927536197</v>
      </c>
      <c r="M517" s="173">
        <v>255</v>
      </c>
      <c r="N517" s="173">
        <v>104</v>
      </c>
      <c r="O517" s="173">
        <v>122</v>
      </c>
      <c r="P517" s="167">
        <v>1.45192307692308</v>
      </c>
    </row>
    <row r="518" spans="1:16" x14ac:dyDescent="0.35">
      <c r="A518" s="177" t="s">
        <v>8409</v>
      </c>
      <c r="B518" s="175" t="s">
        <v>2806</v>
      </c>
      <c r="C518" s="175" t="s">
        <v>256</v>
      </c>
      <c r="D518" s="175" t="s">
        <v>9264</v>
      </c>
      <c r="E518" s="175" t="s">
        <v>8408</v>
      </c>
      <c r="F518" s="175"/>
      <c r="G518" s="176" t="s">
        <v>9265</v>
      </c>
      <c r="H518" s="175" t="s">
        <v>1646</v>
      </c>
      <c r="I518" s="173">
        <v>246</v>
      </c>
      <c r="J518" s="173">
        <v>562</v>
      </c>
      <c r="K518" s="173">
        <v>802</v>
      </c>
      <c r="L518" s="174">
        <v>-0.56227758007117401</v>
      </c>
      <c r="M518" s="173">
        <v>2328</v>
      </c>
      <c r="N518" s="173">
        <v>1661</v>
      </c>
      <c r="O518" s="173">
        <v>2969</v>
      </c>
      <c r="P518" s="167">
        <v>0.40156532209512302</v>
      </c>
    </row>
    <row r="519" spans="1:16" x14ac:dyDescent="0.35">
      <c r="A519" s="177" t="s">
        <v>4300</v>
      </c>
      <c r="B519" s="175"/>
      <c r="C519" s="175" t="s">
        <v>350</v>
      </c>
      <c r="D519" s="175" t="s">
        <v>9153</v>
      </c>
      <c r="E519" s="175"/>
      <c r="F519" s="175" t="s">
        <v>4299</v>
      </c>
      <c r="G519" s="176" t="s">
        <v>9154</v>
      </c>
      <c r="H519" s="175" t="s">
        <v>1646</v>
      </c>
      <c r="I519" s="173">
        <v>246</v>
      </c>
      <c r="J519" s="173">
        <v>392</v>
      </c>
      <c r="K519" s="173">
        <v>565</v>
      </c>
      <c r="L519" s="174">
        <v>-0.37244897959183698</v>
      </c>
      <c r="M519" s="173">
        <v>70</v>
      </c>
      <c r="N519" s="173">
        <v>30</v>
      </c>
      <c r="O519" s="173">
        <v>35</v>
      </c>
      <c r="P519" s="167">
        <v>1.3333333333333299</v>
      </c>
    </row>
    <row r="520" spans="1:16" x14ac:dyDescent="0.35">
      <c r="A520" s="177" t="s">
        <v>7043</v>
      </c>
      <c r="B520" s="175"/>
      <c r="C520" s="175" t="s">
        <v>8856</v>
      </c>
      <c r="D520" s="175" t="s">
        <v>7042</v>
      </c>
      <c r="E520" s="175"/>
      <c r="F520" s="175" t="s">
        <v>7041</v>
      </c>
      <c r="G520" s="176" t="s">
        <v>7040</v>
      </c>
      <c r="H520" s="175" t="s">
        <v>1646</v>
      </c>
      <c r="I520" s="173">
        <v>246</v>
      </c>
      <c r="J520" s="173">
        <v>399</v>
      </c>
      <c r="K520" s="173">
        <v>490</v>
      </c>
      <c r="L520" s="174">
        <v>-0.383458646616541</v>
      </c>
      <c r="M520" s="173">
        <v>265</v>
      </c>
      <c r="N520" s="173">
        <v>114</v>
      </c>
      <c r="O520" s="173">
        <v>135</v>
      </c>
      <c r="P520" s="167">
        <v>1.3245614035087701</v>
      </c>
    </row>
    <row r="521" spans="1:16" x14ac:dyDescent="0.35">
      <c r="A521" s="177" t="s">
        <v>7813</v>
      </c>
      <c r="B521" s="175" t="s">
        <v>5869</v>
      </c>
      <c r="C521" s="175" t="s">
        <v>263</v>
      </c>
      <c r="D521" s="175" t="s">
        <v>12091</v>
      </c>
      <c r="E521" s="175" t="s">
        <v>7812</v>
      </c>
      <c r="F521" s="175"/>
      <c r="G521" s="176" t="s">
        <v>10119</v>
      </c>
      <c r="H521" s="175" t="s">
        <v>1646</v>
      </c>
      <c r="I521" s="173">
        <v>245</v>
      </c>
      <c r="J521" s="173">
        <v>196</v>
      </c>
      <c r="K521" s="173">
        <v>195</v>
      </c>
      <c r="L521" s="174">
        <v>0.25</v>
      </c>
      <c r="M521" s="173">
        <v>2562</v>
      </c>
      <c r="N521" s="173">
        <v>1530</v>
      </c>
      <c r="O521" s="173">
        <v>1686</v>
      </c>
      <c r="P521" s="167">
        <v>0.67450980392156901</v>
      </c>
    </row>
    <row r="522" spans="1:16" x14ac:dyDescent="0.35">
      <c r="A522" s="177" t="s">
        <v>4178</v>
      </c>
      <c r="B522" s="175"/>
      <c r="C522" s="175" t="s">
        <v>350</v>
      </c>
      <c r="D522" s="175" t="s">
        <v>10502</v>
      </c>
      <c r="E522" s="175"/>
      <c r="F522" s="175" t="s">
        <v>4177</v>
      </c>
      <c r="G522" s="176" t="s">
        <v>10059</v>
      </c>
      <c r="H522" s="175" t="s">
        <v>1646</v>
      </c>
      <c r="I522" s="173">
        <v>244</v>
      </c>
      <c r="J522" s="173">
        <v>251</v>
      </c>
      <c r="K522" s="173">
        <v>319</v>
      </c>
      <c r="L522" s="174">
        <v>-2.78884462151394E-2</v>
      </c>
      <c r="M522" s="173">
        <v>101</v>
      </c>
      <c r="N522" s="173">
        <v>41</v>
      </c>
      <c r="O522" s="173">
        <v>53</v>
      </c>
      <c r="P522" s="167">
        <v>1.4634146341463401</v>
      </c>
    </row>
    <row r="523" spans="1:16" x14ac:dyDescent="0.35">
      <c r="A523" s="177" t="s">
        <v>7037</v>
      </c>
      <c r="B523" s="175"/>
      <c r="C523" s="175" t="s">
        <v>256</v>
      </c>
      <c r="D523" s="175" t="s">
        <v>7036</v>
      </c>
      <c r="E523" s="175"/>
      <c r="F523" s="175" t="s">
        <v>7035</v>
      </c>
      <c r="G523" s="176" t="s">
        <v>11391</v>
      </c>
      <c r="H523" s="175" t="s">
        <v>1646</v>
      </c>
      <c r="I523" s="173">
        <v>244</v>
      </c>
      <c r="J523" s="173">
        <v>4</v>
      </c>
      <c r="K523" s="173">
        <v>237</v>
      </c>
      <c r="L523" s="174">
        <v>60</v>
      </c>
      <c r="M523" s="173">
        <v>596</v>
      </c>
      <c r="N523" s="173">
        <v>268</v>
      </c>
      <c r="O523" s="173">
        <v>375</v>
      </c>
      <c r="P523" s="167">
        <v>1.22388059701493</v>
      </c>
    </row>
    <row r="524" spans="1:16" x14ac:dyDescent="0.35">
      <c r="A524" s="177" t="s">
        <v>7111</v>
      </c>
      <c r="B524" s="175" t="s">
        <v>5869</v>
      </c>
      <c r="C524" s="175" t="s">
        <v>263</v>
      </c>
      <c r="D524" s="175" t="s">
        <v>9777</v>
      </c>
      <c r="E524" s="175" t="s">
        <v>7110</v>
      </c>
      <c r="F524" s="175"/>
      <c r="G524" s="176" t="s">
        <v>9778</v>
      </c>
      <c r="H524" s="175" t="s">
        <v>1646</v>
      </c>
      <c r="I524" s="173">
        <v>244</v>
      </c>
      <c r="J524" s="173">
        <v>0</v>
      </c>
      <c r="K524" s="173">
        <v>186</v>
      </c>
      <c r="L524" s="174">
        <v>0</v>
      </c>
      <c r="M524" s="173">
        <v>3340</v>
      </c>
      <c r="N524" s="173">
        <v>1202</v>
      </c>
      <c r="O524" s="173">
        <v>1475</v>
      </c>
      <c r="P524" s="167">
        <v>1.77870216306156</v>
      </c>
    </row>
    <row r="525" spans="1:16" x14ac:dyDescent="0.35">
      <c r="A525" s="177" t="s">
        <v>8389</v>
      </c>
      <c r="B525" s="175"/>
      <c r="C525" s="175" t="s">
        <v>351</v>
      </c>
      <c r="D525" s="175" t="s">
        <v>2359</v>
      </c>
      <c r="E525" s="175"/>
      <c r="F525" s="175" t="s">
        <v>8388</v>
      </c>
      <c r="G525" s="176" t="s">
        <v>2357</v>
      </c>
      <c r="H525" s="175" t="s">
        <v>1646</v>
      </c>
      <c r="I525" s="173">
        <v>243</v>
      </c>
      <c r="J525" s="173">
        <v>258</v>
      </c>
      <c r="K525" s="173">
        <v>370</v>
      </c>
      <c r="L525" s="174">
        <v>-5.8139534883720902E-2</v>
      </c>
      <c r="M525" s="173">
        <v>118</v>
      </c>
      <c r="N525" s="173">
        <v>48</v>
      </c>
      <c r="O525" s="173">
        <v>54</v>
      </c>
      <c r="P525" s="167">
        <v>1.4583333333333299</v>
      </c>
    </row>
    <row r="526" spans="1:16" x14ac:dyDescent="0.35">
      <c r="A526" s="177" t="s">
        <v>8053</v>
      </c>
      <c r="B526" s="175" t="s">
        <v>2938</v>
      </c>
      <c r="C526" s="175" t="s">
        <v>260</v>
      </c>
      <c r="D526" s="175" t="s">
        <v>8052</v>
      </c>
      <c r="E526" s="175" t="s">
        <v>8051</v>
      </c>
      <c r="F526" s="175"/>
      <c r="G526" s="176" t="s">
        <v>8050</v>
      </c>
      <c r="H526" s="175" t="s">
        <v>1646</v>
      </c>
      <c r="I526" s="173">
        <v>240</v>
      </c>
      <c r="J526" s="173">
        <v>213</v>
      </c>
      <c r="K526" s="173">
        <v>118</v>
      </c>
      <c r="L526" s="174">
        <v>0.12676056338028199</v>
      </c>
      <c r="M526" s="173">
        <v>598</v>
      </c>
      <c r="N526" s="173">
        <v>397</v>
      </c>
      <c r="O526" s="173">
        <v>387</v>
      </c>
      <c r="P526" s="167">
        <v>0.506297229219144</v>
      </c>
    </row>
    <row r="527" spans="1:16" x14ac:dyDescent="0.35">
      <c r="A527" s="177" t="s">
        <v>8335</v>
      </c>
      <c r="B527" s="175"/>
      <c r="C527" s="175" t="s">
        <v>8856</v>
      </c>
      <c r="D527" s="175" t="s">
        <v>10377</v>
      </c>
      <c r="E527" s="175"/>
      <c r="F527" s="175" t="s">
        <v>8334</v>
      </c>
      <c r="G527" s="176" t="s">
        <v>10378</v>
      </c>
      <c r="H527" s="175" t="s">
        <v>1646</v>
      </c>
      <c r="I527" s="173">
        <v>240</v>
      </c>
      <c r="J527" s="173">
        <v>307</v>
      </c>
      <c r="K527" s="173">
        <v>461</v>
      </c>
      <c r="L527" s="174">
        <v>-0.218241042345277</v>
      </c>
      <c r="M527" s="173">
        <v>140</v>
      </c>
      <c r="N527" s="173">
        <v>60</v>
      </c>
      <c r="O527" s="173">
        <v>92</v>
      </c>
      <c r="P527" s="167">
        <v>1.3333333333333299</v>
      </c>
    </row>
    <row r="528" spans="1:16" x14ac:dyDescent="0.35">
      <c r="A528" s="177" t="s">
        <v>7819</v>
      </c>
      <c r="B528" s="175"/>
      <c r="C528" s="175" t="s">
        <v>263</v>
      </c>
      <c r="D528" s="175" t="s">
        <v>9420</v>
      </c>
      <c r="E528" s="175"/>
      <c r="F528" s="175" t="s">
        <v>7818</v>
      </c>
      <c r="G528" s="176" t="s">
        <v>9421</v>
      </c>
      <c r="H528" s="175" t="s">
        <v>1646</v>
      </c>
      <c r="I528" s="173">
        <v>240</v>
      </c>
      <c r="J528" s="173">
        <v>191</v>
      </c>
      <c r="K528" s="173">
        <v>176</v>
      </c>
      <c r="L528" s="174">
        <v>0.25654450261780098</v>
      </c>
      <c r="M528" s="173">
        <v>2322</v>
      </c>
      <c r="N528" s="173">
        <v>865</v>
      </c>
      <c r="O528" s="173">
        <v>1149</v>
      </c>
      <c r="P528" s="167">
        <v>1.68439306358382</v>
      </c>
    </row>
    <row r="529" spans="1:16" x14ac:dyDescent="0.35">
      <c r="A529" s="177" t="s">
        <v>7120</v>
      </c>
      <c r="B529" s="175"/>
      <c r="C529" s="175" t="s">
        <v>8856</v>
      </c>
      <c r="D529" s="175" t="s">
        <v>9729</v>
      </c>
      <c r="E529" s="175"/>
      <c r="F529" s="175" t="s">
        <v>7119</v>
      </c>
      <c r="G529" s="176" t="s">
        <v>9730</v>
      </c>
      <c r="H529" s="175" t="s">
        <v>1646</v>
      </c>
      <c r="I529" s="173">
        <v>235</v>
      </c>
      <c r="J529" s="173">
        <v>203</v>
      </c>
      <c r="K529" s="173">
        <v>296</v>
      </c>
      <c r="L529" s="174">
        <v>0.15763546798029601</v>
      </c>
      <c r="M529" s="173">
        <v>108</v>
      </c>
      <c r="N529" s="173">
        <v>55</v>
      </c>
      <c r="O529" s="173">
        <v>63</v>
      </c>
      <c r="P529" s="167">
        <v>0.96363636363636396</v>
      </c>
    </row>
    <row r="530" spans="1:16" x14ac:dyDescent="0.35">
      <c r="A530" s="177" t="s">
        <v>8205</v>
      </c>
      <c r="B530" s="175"/>
      <c r="C530" s="175" t="s">
        <v>255</v>
      </c>
      <c r="D530" s="175" t="s">
        <v>6988</v>
      </c>
      <c r="E530" s="175"/>
      <c r="F530" s="175" t="s">
        <v>8204</v>
      </c>
      <c r="G530" s="176" t="s">
        <v>6986</v>
      </c>
      <c r="H530" s="175" t="s">
        <v>1646</v>
      </c>
      <c r="I530" s="173">
        <v>234</v>
      </c>
      <c r="J530" s="173">
        <v>218</v>
      </c>
      <c r="K530" s="173">
        <v>332</v>
      </c>
      <c r="L530" s="174">
        <v>7.3394495412844096E-2</v>
      </c>
      <c r="M530" s="173">
        <v>238</v>
      </c>
      <c r="N530" s="173">
        <v>68</v>
      </c>
      <c r="O530" s="173">
        <v>89</v>
      </c>
      <c r="P530" s="167">
        <v>2.5</v>
      </c>
    </row>
    <row r="531" spans="1:16" x14ac:dyDescent="0.35">
      <c r="A531" s="177" t="s">
        <v>3079</v>
      </c>
      <c r="B531" s="175"/>
      <c r="C531" s="175" t="s">
        <v>8856</v>
      </c>
      <c r="D531" s="175" t="s">
        <v>10611</v>
      </c>
      <c r="E531" s="175"/>
      <c r="F531" s="175" t="s">
        <v>3078</v>
      </c>
      <c r="G531" s="176" t="s">
        <v>8497</v>
      </c>
      <c r="H531" s="175" t="s">
        <v>1646</v>
      </c>
      <c r="I531" s="173">
        <v>233</v>
      </c>
      <c r="J531" s="173">
        <v>117</v>
      </c>
      <c r="K531" s="173">
        <v>12</v>
      </c>
      <c r="L531" s="174">
        <v>0.99145299145299204</v>
      </c>
      <c r="M531" s="173">
        <v>137</v>
      </c>
      <c r="N531" s="173">
        <v>24</v>
      </c>
      <c r="O531" s="173">
        <v>44</v>
      </c>
      <c r="P531" s="167">
        <v>4.7083333333333304</v>
      </c>
    </row>
    <row r="532" spans="1:16" x14ac:dyDescent="0.35">
      <c r="A532" s="177" t="s">
        <v>8346</v>
      </c>
      <c r="B532" s="175" t="s">
        <v>5081</v>
      </c>
      <c r="C532" s="175" t="s">
        <v>257</v>
      </c>
      <c r="D532" s="175" t="s">
        <v>8345</v>
      </c>
      <c r="E532" s="175" t="s">
        <v>8344</v>
      </c>
      <c r="F532" s="175"/>
      <c r="G532" s="176" t="s">
        <v>11124</v>
      </c>
      <c r="H532" s="175" t="s">
        <v>1646</v>
      </c>
      <c r="I532" s="173">
        <v>232</v>
      </c>
      <c r="J532" s="173">
        <v>260</v>
      </c>
      <c r="K532" s="173">
        <v>403</v>
      </c>
      <c r="L532" s="174">
        <v>-0.107692307692308</v>
      </c>
      <c r="M532" s="173">
        <v>1363</v>
      </c>
      <c r="N532" s="173">
        <v>848</v>
      </c>
      <c r="O532" s="173">
        <v>995</v>
      </c>
      <c r="P532" s="167">
        <v>0.60731132075471705</v>
      </c>
    </row>
    <row r="533" spans="1:16" x14ac:dyDescent="0.35">
      <c r="A533" s="177" t="s">
        <v>3481</v>
      </c>
      <c r="B533" s="175"/>
      <c r="C533" s="175" t="s">
        <v>256</v>
      </c>
      <c r="D533" s="175" t="s">
        <v>12125</v>
      </c>
      <c r="E533" s="175"/>
      <c r="F533" s="175" t="s">
        <v>3479</v>
      </c>
      <c r="G533" s="176" t="s">
        <v>12126</v>
      </c>
      <c r="H533" s="175" t="s">
        <v>1646</v>
      </c>
      <c r="I533" s="173">
        <v>232</v>
      </c>
      <c r="J533" s="173">
        <v>183</v>
      </c>
      <c r="K533" s="173">
        <v>284</v>
      </c>
      <c r="L533" s="174">
        <v>0.26775956284153002</v>
      </c>
      <c r="M533" s="173">
        <v>236</v>
      </c>
      <c r="N533" s="173">
        <v>389</v>
      </c>
      <c r="O533" s="173">
        <v>238</v>
      </c>
      <c r="P533" s="167">
        <v>-0.39331619537275098</v>
      </c>
    </row>
    <row r="534" spans="1:16" x14ac:dyDescent="0.35">
      <c r="A534" s="177" t="s">
        <v>4468</v>
      </c>
      <c r="B534" s="175"/>
      <c r="C534" s="175" t="s">
        <v>257</v>
      </c>
      <c r="D534" s="175" t="s">
        <v>4467</v>
      </c>
      <c r="E534" s="175"/>
      <c r="F534" s="175" t="s">
        <v>4466</v>
      </c>
      <c r="G534" s="176" t="s">
        <v>3686</v>
      </c>
      <c r="H534" s="175" t="s">
        <v>1646</v>
      </c>
      <c r="I534" s="173">
        <v>230</v>
      </c>
      <c r="J534" s="173">
        <v>867</v>
      </c>
      <c r="K534" s="173">
        <v>883</v>
      </c>
      <c r="L534" s="174">
        <v>-0.734717416378316</v>
      </c>
      <c r="M534" s="173">
        <v>381</v>
      </c>
      <c r="N534" s="173">
        <v>652</v>
      </c>
      <c r="O534" s="173">
        <v>723</v>
      </c>
      <c r="P534" s="167">
        <v>-0.41564417177914098</v>
      </c>
    </row>
    <row r="535" spans="1:16" x14ac:dyDescent="0.35">
      <c r="A535" s="177" t="s">
        <v>1829</v>
      </c>
      <c r="B535" s="175"/>
      <c r="C535" s="175" t="s">
        <v>263</v>
      </c>
      <c r="D535" s="175" t="s">
        <v>9884</v>
      </c>
      <c r="E535" s="175"/>
      <c r="F535" s="175" t="s">
        <v>1828</v>
      </c>
      <c r="G535" s="176" t="s">
        <v>9885</v>
      </c>
      <c r="H535" s="175" t="s">
        <v>1646</v>
      </c>
      <c r="I535" s="173">
        <v>227</v>
      </c>
      <c r="J535" s="173">
        <v>187</v>
      </c>
      <c r="K535" s="173">
        <v>125</v>
      </c>
      <c r="L535" s="174">
        <v>0.21390374331550799</v>
      </c>
      <c r="M535" s="173">
        <v>133</v>
      </c>
      <c r="N535" s="173">
        <v>48</v>
      </c>
      <c r="O535" s="173">
        <v>54</v>
      </c>
      <c r="P535" s="167">
        <v>1.7708333333333299</v>
      </c>
    </row>
    <row r="536" spans="1:16" x14ac:dyDescent="0.35">
      <c r="A536" s="177" t="s">
        <v>4564</v>
      </c>
      <c r="B536" s="175"/>
      <c r="C536" s="175" t="s">
        <v>8856</v>
      </c>
      <c r="D536" s="175" t="s">
        <v>9717</v>
      </c>
      <c r="E536" s="175"/>
      <c r="F536" s="175" t="s">
        <v>4563</v>
      </c>
      <c r="G536" s="176" t="s">
        <v>11333</v>
      </c>
      <c r="H536" s="175" t="s">
        <v>1646</v>
      </c>
      <c r="I536" s="173">
        <v>223</v>
      </c>
      <c r="J536" s="173">
        <v>240</v>
      </c>
      <c r="K536" s="173">
        <v>253</v>
      </c>
      <c r="L536" s="174">
        <v>-7.0833333333333304E-2</v>
      </c>
      <c r="M536" s="173">
        <v>882</v>
      </c>
      <c r="N536" s="173">
        <v>479</v>
      </c>
      <c r="O536" s="173">
        <v>545</v>
      </c>
      <c r="P536" s="167">
        <v>0.84133611691023003</v>
      </c>
    </row>
    <row r="537" spans="1:16" x14ac:dyDescent="0.35">
      <c r="A537" s="177" t="s">
        <v>6355</v>
      </c>
      <c r="B537" s="175"/>
      <c r="C537" s="175" t="s">
        <v>257</v>
      </c>
      <c r="D537" s="175" t="s">
        <v>10030</v>
      </c>
      <c r="E537" s="175" t="s">
        <v>6354</v>
      </c>
      <c r="F537" s="175"/>
      <c r="G537" s="176" t="s">
        <v>10031</v>
      </c>
      <c r="H537" s="175" t="s">
        <v>1646</v>
      </c>
      <c r="I537" s="173">
        <v>220</v>
      </c>
      <c r="J537" s="173">
        <v>344</v>
      </c>
      <c r="K537" s="173">
        <v>340</v>
      </c>
      <c r="L537" s="174">
        <v>-0.36046511627907002</v>
      </c>
      <c r="M537" s="173">
        <v>2080</v>
      </c>
      <c r="N537" s="173">
        <v>940</v>
      </c>
      <c r="O537" s="173">
        <v>989</v>
      </c>
      <c r="P537" s="167">
        <v>1.2127659574468099</v>
      </c>
    </row>
    <row r="538" spans="1:16" x14ac:dyDescent="0.35">
      <c r="A538" s="177" t="s">
        <v>5948</v>
      </c>
      <c r="B538" s="175" t="s">
        <v>2623</v>
      </c>
      <c r="C538" s="175" t="s">
        <v>258</v>
      </c>
      <c r="D538" s="175" t="s">
        <v>5947</v>
      </c>
      <c r="E538" s="175" t="s">
        <v>5946</v>
      </c>
      <c r="F538" s="175"/>
      <c r="G538" s="176" t="s">
        <v>5945</v>
      </c>
      <c r="H538" s="175" t="s">
        <v>1646</v>
      </c>
      <c r="I538" s="173">
        <v>220</v>
      </c>
      <c r="J538" s="173">
        <v>284</v>
      </c>
      <c r="K538" s="173">
        <v>346</v>
      </c>
      <c r="L538" s="174">
        <v>-0.22535211267605601</v>
      </c>
      <c r="M538" s="173">
        <v>807</v>
      </c>
      <c r="N538" s="173">
        <v>347</v>
      </c>
      <c r="O538" s="173">
        <v>420</v>
      </c>
      <c r="P538" s="167">
        <v>1.3256484149855901</v>
      </c>
    </row>
    <row r="539" spans="1:16" x14ac:dyDescent="0.35">
      <c r="A539" s="177" t="s">
        <v>8049</v>
      </c>
      <c r="B539" s="175"/>
      <c r="C539" s="175" t="s">
        <v>258</v>
      </c>
      <c r="D539" s="175" t="s">
        <v>11611</v>
      </c>
      <c r="E539" s="175"/>
      <c r="F539" s="175" t="s">
        <v>8048</v>
      </c>
      <c r="G539" s="176" t="s">
        <v>10652</v>
      </c>
      <c r="H539" s="175" t="s">
        <v>1646</v>
      </c>
      <c r="I539" s="173">
        <v>220</v>
      </c>
      <c r="J539" s="173">
        <v>464</v>
      </c>
      <c r="K539" s="173">
        <v>523</v>
      </c>
      <c r="L539" s="174">
        <v>-0.52586206896551702</v>
      </c>
      <c r="M539" s="173">
        <v>717</v>
      </c>
      <c r="N539" s="173">
        <v>326</v>
      </c>
      <c r="O539" s="173">
        <v>468</v>
      </c>
      <c r="P539" s="167">
        <v>1.19938650306748</v>
      </c>
    </row>
    <row r="540" spans="1:16" x14ac:dyDescent="0.35">
      <c r="A540" s="177" t="s">
        <v>3411</v>
      </c>
      <c r="B540" s="175"/>
      <c r="C540" s="175" t="s">
        <v>351</v>
      </c>
      <c r="D540" s="175" t="s">
        <v>11872</v>
      </c>
      <c r="E540" s="175"/>
      <c r="F540" s="175" t="s">
        <v>3410</v>
      </c>
      <c r="G540" s="176" t="s">
        <v>10598</v>
      </c>
      <c r="H540" s="175" t="s">
        <v>1646</v>
      </c>
      <c r="I540" s="173">
        <v>219</v>
      </c>
      <c r="J540" s="173">
        <v>253</v>
      </c>
      <c r="K540" s="173">
        <v>194</v>
      </c>
      <c r="L540" s="174">
        <v>-0.13438735177865599</v>
      </c>
      <c r="M540" s="173">
        <v>91</v>
      </c>
      <c r="N540" s="173">
        <v>25</v>
      </c>
      <c r="O540" s="173">
        <v>27</v>
      </c>
      <c r="P540" s="167">
        <v>2.64</v>
      </c>
    </row>
    <row r="541" spans="1:16" x14ac:dyDescent="0.35">
      <c r="A541" s="177" t="s">
        <v>8277</v>
      </c>
      <c r="B541" s="175"/>
      <c r="C541" s="175" t="s">
        <v>258</v>
      </c>
      <c r="D541" s="175" t="s">
        <v>10809</v>
      </c>
      <c r="E541" s="175"/>
      <c r="F541" s="175" t="s">
        <v>8276</v>
      </c>
      <c r="G541" s="176" t="s">
        <v>11570</v>
      </c>
      <c r="H541" s="175" t="s">
        <v>1646</v>
      </c>
      <c r="I541" s="173">
        <v>219</v>
      </c>
      <c r="J541" s="173">
        <v>766</v>
      </c>
      <c r="K541" s="173">
        <v>476</v>
      </c>
      <c r="L541" s="174">
        <v>-0.71409921671018295</v>
      </c>
      <c r="M541" s="173">
        <v>831</v>
      </c>
      <c r="N541" s="173">
        <v>498</v>
      </c>
      <c r="O541" s="173">
        <v>842</v>
      </c>
      <c r="P541" s="167">
        <v>0.66867469879518104</v>
      </c>
    </row>
    <row r="542" spans="1:16" x14ac:dyDescent="0.35">
      <c r="A542" s="177" t="s">
        <v>8604</v>
      </c>
      <c r="B542" s="175" t="s">
        <v>2623</v>
      </c>
      <c r="C542" s="175" t="s">
        <v>258</v>
      </c>
      <c r="D542" s="175" t="s">
        <v>10020</v>
      </c>
      <c r="E542" s="175"/>
      <c r="F542" s="175" t="s">
        <v>8603</v>
      </c>
      <c r="G542" s="176" t="s">
        <v>11023</v>
      </c>
      <c r="H542" s="175" t="s">
        <v>1646</v>
      </c>
      <c r="I542" s="173">
        <v>217</v>
      </c>
      <c r="J542" s="173">
        <v>241</v>
      </c>
      <c r="K542" s="173">
        <v>262</v>
      </c>
      <c r="L542" s="174">
        <v>-9.9585062240663894E-2</v>
      </c>
      <c r="M542" s="173">
        <v>1544</v>
      </c>
      <c r="N542" s="173">
        <v>3793</v>
      </c>
      <c r="O542" s="173">
        <v>5016</v>
      </c>
      <c r="P542" s="167">
        <v>-0.592934352755075</v>
      </c>
    </row>
    <row r="543" spans="1:16" x14ac:dyDescent="0.35">
      <c r="A543" s="177" t="s">
        <v>7430</v>
      </c>
      <c r="B543" s="175"/>
      <c r="C543" s="175" t="s">
        <v>8856</v>
      </c>
      <c r="D543" s="175" t="s">
        <v>10654</v>
      </c>
      <c r="E543" s="175"/>
      <c r="F543" s="175" t="s">
        <v>7429</v>
      </c>
      <c r="G543" s="176" t="s">
        <v>10655</v>
      </c>
      <c r="H543" s="175" t="s">
        <v>1646</v>
      </c>
      <c r="I543" s="173">
        <v>217</v>
      </c>
      <c r="J543" s="173">
        <v>343</v>
      </c>
      <c r="K543" s="173">
        <v>574</v>
      </c>
      <c r="L543" s="174">
        <v>-0.36734693877551</v>
      </c>
      <c r="M543" s="173">
        <v>598</v>
      </c>
      <c r="N543" s="173">
        <v>473</v>
      </c>
      <c r="O543" s="173">
        <v>547</v>
      </c>
      <c r="P543" s="167">
        <v>0.26427061310782302</v>
      </c>
    </row>
    <row r="544" spans="1:16" x14ac:dyDescent="0.35">
      <c r="A544" s="177" t="s">
        <v>8314</v>
      </c>
      <c r="B544" s="175"/>
      <c r="C544" s="175" t="s">
        <v>8856</v>
      </c>
      <c r="D544" s="175" t="s">
        <v>10713</v>
      </c>
      <c r="E544" s="175"/>
      <c r="F544" s="175" t="s">
        <v>8313</v>
      </c>
      <c r="G544" s="176" t="s">
        <v>11529</v>
      </c>
      <c r="H544" s="175" t="s">
        <v>1646</v>
      </c>
      <c r="I544" s="173">
        <v>214</v>
      </c>
      <c r="J544" s="173">
        <v>151</v>
      </c>
      <c r="K544" s="173">
        <v>208</v>
      </c>
      <c r="L544" s="174">
        <v>0.41721854304635803</v>
      </c>
      <c r="M544" s="173">
        <v>6893</v>
      </c>
      <c r="N544" s="173">
        <v>3110</v>
      </c>
      <c r="O544" s="173">
        <v>3575</v>
      </c>
      <c r="P544" s="167">
        <v>1.2163987138263701</v>
      </c>
    </row>
    <row r="545" spans="1:16" x14ac:dyDescent="0.35">
      <c r="A545" s="177" t="s">
        <v>1740</v>
      </c>
      <c r="B545" s="175" t="s">
        <v>1739</v>
      </c>
      <c r="C545" s="175" t="s">
        <v>350</v>
      </c>
      <c r="D545" s="175" t="s">
        <v>11947</v>
      </c>
      <c r="E545" s="175" t="s">
        <v>1738</v>
      </c>
      <c r="F545" s="175"/>
      <c r="G545" s="176" t="s">
        <v>11948</v>
      </c>
      <c r="H545" s="175" t="s">
        <v>1646</v>
      </c>
      <c r="I545" s="173">
        <v>214</v>
      </c>
      <c r="J545" s="173">
        <v>191</v>
      </c>
      <c r="K545" s="173">
        <v>123</v>
      </c>
      <c r="L545" s="174">
        <v>0.12041884816753901</v>
      </c>
      <c r="M545" s="173">
        <v>3385</v>
      </c>
      <c r="N545" s="173">
        <v>1405</v>
      </c>
      <c r="O545" s="173">
        <v>1757</v>
      </c>
      <c r="P545" s="167">
        <v>1.40925266903915</v>
      </c>
    </row>
    <row r="546" spans="1:16" x14ac:dyDescent="0.35">
      <c r="A546" s="177" t="s">
        <v>8492</v>
      </c>
      <c r="B546" s="175" t="s">
        <v>5081</v>
      </c>
      <c r="C546" s="175" t="s">
        <v>257</v>
      </c>
      <c r="D546" s="175" t="s">
        <v>10150</v>
      </c>
      <c r="E546" s="175" t="s">
        <v>8491</v>
      </c>
      <c r="F546" s="175"/>
      <c r="G546" s="176" t="s">
        <v>10151</v>
      </c>
      <c r="H546" s="175" t="s">
        <v>1646</v>
      </c>
      <c r="I546" s="173">
        <v>213</v>
      </c>
      <c r="J546" s="173">
        <v>311</v>
      </c>
      <c r="K546" s="173">
        <v>454</v>
      </c>
      <c r="L546" s="174">
        <v>-0.31511254019292601</v>
      </c>
      <c r="M546" s="173">
        <v>2148</v>
      </c>
      <c r="N546" s="173">
        <v>838</v>
      </c>
      <c r="O546" s="173">
        <v>1123</v>
      </c>
      <c r="P546" s="167">
        <v>1.5632458233890201</v>
      </c>
    </row>
    <row r="547" spans="1:16" x14ac:dyDescent="0.35">
      <c r="A547" s="177" t="s">
        <v>7732</v>
      </c>
      <c r="B547" s="175" t="s">
        <v>2743</v>
      </c>
      <c r="C547" s="175" t="s">
        <v>255</v>
      </c>
      <c r="D547" s="175" t="s">
        <v>10097</v>
      </c>
      <c r="E547" s="175" t="s">
        <v>7731</v>
      </c>
      <c r="F547" s="175"/>
      <c r="G547" s="176" t="s">
        <v>10098</v>
      </c>
      <c r="H547" s="175" t="s">
        <v>1646</v>
      </c>
      <c r="I547" s="173">
        <v>212</v>
      </c>
      <c r="J547" s="173">
        <v>206</v>
      </c>
      <c r="K547" s="173">
        <v>172</v>
      </c>
      <c r="L547" s="174">
        <v>2.9126213592233E-2</v>
      </c>
      <c r="M547" s="173">
        <v>6167</v>
      </c>
      <c r="N547" s="173">
        <v>2502</v>
      </c>
      <c r="O547" s="173">
        <v>3192</v>
      </c>
      <c r="P547" s="167">
        <v>1.4648281374900101</v>
      </c>
    </row>
    <row r="548" spans="1:16" x14ac:dyDescent="0.35">
      <c r="A548" s="177" t="s">
        <v>4295</v>
      </c>
      <c r="B548" s="175"/>
      <c r="C548" s="175" t="s">
        <v>257</v>
      </c>
      <c r="D548" s="175" t="s">
        <v>10477</v>
      </c>
      <c r="E548" s="175"/>
      <c r="F548" s="175" t="s">
        <v>4294</v>
      </c>
      <c r="G548" s="176" t="s">
        <v>3141</v>
      </c>
      <c r="H548" s="175" t="s">
        <v>1646</v>
      </c>
      <c r="I548" s="173">
        <v>212</v>
      </c>
      <c r="J548" s="173">
        <v>542</v>
      </c>
      <c r="K548" s="173">
        <v>482</v>
      </c>
      <c r="L548" s="174">
        <v>-0.60885608856088602</v>
      </c>
      <c r="M548" s="173">
        <v>379</v>
      </c>
      <c r="N548" s="173">
        <v>161</v>
      </c>
      <c r="O548" s="173">
        <v>204</v>
      </c>
      <c r="P548" s="167">
        <v>1.3540372670807499</v>
      </c>
    </row>
    <row r="549" spans="1:16" x14ac:dyDescent="0.35">
      <c r="A549" s="177" t="s">
        <v>3840</v>
      </c>
      <c r="B549" s="175"/>
      <c r="C549" s="175" t="s">
        <v>350</v>
      </c>
      <c r="D549" s="175" t="s">
        <v>1892</v>
      </c>
      <c r="E549" s="175"/>
      <c r="F549" s="175" t="s">
        <v>3839</v>
      </c>
      <c r="G549" s="176" t="s">
        <v>227</v>
      </c>
      <c r="H549" s="175" t="s">
        <v>1646</v>
      </c>
      <c r="I549" s="173">
        <v>212</v>
      </c>
      <c r="J549" s="173">
        <v>251</v>
      </c>
      <c r="K549" s="173">
        <v>299</v>
      </c>
      <c r="L549" s="174">
        <v>-0.155378486055777</v>
      </c>
      <c r="M549" s="173">
        <v>34</v>
      </c>
      <c r="N549" s="173">
        <v>25</v>
      </c>
      <c r="O549" s="173">
        <v>19</v>
      </c>
      <c r="P549" s="167">
        <v>0.36</v>
      </c>
    </row>
    <row r="550" spans="1:16" x14ac:dyDescent="0.35">
      <c r="A550" s="177" t="s">
        <v>8462</v>
      </c>
      <c r="B550" s="175"/>
      <c r="C550" s="175" t="s">
        <v>351</v>
      </c>
      <c r="D550" s="175" t="s">
        <v>9706</v>
      </c>
      <c r="E550" s="175"/>
      <c r="F550" s="175" t="s">
        <v>8461</v>
      </c>
      <c r="G550" s="176" t="s">
        <v>9707</v>
      </c>
      <c r="H550" s="175" t="s">
        <v>1646</v>
      </c>
      <c r="I550" s="173">
        <v>211</v>
      </c>
      <c r="J550" s="173">
        <v>605</v>
      </c>
      <c r="K550" s="173">
        <v>491</v>
      </c>
      <c r="L550" s="174">
        <v>-0.65123966942148803</v>
      </c>
      <c r="M550" s="173">
        <v>503</v>
      </c>
      <c r="N550" s="173">
        <v>440</v>
      </c>
      <c r="O550" s="173">
        <v>1185</v>
      </c>
      <c r="P550" s="167">
        <v>0.14318181818181799</v>
      </c>
    </row>
    <row r="551" spans="1:16" x14ac:dyDescent="0.35">
      <c r="A551" s="177" t="s">
        <v>4032</v>
      </c>
      <c r="B551" s="175"/>
      <c r="C551" s="175" t="s">
        <v>262</v>
      </c>
      <c r="D551" s="175" t="s">
        <v>10523</v>
      </c>
      <c r="E551" s="175"/>
      <c r="F551" s="175" t="s">
        <v>4031</v>
      </c>
      <c r="G551" s="176" t="s">
        <v>4030</v>
      </c>
      <c r="H551" s="175" t="s">
        <v>1646</v>
      </c>
      <c r="I551" s="173">
        <v>209</v>
      </c>
      <c r="J551" s="173">
        <v>408</v>
      </c>
      <c r="K551" s="173">
        <v>327</v>
      </c>
      <c r="L551" s="174">
        <v>-0.48774509803921601</v>
      </c>
      <c r="M551" s="173">
        <v>148</v>
      </c>
      <c r="N551" s="173">
        <v>70</v>
      </c>
      <c r="O551" s="173">
        <v>79</v>
      </c>
      <c r="P551" s="167">
        <v>1.1142857142857101</v>
      </c>
    </row>
    <row r="552" spans="1:16" x14ac:dyDescent="0.35">
      <c r="A552" s="177" t="s">
        <v>6612</v>
      </c>
      <c r="B552" s="175"/>
      <c r="C552" s="175" t="s">
        <v>256</v>
      </c>
      <c r="D552" s="175" t="s">
        <v>11937</v>
      </c>
      <c r="E552" s="175"/>
      <c r="F552" s="175" t="s">
        <v>6611</v>
      </c>
      <c r="G552" s="176" t="s">
        <v>11938</v>
      </c>
      <c r="H552" s="175" t="s">
        <v>1646</v>
      </c>
      <c r="I552" s="173">
        <v>209</v>
      </c>
      <c r="J552" s="173">
        <v>123</v>
      </c>
      <c r="K552" s="173">
        <v>144</v>
      </c>
      <c r="L552" s="174">
        <v>0.69918699186991895</v>
      </c>
      <c r="M552" s="173">
        <v>1248</v>
      </c>
      <c r="N552" s="173">
        <v>856</v>
      </c>
      <c r="O552" s="173">
        <v>1305</v>
      </c>
      <c r="P552" s="167">
        <v>0.45794392523364502</v>
      </c>
    </row>
    <row r="553" spans="1:16" x14ac:dyDescent="0.35">
      <c r="A553" s="177" t="s">
        <v>2716</v>
      </c>
      <c r="B553" s="175"/>
      <c r="C553" s="175" t="s">
        <v>259</v>
      </c>
      <c r="D553" s="175" t="s">
        <v>10649</v>
      </c>
      <c r="E553" s="175"/>
      <c r="F553" s="175" t="s">
        <v>2715</v>
      </c>
      <c r="G553" s="176" t="s">
        <v>10567</v>
      </c>
      <c r="H553" s="175" t="s">
        <v>1646</v>
      </c>
      <c r="I553" s="173">
        <v>208</v>
      </c>
      <c r="J553" s="173">
        <v>141</v>
      </c>
      <c r="K553" s="173">
        <v>196</v>
      </c>
      <c r="L553" s="174">
        <v>0.47517730496453903</v>
      </c>
      <c r="M553" s="173">
        <v>230</v>
      </c>
      <c r="N553" s="173">
        <v>172</v>
      </c>
      <c r="O553" s="173">
        <v>251</v>
      </c>
      <c r="P553" s="167">
        <v>0.337209302325581</v>
      </c>
    </row>
    <row r="554" spans="1:16" x14ac:dyDescent="0.35">
      <c r="A554" s="177" t="s">
        <v>5307</v>
      </c>
      <c r="B554" s="175" t="s">
        <v>2816</v>
      </c>
      <c r="C554" s="175" t="s">
        <v>257</v>
      </c>
      <c r="D554" s="175" t="s">
        <v>11219</v>
      </c>
      <c r="E554" s="175" t="s">
        <v>5306</v>
      </c>
      <c r="F554" s="175"/>
      <c r="G554" s="176" t="s">
        <v>1457</v>
      </c>
      <c r="H554" s="175" t="s">
        <v>1646</v>
      </c>
      <c r="I554" s="173">
        <v>207</v>
      </c>
      <c r="J554" s="173">
        <v>338</v>
      </c>
      <c r="K554" s="173">
        <v>479</v>
      </c>
      <c r="L554" s="174">
        <v>-0.38757396449704101</v>
      </c>
      <c r="M554" s="173">
        <v>904</v>
      </c>
      <c r="N554" s="173">
        <v>630</v>
      </c>
      <c r="O554" s="173">
        <v>647</v>
      </c>
      <c r="P554" s="167">
        <v>0.43492063492063499</v>
      </c>
    </row>
    <row r="555" spans="1:16" x14ac:dyDescent="0.35">
      <c r="A555" s="177" t="s">
        <v>8237</v>
      </c>
      <c r="B555" s="175"/>
      <c r="C555" s="175" t="s">
        <v>257</v>
      </c>
      <c r="D555" s="175" t="s">
        <v>10664</v>
      </c>
      <c r="E555" s="175"/>
      <c r="F555" s="175" t="s">
        <v>8236</v>
      </c>
      <c r="G555" s="176" t="s">
        <v>9112</v>
      </c>
      <c r="H555" s="175" t="s">
        <v>1646</v>
      </c>
      <c r="I555" s="173">
        <v>206</v>
      </c>
      <c r="J555" s="173">
        <v>474</v>
      </c>
      <c r="K555" s="173">
        <v>481</v>
      </c>
      <c r="L555" s="174">
        <v>-0.56540084388185696</v>
      </c>
      <c r="M555" s="173">
        <v>418</v>
      </c>
      <c r="N555" s="173">
        <v>271</v>
      </c>
      <c r="O555" s="173">
        <v>308</v>
      </c>
      <c r="P555" s="167">
        <v>0.54243542435424397</v>
      </c>
    </row>
    <row r="556" spans="1:16" x14ac:dyDescent="0.35">
      <c r="A556" s="179" t="s">
        <v>7084</v>
      </c>
      <c r="B556" s="178"/>
      <c r="C556" s="175" t="s">
        <v>350</v>
      </c>
      <c r="D556" s="175" t="s">
        <v>10827</v>
      </c>
      <c r="E556" s="175"/>
      <c r="F556" s="175" t="s">
        <v>7083</v>
      </c>
      <c r="G556" s="176" t="s">
        <v>10013</v>
      </c>
      <c r="H556" s="175" t="s">
        <v>1646</v>
      </c>
      <c r="I556" s="173">
        <v>206</v>
      </c>
      <c r="J556" s="173">
        <v>246</v>
      </c>
      <c r="K556" s="173">
        <v>302</v>
      </c>
      <c r="L556" s="174">
        <v>-0.16260162601625999</v>
      </c>
      <c r="M556" s="173">
        <v>132</v>
      </c>
      <c r="N556" s="173">
        <v>95</v>
      </c>
      <c r="O556" s="173">
        <v>114</v>
      </c>
      <c r="P556" s="167">
        <v>0.38947368421052603</v>
      </c>
    </row>
    <row r="557" spans="1:16" x14ac:dyDescent="0.35">
      <c r="A557" s="177" t="s">
        <v>4330</v>
      </c>
      <c r="B557" s="175"/>
      <c r="C557" s="175" t="s">
        <v>259</v>
      </c>
      <c r="D557" s="175" t="s">
        <v>4077</v>
      </c>
      <c r="E557" s="175"/>
      <c r="F557" s="175" t="s">
        <v>4328</v>
      </c>
      <c r="G557" s="176" t="s">
        <v>2083</v>
      </c>
      <c r="H557" s="175" t="s">
        <v>1646</v>
      </c>
      <c r="I557" s="173">
        <v>205</v>
      </c>
      <c r="J557" s="173">
        <v>152</v>
      </c>
      <c r="K557" s="173">
        <v>292</v>
      </c>
      <c r="L557" s="174">
        <v>0.34868421052631599</v>
      </c>
      <c r="M557" s="173">
        <v>52</v>
      </c>
      <c r="N557" s="173">
        <v>23</v>
      </c>
      <c r="O557" s="173">
        <v>23</v>
      </c>
      <c r="P557" s="167">
        <v>1.26086956521739</v>
      </c>
    </row>
    <row r="558" spans="1:16" x14ac:dyDescent="0.35">
      <c r="A558" s="177" t="s">
        <v>5748</v>
      </c>
      <c r="B558" s="175" t="s">
        <v>2816</v>
      </c>
      <c r="C558" s="175" t="s">
        <v>257</v>
      </c>
      <c r="D558" s="175" t="s">
        <v>5747</v>
      </c>
      <c r="E558" s="175" t="s">
        <v>5746</v>
      </c>
      <c r="F558" s="175"/>
      <c r="G558" s="176" t="s">
        <v>11129</v>
      </c>
      <c r="H558" s="175" t="s">
        <v>1646</v>
      </c>
      <c r="I558" s="173">
        <v>203</v>
      </c>
      <c r="J558" s="173">
        <v>258</v>
      </c>
      <c r="K558" s="173">
        <v>280</v>
      </c>
      <c r="L558" s="174">
        <v>-0.21317829457364301</v>
      </c>
      <c r="M558" s="173">
        <v>229</v>
      </c>
      <c r="N558" s="173">
        <v>149</v>
      </c>
      <c r="O558" s="173">
        <v>198</v>
      </c>
      <c r="P558" s="167">
        <v>0.53691275167785202</v>
      </c>
    </row>
    <row r="559" spans="1:16" x14ac:dyDescent="0.35">
      <c r="A559" s="177" t="s">
        <v>8175</v>
      </c>
      <c r="B559" s="175"/>
      <c r="C559" s="175" t="s">
        <v>257</v>
      </c>
      <c r="D559" s="175" t="s">
        <v>8174</v>
      </c>
      <c r="E559" s="175"/>
      <c r="F559" s="175" t="s">
        <v>8173</v>
      </c>
      <c r="G559" s="176" t="s">
        <v>8172</v>
      </c>
      <c r="H559" s="175" t="s">
        <v>1646</v>
      </c>
      <c r="I559" s="173">
        <v>200</v>
      </c>
      <c r="J559" s="173">
        <v>182</v>
      </c>
      <c r="K559" s="173">
        <v>186</v>
      </c>
      <c r="L559" s="174">
        <v>9.8901098901098994E-2</v>
      </c>
      <c r="M559" s="173">
        <v>5722</v>
      </c>
      <c r="N559" s="173">
        <v>1945</v>
      </c>
      <c r="O559" s="173">
        <v>2506</v>
      </c>
      <c r="P559" s="167">
        <v>1.94190231362468</v>
      </c>
    </row>
    <row r="560" spans="1:16" x14ac:dyDescent="0.35">
      <c r="A560" s="177" t="s">
        <v>4538</v>
      </c>
      <c r="B560" s="175"/>
      <c r="C560" s="175" t="s">
        <v>258</v>
      </c>
      <c r="D560" s="175" t="s">
        <v>4537</v>
      </c>
      <c r="E560" s="175"/>
      <c r="F560" s="175" t="s">
        <v>4536</v>
      </c>
      <c r="G560" s="176" t="s">
        <v>4535</v>
      </c>
      <c r="H560" s="175" t="s">
        <v>1646</v>
      </c>
      <c r="I560" s="173">
        <v>197</v>
      </c>
      <c r="J560" s="173">
        <v>444</v>
      </c>
      <c r="K560" s="173">
        <v>428</v>
      </c>
      <c r="L560" s="174">
        <v>-0.55630630630630595</v>
      </c>
      <c r="M560" s="173">
        <v>898</v>
      </c>
      <c r="N560" s="173">
        <v>425</v>
      </c>
      <c r="O560" s="173">
        <v>433</v>
      </c>
      <c r="P560" s="167">
        <v>1.1129411764705901</v>
      </c>
    </row>
    <row r="561" spans="1:16" x14ac:dyDescent="0.35">
      <c r="A561" s="177" t="s">
        <v>8502</v>
      </c>
      <c r="B561" s="175"/>
      <c r="C561" s="175" t="s">
        <v>256</v>
      </c>
      <c r="D561" s="175" t="s">
        <v>8501</v>
      </c>
      <c r="E561" s="175"/>
      <c r="F561" s="175" t="s">
        <v>8500</v>
      </c>
      <c r="G561" s="176" t="s">
        <v>11393</v>
      </c>
      <c r="H561" s="175" t="s">
        <v>1646</v>
      </c>
      <c r="I561" s="173">
        <v>197</v>
      </c>
      <c r="J561" s="173">
        <v>341</v>
      </c>
      <c r="K561" s="173">
        <v>360</v>
      </c>
      <c r="L561" s="174">
        <v>-0.42228739002932503</v>
      </c>
      <c r="M561" s="173">
        <v>440</v>
      </c>
      <c r="N561" s="173">
        <v>279</v>
      </c>
      <c r="O561" s="173">
        <v>284</v>
      </c>
      <c r="P561" s="167">
        <v>0.57706093189964203</v>
      </c>
    </row>
    <row r="562" spans="1:16" x14ac:dyDescent="0.35">
      <c r="A562" s="177" t="s">
        <v>7269</v>
      </c>
      <c r="B562" s="175"/>
      <c r="C562" s="175" t="s">
        <v>256</v>
      </c>
      <c r="D562" s="175" t="s">
        <v>9344</v>
      </c>
      <c r="E562" s="175"/>
      <c r="F562" s="175" t="s">
        <v>7268</v>
      </c>
      <c r="G562" s="176" t="s">
        <v>9345</v>
      </c>
      <c r="H562" s="175" t="s">
        <v>1646</v>
      </c>
      <c r="I562" s="173">
        <v>196</v>
      </c>
      <c r="J562" s="173">
        <v>338</v>
      </c>
      <c r="K562" s="173">
        <v>352</v>
      </c>
      <c r="L562" s="174">
        <v>-0.42011834319526598</v>
      </c>
      <c r="M562" s="173">
        <v>290</v>
      </c>
      <c r="N562" s="173">
        <v>140</v>
      </c>
      <c r="O562" s="173">
        <v>178</v>
      </c>
      <c r="P562" s="167">
        <v>1.0714285714285701</v>
      </c>
    </row>
    <row r="563" spans="1:16" x14ac:dyDescent="0.35">
      <c r="A563" s="177" t="s">
        <v>4368</v>
      </c>
      <c r="B563" s="175"/>
      <c r="C563" s="175" t="s">
        <v>260</v>
      </c>
      <c r="D563" s="175" t="s">
        <v>12110</v>
      </c>
      <c r="E563" s="175"/>
      <c r="F563" s="175" t="s">
        <v>4366</v>
      </c>
      <c r="G563" s="176" t="s">
        <v>12111</v>
      </c>
      <c r="H563" s="175" t="s">
        <v>1646</v>
      </c>
      <c r="I563" s="173">
        <v>196</v>
      </c>
      <c r="J563" s="173">
        <v>353</v>
      </c>
      <c r="K563" s="173">
        <v>217</v>
      </c>
      <c r="L563" s="174">
        <v>-0.44475920679886699</v>
      </c>
      <c r="M563" s="173">
        <v>183</v>
      </c>
      <c r="N563" s="173">
        <v>86</v>
      </c>
      <c r="O563" s="173">
        <v>148</v>
      </c>
      <c r="P563" s="167">
        <v>1.12790697674419</v>
      </c>
    </row>
    <row r="564" spans="1:16" x14ac:dyDescent="0.35">
      <c r="A564" s="179" t="s">
        <v>8155</v>
      </c>
      <c r="B564" s="178"/>
      <c r="C564" s="175" t="s">
        <v>258</v>
      </c>
      <c r="D564" s="175" t="s">
        <v>10536</v>
      </c>
      <c r="E564" s="175"/>
      <c r="F564" s="175" t="s">
        <v>8154</v>
      </c>
      <c r="G564" s="176" t="s">
        <v>9397</v>
      </c>
      <c r="H564" s="175" t="s">
        <v>1646</v>
      </c>
      <c r="I564" s="173">
        <v>196</v>
      </c>
      <c r="J564" s="173">
        <v>201</v>
      </c>
      <c r="K564" s="173">
        <v>358</v>
      </c>
      <c r="L564" s="174">
        <v>-2.48756218905473E-2</v>
      </c>
      <c r="M564" s="173">
        <v>121</v>
      </c>
      <c r="N564" s="173">
        <v>50</v>
      </c>
      <c r="O564" s="173">
        <v>788</v>
      </c>
      <c r="P564" s="167">
        <v>1.42</v>
      </c>
    </row>
    <row r="565" spans="1:16" x14ac:dyDescent="0.35">
      <c r="A565" s="177" t="s">
        <v>2168</v>
      </c>
      <c r="B565" s="175"/>
      <c r="C565" s="175" t="s">
        <v>257</v>
      </c>
      <c r="D565" s="175" t="s">
        <v>10762</v>
      </c>
      <c r="E565" s="175"/>
      <c r="F565" s="175" t="s">
        <v>2167</v>
      </c>
      <c r="G565" s="176" t="s">
        <v>10763</v>
      </c>
      <c r="H565" s="175" t="s">
        <v>1646</v>
      </c>
      <c r="I565" s="173">
        <v>195</v>
      </c>
      <c r="J565" s="173">
        <v>500</v>
      </c>
      <c r="K565" s="173">
        <v>1561</v>
      </c>
      <c r="L565" s="174">
        <v>-0.61</v>
      </c>
      <c r="M565" s="173">
        <v>190</v>
      </c>
      <c r="N565" s="173">
        <v>58</v>
      </c>
      <c r="O565" s="173">
        <v>49</v>
      </c>
      <c r="P565" s="167">
        <v>2.27586206896552</v>
      </c>
    </row>
    <row r="566" spans="1:16" x14ac:dyDescent="0.35">
      <c r="A566" s="177" t="s">
        <v>7103</v>
      </c>
      <c r="B566" s="175"/>
      <c r="C566" s="175" t="s">
        <v>350</v>
      </c>
      <c r="D566" s="175" t="s">
        <v>9804</v>
      </c>
      <c r="E566" s="175"/>
      <c r="F566" s="175" t="s">
        <v>7102</v>
      </c>
      <c r="G566" s="176" t="s">
        <v>11453</v>
      </c>
      <c r="H566" s="175" t="s">
        <v>1646</v>
      </c>
      <c r="I566" s="173">
        <v>194</v>
      </c>
      <c r="J566" s="173">
        <v>172</v>
      </c>
      <c r="K566" s="173">
        <v>170</v>
      </c>
      <c r="L566" s="174">
        <v>0.127906976744186</v>
      </c>
      <c r="M566" s="173">
        <v>3248</v>
      </c>
      <c r="N566" s="173">
        <v>1086</v>
      </c>
      <c r="O566" s="173">
        <v>1384</v>
      </c>
      <c r="P566" s="167">
        <v>1.99079189686924</v>
      </c>
    </row>
    <row r="567" spans="1:16" x14ac:dyDescent="0.35">
      <c r="A567" s="177" t="s">
        <v>5884</v>
      </c>
      <c r="B567" s="175" t="s">
        <v>2816</v>
      </c>
      <c r="C567" s="175" t="s">
        <v>257</v>
      </c>
      <c r="D567" s="175" t="s">
        <v>9117</v>
      </c>
      <c r="E567" s="175" t="s">
        <v>5883</v>
      </c>
      <c r="F567" s="175"/>
      <c r="G567" s="176" t="s">
        <v>9118</v>
      </c>
      <c r="H567" s="175" t="s">
        <v>1646</v>
      </c>
      <c r="I567" s="173">
        <v>192</v>
      </c>
      <c r="J567" s="173">
        <v>73</v>
      </c>
      <c r="K567" s="173">
        <v>202</v>
      </c>
      <c r="L567" s="174">
        <v>1.6301369863013699</v>
      </c>
      <c r="M567" s="173">
        <v>691</v>
      </c>
      <c r="N567" s="173">
        <v>279</v>
      </c>
      <c r="O567" s="173">
        <v>378</v>
      </c>
      <c r="P567" s="167">
        <v>1.4767025089605701</v>
      </c>
    </row>
    <row r="568" spans="1:16" x14ac:dyDescent="0.35">
      <c r="A568" s="177" t="s">
        <v>7973</v>
      </c>
      <c r="B568" s="175" t="s">
        <v>3735</v>
      </c>
      <c r="C568" s="175" t="s">
        <v>260</v>
      </c>
      <c r="D568" s="175" t="s">
        <v>9681</v>
      </c>
      <c r="E568" s="175" t="s">
        <v>7972</v>
      </c>
      <c r="F568" s="175"/>
      <c r="G568" s="176" t="s">
        <v>9682</v>
      </c>
      <c r="H568" s="175" t="s">
        <v>1646</v>
      </c>
      <c r="I568" s="173">
        <v>192</v>
      </c>
      <c r="J568" s="173">
        <v>306</v>
      </c>
      <c r="K568" s="173">
        <v>346</v>
      </c>
      <c r="L568" s="174">
        <v>-0.37254901960784298</v>
      </c>
      <c r="M568" s="173">
        <v>208</v>
      </c>
      <c r="N568" s="173">
        <v>146</v>
      </c>
      <c r="O568" s="173">
        <v>190</v>
      </c>
      <c r="P568" s="167">
        <v>0.42465753424657499</v>
      </c>
    </row>
    <row r="569" spans="1:16" x14ac:dyDescent="0.35">
      <c r="A569" s="177" t="s">
        <v>3074</v>
      </c>
      <c r="B569" s="175"/>
      <c r="C569" s="175" t="s">
        <v>257</v>
      </c>
      <c r="D569" s="175" t="s">
        <v>5730</v>
      </c>
      <c r="E569" s="175"/>
      <c r="F569" s="175" t="s">
        <v>3073</v>
      </c>
      <c r="G569" s="176" t="s">
        <v>2534</v>
      </c>
      <c r="H569" s="175" t="s">
        <v>1646</v>
      </c>
      <c r="I569" s="173">
        <v>191</v>
      </c>
      <c r="J569" s="173">
        <v>243</v>
      </c>
      <c r="K569" s="173">
        <v>78</v>
      </c>
      <c r="L569" s="174">
        <v>-0.21399176954732499</v>
      </c>
      <c r="M569" s="173">
        <v>502</v>
      </c>
      <c r="N569" s="173">
        <v>244</v>
      </c>
      <c r="O569" s="173">
        <v>301</v>
      </c>
      <c r="P569" s="167">
        <v>1.05737704918033</v>
      </c>
    </row>
    <row r="570" spans="1:16" x14ac:dyDescent="0.35">
      <c r="A570" s="177" t="s">
        <v>7854</v>
      </c>
      <c r="B570" s="175"/>
      <c r="C570" s="175" t="s">
        <v>8856</v>
      </c>
      <c r="D570" s="175" t="s">
        <v>9318</v>
      </c>
      <c r="E570" s="175"/>
      <c r="F570" s="175" t="s">
        <v>7853</v>
      </c>
      <c r="G570" s="176" t="s">
        <v>3141</v>
      </c>
      <c r="H570" s="175" t="s">
        <v>1646</v>
      </c>
      <c r="I570" s="173">
        <v>191</v>
      </c>
      <c r="J570" s="173">
        <v>308</v>
      </c>
      <c r="K570" s="173">
        <v>419</v>
      </c>
      <c r="L570" s="174">
        <v>-0.37987012987013002</v>
      </c>
      <c r="M570" s="173">
        <v>546</v>
      </c>
      <c r="N570" s="173">
        <v>359</v>
      </c>
      <c r="O570" s="173">
        <v>454</v>
      </c>
      <c r="P570" s="167">
        <v>0.52089136490250698</v>
      </c>
    </row>
    <row r="571" spans="1:16" x14ac:dyDescent="0.35">
      <c r="A571" s="177" t="s">
        <v>8448</v>
      </c>
      <c r="B571" s="175"/>
      <c r="C571" s="175" t="s">
        <v>8856</v>
      </c>
      <c r="D571" s="175" t="s">
        <v>12136</v>
      </c>
      <c r="E571" s="175"/>
      <c r="F571" s="175" t="s">
        <v>8447</v>
      </c>
      <c r="G571" s="176" t="s">
        <v>12137</v>
      </c>
      <c r="H571" s="175" t="s">
        <v>1646</v>
      </c>
      <c r="I571" s="173">
        <v>191</v>
      </c>
      <c r="J571" s="173">
        <v>251</v>
      </c>
      <c r="K571" s="173">
        <v>424</v>
      </c>
      <c r="L571" s="174">
        <v>-0.23904382470119501</v>
      </c>
      <c r="M571" s="173">
        <v>10503</v>
      </c>
      <c r="N571" s="173">
        <v>4554</v>
      </c>
      <c r="O571" s="173">
        <v>5665</v>
      </c>
      <c r="P571" s="167">
        <v>1.3063241106719401</v>
      </c>
    </row>
    <row r="572" spans="1:16" x14ac:dyDescent="0.35">
      <c r="A572" s="177" t="s">
        <v>5745</v>
      </c>
      <c r="B572" s="175" t="s">
        <v>3608</v>
      </c>
      <c r="C572" s="175" t="s">
        <v>263</v>
      </c>
      <c r="D572" s="175" t="s">
        <v>9269</v>
      </c>
      <c r="E572" s="175" t="s">
        <v>5744</v>
      </c>
      <c r="F572" s="175"/>
      <c r="G572" s="176" t="s">
        <v>9270</v>
      </c>
      <c r="H572" s="175" t="s">
        <v>1646</v>
      </c>
      <c r="I572" s="173">
        <v>190</v>
      </c>
      <c r="J572" s="173">
        <v>192</v>
      </c>
      <c r="K572" s="173">
        <v>179</v>
      </c>
      <c r="L572" s="174">
        <v>-1.04166666666666E-2</v>
      </c>
      <c r="M572" s="173">
        <v>733</v>
      </c>
      <c r="N572" s="173">
        <v>240</v>
      </c>
      <c r="O572" s="173">
        <v>290</v>
      </c>
      <c r="P572" s="167">
        <v>2.0541666666666698</v>
      </c>
    </row>
    <row r="573" spans="1:16" x14ac:dyDescent="0.35">
      <c r="A573" s="177" t="s">
        <v>7517</v>
      </c>
      <c r="B573" s="175"/>
      <c r="C573" s="175" t="s">
        <v>258</v>
      </c>
      <c r="D573" s="175" t="s">
        <v>10749</v>
      </c>
      <c r="E573" s="175"/>
      <c r="F573" s="175" t="s">
        <v>7516</v>
      </c>
      <c r="G573" s="176" t="s">
        <v>10750</v>
      </c>
      <c r="H573" s="175" t="s">
        <v>1646</v>
      </c>
      <c r="I573" s="173">
        <v>188</v>
      </c>
      <c r="J573" s="173">
        <v>62</v>
      </c>
      <c r="K573" s="173">
        <v>526</v>
      </c>
      <c r="L573" s="174">
        <v>2.0322580645161299</v>
      </c>
      <c r="M573" s="173">
        <v>721</v>
      </c>
      <c r="N573" s="173">
        <v>550</v>
      </c>
      <c r="O573" s="173">
        <v>747</v>
      </c>
      <c r="P573" s="167">
        <v>0.31090909090909102</v>
      </c>
    </row>
    <row r="574" spans="1:16" x14ac:dyDescent="0.35">
      <c r="A574" s="177" t="s">
        <v>4896</v>
      </c>
      <c r="B574" s="175"/>
      <c r="C574" s="175" t="s">
        <v>254</v>
      </c>
      <c r="D574" s="175" t="s">
        <v>4895</v>
      </c>
      <c r="E574" s="175"/>
      <c r="F574" s="175" t="s">
        <v>4894</v>
      </c>
      <c r="G574" s="176" t="s">
        <v>201</v>
      </c>
      <c r="H574" s="175" t="s">
        <v>1646</v>
      </c>
      <c r="I574" s="173">
        <v>186</v>
      </c>
      <c r="J574" s="173">
        <v>194</v>
      </c>
      <c r="K574" s="173">
        <v>192</v>
      </c>
      <c r="L574" s="174">
        <v>-4.1237113402061855E-2</v>
      </c>
      <c r="M574" s="173">
        <v>225</v>
      </c>
      <c r="N574" s="173">
        <v>59</v>
      </c>
      <c r="O574" s="173">
        <v>127</v>
      </c>
      <c r="P574" s="167">
        <v>2.8135593220339001</v>
      </c>
    </row>
    <row r="575" spans="1:16" x14ac:dyDescent="0.35">
      <c r="A575" s="177" t="s">
        <v>6618</v>
      </c>
      <c r="B575" s="175"/>
      <c r="C575" s="175" t="s">
        <v>258</v>
      </c>
      <c r="D575" s="175" t="s">
        <v>9869</v>
      </c>
      <c r="E575" s="175"/>
      <c r="F575" s="175" t="s">
        <v>6617</v>
      </c>
      <c r="G575" s="176" t="s">
        <v>9870</v>
      </c>
      <c r="H575" s="175" t="s">
        <v>1646</v>
      </c>
      <c r="I575" s="173">
        <v>184</v>
      </c>
      <c r="J575" s="173">
        <v>230</v>
      </c>
      <c r="K575" s="173">
        <v>263</v>
      </c>
      <c r="L575" s="174">
        <v>-0.2</v>
      </c>
      <c r="M575" s="173">
        <v>140</v>
      </c>
      <c r="N575" s="173">
        <v>83</v>
      </c>
      <c r="O575" s="173">
        <v>76</v>
      </c>
      <c r="P575" s="167">
        <v>0.686746987951807</v>
      </c>
    </row>
    <row r="576" spans="1:16" x14ac:dyDescent="0.35">
      <c r="A576" s="179" t="s">
        <v>2852</v>
      </c>
      <c r="B576" s="178" t="s">
        <v>2809</v>
      </c>
      <c r="C576" s="178" t="s">
        <v>255</v>
      </c>
      <c r="D576" s="175" t="s">
        <v>10632</v>
      </c>
      <c r="E576" s="175" t="s">
        <v>2851</v>
      </c>
      <c r="F576" s="175"/>
      <c r="G576" s="176" t="s">
        <v>5698</v>
      </c>
      <c r="H576" s="175" t="s">
        <v>1646</v>
      </c>
      <c r="I576" s="173">
        <v>183</v>
      </c>
      <c r="J576" s="173">
        <v>49</v>
      </c>
      <c r="K576" s="173">
        <v>74</v>
      </c>
      <c r="L576" s="174">
        <v>2.7346938775510199</v>
      </c>
      <c r="M576" s="173">
        <v>18</v>
      </c>
      <c r="N576" s="173">
        <v>3</v>
      </c>
      <c r="O576" s="173">
        <v>25</v>
      </c>
      <c r="P576" s="167">
        <v>5</v>
      </c>
    </row>
    <row r="577" spans="1:16" x14ac:dyDescent="0.35">
      <c r="A577" s="177" t="s">
        <v>8273</v>
      </c>
      <c r="B577" s="175"/>
      <c r="C577" s="175" t="s">
        <v>256</v>
      </c>
      <c r="D577" s="175" t="s">
        <v>9824</v>
      </c>
      <c r="E577" s="175"/>
      <c r="F577" s="175" t="s">
        <v>8272</v>
      </c>
      <c r="G577" s="176" t="s">
        <v>9825</v>
      </c>
      <c r="H577" s="175" t="s">
        <v>1646</v>
      </c>
      <c r="I577" s="173">
        <v>181</v>
      </c>
      <c r="J577" s="173">
        <v>228</v>
      </c>
      <c r="K577" s="173">
        <v>222</v>
      </c>
      <c r="L577" s="174">
        <v>-0.20614035087719301</v>
      </c>
      <c r="M577" s="173">
        <v>472</v>
      </c>
      <c r="N577" s="173">
        <v>265</v>
      </c>
      <c r="O577" s="173">
        <v>355</v>
      </c>
      <c r="P577" s="167">
        <v>0.78113207547169805</v>
      </c>
    </row>
    <row r="578" spans="1:16" x14ac:dyDescent="0.35">
      <c r="A578" s="177" t="s">
        <v>7629</v>
      </c>
      <c r="B578" s="175"/>
      <c r="C578" s="175" t="s">
        <v>8856</v>
      </c>
      <c r="D578" s="175" t="s">
        <v>9831</v>
      </c>
      <c r="E578" s="175"/>
      <c r="F578" s="175" t="s">
        <v>7628</v>
      </c>
      <c r="G578" s="176" t="s">
        <v>9832</v>
      </c>
      <c r="H578" s="175" t="s">
        <v>1646</v>
      </c>
      <c r="I578" s="173">
        <v>181</v>
      </c>
      <c r="J578" s="173">
        <v>46</v>
      </c>
      <c r="K578" s="173">
        <v>11</v>
      </c>
      <c r="L578" s="174">
        <v>2.9347826086956501</v>
      </c>
      <c r="M578" s="173">
        <v>381</v>
      </c>
      <c r="N578" s="173">
        <v>115</v>
      </c>
      <c r="O578" s="173">
        <v>148</v>
      </c>
      <c r="P578" s="167">
        <v>2.31304347826087</v>
      </c>
    </row>
    <row r="579" spans="1:16" x14ac:dyDescent="0.35">
      <c r="A579" s="177" t="s">
        <v>8428</v>
      </c>
      <c r="B579" s="175" t="s">
        <v>6760</v>
      </c>
      <c r="C579" s="175" t="s">
        <v>8856</v>
      </c>
      <c r="D579" s="175" t="s">
        <v>11438</v>
      </c>
      <c r="E579" s="175" t="s">
        <v>8427</v>
      </c>
      <c r="F579" s="175"/>
      <c r="G579" s="176" t="s">
        <v>11439</v>
      </c>
      <c r="H579" s="175" t="s">
        <v>1646</v>
      </c>
      <c r="I579" s="173">
        <v>180</v>
      </c>
      <c r="J579" s="173">
        <v>320</v>
      </c>
      <c r="K579" s="173">
        <v>574</v>
      </c>
      <c r="L579" s="174">
        <v>-0.4375</v>
      </c>
      <c r="M579" s="173">
        <v>1493</v>
      </c>
      <c r="N579" s="173">
        <v>638</v>
      </c>
      <c r="O579" s="173">
        <v>851</v>
      </c>
      <c r="P579" s="167">
        <v>1.3401253918495299</v>
      </c>
    </row>
    <row r="580" spans="1:16" x14ac:dyDescent="0.35">
      <c r="A580" s="177" t="s">
        <v>3143</v>
      </c>
      <c r="B580" s="175" t="s">
        <v>2816</v>
      </c>
      <c r="C580" s="175" t="s">
        <v>257</v>
      </c>
      <c r="D580" s="175" t="s">
        <v>11883</v>
      </c>
      <c r="E580" s="175" t="s">
        <v>3142</v>
      </c>
      <c r="F580" s="175"/>
      <c r="G580" s="176" t="s">
        <v>8261</v>
      </c>
      <c r="H580" s="175" t="s">
        <v>1646</v>
      </c>
      <c r="I580" s="173">
        <v>178</v>
      </c>
      <c r="J580" s="173">
        <v>175</v>
      </c>
      <c r="K580" s="173">
        <v>263</v>
      </c>
      <c r="L580" s="174">
        <v>1.7142857142857099E-2</v>
      </c>
      <c r="M580" s="173">
        <v>495</v>
      </c>
      <c r="N580" s="173">
        <v>215</v>
      </c>
      <c r="O580" s="173">
        <v>305</v>
      </c>
      <c r="P580" s="167">
        <v>1.30232558139535</v>
      </c>
    </row>
    <row r="581" spans="1:16" x14ac:dyDescent="0.35">
      <c r="A581" s="177" t="s">
        <v>8379</v>
      </c>
      <c r="B581" s="175" t="s">
        <v>5361</v>
      </c>
      <c r="C581" s="175" t="s">
        <v>256</v>
      </c>
      <c r="D581" s="175" t="s">
        <v>4006</v>
      </c>
      <c r="E581" s="175" t="s">
        <v>8378</v>
      </c>
      <c r="F581" s="175"/>
      <c r="G581" s="176" t="s">
        <v>2357</v>
      </c>
      <c r="H581" s="175" t="s">
        <v>1646</v>
      </c>
      <c r="I581" s="173">
        <v>177</v>
      </c>
      <c r="J581" s="173">
        <v>122</v>
      </c>
      <c r="K581" s="173">
        <v>204</v>
      </c>
      <c r="L581" s="174">
        <v>0.45081967213114799</v>
      </c>
      <c r="M581" s="173">
        <v>156</v>
      </c>
      <c r="N581" s="173">
        <v>112</v>
      </c>
      <c r="O581" s="173">
        <v>138</v>
      </c>
      <c r="P581" s="167">
        <v>0.39285714285714302</v>
      </c>
    </row>
    <row r="582" spans="1:16" x14ac:dyDescent="0.35">
      <c r="A582" s="177" t="s">
        <v>8035</v>
      </c>
      <c r="B582" s="175"/>
      <c r="C582" s="175" t="s">
        <v>257</v>
      </c>
      <c r="D582" s="175" t="s">
        <v>8034</v>
      </c>
      <c r="E582" s="175"/>
      <c r="F582" s="175" t="s">
        <v>8033</v>
      </c>
      <c r="G582" s="176" t="s">
        <v>1457</v>
      </c>
      <c r="H582" s="175" t="s">
        <v>1646</v>
      </c>
      <c r="I582" s="173">
        <v>176</v>
      </c>
      <c r="J582" s="173">
        <v>227</v>
      </c>
      <c r="K582" s="173">
        <v>262</v>
      </c>
      <c r="L582" s="174">
        <v>-0.22466960352422899</v>
      </c>
      <c r="M582" s="173">
        <v>538</v>
      </c>
      <c r="N582" s="173">
        <v>744</v>
      </c>
      <c r="O582" s="173">
        <v>728</v>
      </c>
      <c r="P582" s="167">
        <v>-0.276881720430108</v>
      </c>
    </row>
    <row r="583" spans="1:16" x14ac:dyDescent="0.35">
      <c r="A583" s="179" t="s">
        <v>2104</v>
      </c>
      <c r="B583" s="178"/>
      <c r="C583" s="178" t="s">
        <v>254</v>
      </c>
      <c r="D583" s="180" t="s">
        <v>3860</v>
      </c>
      <c r="E583" s="175"/>
      <c r="F583" s="175" t="s">
        <v>2103</v>
      </c>
      <c r="G583" s="176" t="s">
        <v>3858</v>
      </c>
      <c r="H583" s="175" t="s">
        <v>1646</v>
      </c>
      <c r="I583" s="173">
        <v>175</v>
      </c>
      <c r="J583" s="173">
        <v>173</v>
      </c>
      <c r="K583" s="173">
        <v>284</v>
      </c>
      <c r="L583" s="174">
        <v>1.1560693641618601E-2</v>
      </c>
      <c r="M583" s="173">
        <v>0</v>
      </c>
      <c r="N583" s="173">
        <v>1</v>
      </c>
      <c r="O583" s="173">
        <v>0</v>
      </c>
      <c r="P583" s="167">
        <v>-1</v>
      </c>
    </row>
    <row r="584" spans="1:16" x14ac:dyDescent="0.35">
      <c r="A584" s="177" t="s">
        <v>7601</v>
      </c>
      <c r="B584" s="175"/>
      <c r="C584" s="175" t="s">
        <v>351</v>
      </c>
      <c r="D584" s="175" t="s">
        <v>7600</v>
      </c>
      <c r="E584" s="175"/>
      <c r="F584" s="175" t="s">
        <v>7599</v>
      </c>
      <c r="G584" s="176" t="s">
        <v>7598</v>
      </c>
      <c r="H584" s="175" t="s">
        <v>1646</v>
      </c>
      <c r="I584" s="173">
        <v>174</v>
      </c>
      <c r="J584" s="173">
        <v>294</v>
      </c>
      <c r="K584" s="173">
        <v>251</v>
      </c>
      <c r="L584" s="174">
        <v>-0.40816326530612201</v>
      </c>
      <c r="M584" s="173">
        <v>69</v>
      </c>
      <c r="N584" s="173">
        <v>42</v>
      </c>
      <c r="O584" s="173">
        <v>33</v>
      </c>
      <c r="P584" s="167">
        <v>0.64285714285714302</v>
      </c>
    </row>
    <row r="585" spans="1:16" x14ac:dyDescent="0.35">
      <c r="A585" s="177" t="s">
        <v>7908</v>
      </c>
      <c r="B585" s="175"/>
      <c r="C585" s="175" t="s">
        <v>8856</v>
      </c>
      <c r="D585" s="175" t="s">
        <v>11921</v>
      </c>
      <c r="E585" s="175"/>
      <c r="F585" s="175" t="s">
        <v>7907</v>
      </c>
      <c r="G585" s="176" t="s">
        <v>11922</v>
      </c>
      <c r="H585" s="175" t="s">
        <v>1646</v>
      </c>
      <c r="I585" s="173">
        <v>174</v>
      </c>
      <c r="J585" s="173">
        <v>171</v>
      </c>
      <c r="K585" s="173">
        <v>213</v>
      </c>
      <c r="L585" s="174">
        <v>1.75438596491229E-2</v>
      </c>
      <c r="M585" s="173">
        <v>4657</v>
      </c>
      <c r="N585" s="173">
        <v>2150</v>
      </c>
      <c r="O585" s="173">
        <v>2533</v>
      </c>
      <c r="P585" s="167">
        <v>1.16604651162791</v>
      </c>
    </row>
    <row r="586" spans="1:16" x14ac:dyDescent="0.35">
      <c r="A586" s="177" t="s">
        <v>8458</v>
      </c>
      <c r="B586" s="175"/>
      <c r="C586" s="175" t="s">
        <v>258</v>
      </c>
      <c r="D586" s="175" t="s">
        <v>11033</v>
      </c>
      <c r="E586" s="175"/>
      <c r="F586" s="175" t="s">
        <v>8457</v>
      </c>
      <c r="G586" s="176" t="s">
        <v>11034</v>
      </c>
      <c r="H586" s="175" t="s">
        <v>1646</v>
      </c>
      <c r="I586" s="173">
        <v>173</v>
      </c>
      <c r="J586" s="173">
        <v>316</v>
      </c>
      <c r="K586" s="173">
        <v>339</v>
      </c>
      <c r="L586" s="174">
        <v>-0.45253164556962</v>
      </c>
      <c r="M586" s="173">
        <v>204</v>
      </c>
      <c r="N586" s="173">
        <v>152</v>
      </c>
      <c r="O586" s="173">
        <v>163</v>
      </c>
      <c r="P586" s="167">
        <v>0.34210526315789502</v>
      </c>
    </row>
    <row r="587" spans="1:16" x14ac:dyDescent="0.35">
      <c r="A587" s="177" t="s">
        <v>7508</v>
      </c>
      <c r="B587" s="175"/>
      <c r="C587" s="175" t="s">
        <v>257</v>
      </c>
      <c r="D587" s="175" t="s">
        <v>7507</v>
      </c>
      <c r="E587" s="175"/>
      <c r="F587" s="175" t="s">
        <v>7506</v>
      </c>
      <c r="G587" s="176" t="s">
        <v>1457</v>
      </c>
      <c r="H587" s="175" t="s">
        <v>1646</v>
      </c>
      <c r="I587" s="173">
        <v>173</v>
      </c>
      <c r="J587" s="173">
        <v>291</v>
      </c>
      <c r="K587" s="173">
        <v>409</v>
      </c>
      <c r="L587" s="174">
        <v>-0.40549828178694203</v>
      </c>
      <c r="M587" s="173">
        <v>333</v>
      </c>
      <c r="N587" s="173">
        <v>269</v>
      </c>
      <c r="O587" s="173">
        <v>330</v>
      </c>
      <c r="P587" s="167">
        <v>0.237918215613383</v>
      </c>
    </row>
    <row r="588" spans="1:16" x14ac:dyDescent="0.35">
      <c r="A588" s="177" t="s">
        <v>8028</v>
      </c>
      <c r="B588" s="175"/>
      <c r="C588" s="175" t="s">
        <v>254</v>
      </c>
      <c r="D588" s="175" t="s">
        <v>10814</v>
      </c>
      <c r="E588" s="175"/>
      <c r="F588" s="175" t="s">
        <v>8027</v>
      </c>
      <c r="G588" s="176" t="s">
        <v>10815</v>
      </c>
      <c r="H588" s="175" t="s">
        <v>1646</v>
      </c>
      <c r="I588" s="173">
        <v>172</v>
      </c>
      <c r="J588" s="173">
        <v>314</v>
      </c>
      <c r="K588" s="173">
        <v>241</v>
      </c>
      <c r="L588" s="174">
        <v>-0.452229299363057</v>
      </c>
      <c r="M588" s="173">
        <v>1127</v>
      </c>
      <c r="N588" s="173">
        <v>557</v>
      </c>
      <c r="O588" s="173">
        <v>724</v>
      </c>
      <c r="P588" s="167">
        <v>1.0233393177737899</v>
      </c>
    </row>
    <row r="589" spans="1:16" x14ac:dyDescent="0.35">
      <c r="A589" s="177" t="s">
        <v>7079</v>
      </c>
      <c r="B589" s="175"/>
      <c r="C589" s="175" t="s">
        <v>256</v>
      </c>
      <c r="D589" s="175" t="s">
        <v>7078</v>
      </c>
      <c r="E589" s="175"/>
      <c r="F589" s="175" t="s">
        <v>7077</v>
      </c>
      <c r="G589" s="176" t="s">
        <v>11039</v>
      </c>
      <c r="H589" s="175" t="s">
        <v>1646</v>
      </c>
      <c r="I589" s="173">
        <v>169</v>
      </c>
      <c r="J589" s="173">
        <v>95</v>
      </c>
      <c r="K589" s="173">
        <v>331</v>
      </c>
      <c r="L589" s="174">
        <v>0.77894736842105305</v>
      </c>
      <c r="M589" s="173">
        <v>217</v>
      </c>
      <c r="N589" s="173">
        <v>92</v>
      </c>
      <c r="O589" s="173">
        <v>116</v>
      </c>
      <c r="P589" s="167">
        <v>1.35869565217391</v>
      </c>
    </row>
    <row r="590" spans="1:16" x14ac:dyDescent="0.35">
      <c r="A590" s="177" t="s">
        <v>8267</v>
      </c>
      <c r="B590" s="175" t="s">
        <v>2743</v>
      </c>
      <c r="C590" s="175" t="s">
        <v>255</v>
      </c>
      <c r="D590" s="175" t="s">
        <v>11597</v>
      </c>
      <c r="E590" s="175" t="s">
        <v>8266</v>
      </c>
      <c r="F590" s="175"/>
      <c r="G590" s="176" t="s">
        <v>11598</v>
      </c>
      <c r="H590" s="175" t="s">
        <v>1646</v>
      </c>
      <c r="I590" s="173">
        <v>166</v>
      </c>
      <c r="J590" s="173">
        <v>178</v>
      </c>
      <c r="K590" s="173">
        <v>286</v>
      </c>
      <c r="L590" s="174">
        <v>-6.7415730337078705E-2</v>
      </c>
      <c r="M590" s="173">
        <v>1941</v>
      </c>
      <c r="N590" s="173">
        <v>889</v>
      </c>
      <c r="O590" s="173">
        <v>1139</v>
      </c>
      <c r="P590" s="167">
        <v>1.1833520809898801</v>
      </c>
    </row>
    <row r="591" spans="1:16" x14ac:dyDescent="0.35">
      <c r="A591" s="179" t="s">
        <v>2959</v>
      </c>
      <c r="B591" s="178"/>
      <c r="C591" s="175" t="s">
        <v>8856</v>
      </c>
      <c r="D591" s="175" t="s">
        <v>11891</v>
      </c>
      <c r="E591" s="175"/>
      <c r="F591" s="175" t="s">
        <v>2958</v>
      </c>
      <c r="G591" s="176" t="s">
        <v>11892</v>
      </c>
      <c r="H591" s="175" t="s">
        <v>1646</v>
      </c>
      <c r="I591" s="173">
        <v>165</v>
      </c>
      <c r="J591" s="173">
        <v>378</v>
      </c>
      <c r="K591" s="173">
        <v>455</v>
      </c>
      <c r="L591" s="174">
        <v>-0.56349206349206404</v>
      </c>
      <c r="M591" s="173">
        <v>194</v>
      </c>
      <c r="N591" s="173">
        <v>76</v>
      </c>
      <c r="O591" s="173">
        <v>105</v>
      </c>
      <c r="P591" s="167">
        <v>1.5526315789473699</v>
      </c>
    </row>
    <row r="592" spans="1:16" x14ac:dyDescent="0.35">
      <c r="A592" s="177" t="s">
        <v>8333</v>
      </c>
      <c r="B592" s="175"/>
      <c r="C592" s="175" t="s">
        <v>8856</v>
      </c>
      <c r="D592" s="175" t="s">
        <v>10692</v>
      </c>
      <c r="E592" s="175"/>
      <c r="F592" s="175" t="s">
        <v>8332</v>
      </c>
      <c r="G592" s="176" t="s">
        <v>11513</v>
      </c>
      <c r="H592" s="175" t="s">
        <v>1646</v>
      </c>
      <c r="I592" s="173">
        <v>165</v>
      </c>
      <c r="J592" s="173">
        <v>125</v>
      </c>
      <c r="K592" s="173">
        <v>442</v>
      </c>
      <c r="L592" s="174">
        <v>0.32</v>
      </c>
      <c r="M592" s="173">
        <v>6033</v>
      </c>
      <c r="N592" s="173">
        <v>2751</v>
      </c>
      <c r="O592" s="173">
        <v>3456</v>
      </c>
      <c r="P592" s="167">
        <v>1.1930207197382801</v>
      </c>
    </row>
    <row r="593" spans="1:16" x14ac:dyDescent="0.35">
      <c r="A593" s="177" t="s">
        <v>3771</v>
      </c>
      <c r="B593" s="175"/>
      <c r="C593" s="175" t="s">
        <v>257</v>
      </c>
      <c r="D593" s="175" t="s">
        <v>1892</v>
      </c>
      <c r="E593" s="175"/>
      <c r="F593" s="175" t="s">
        <v>3770</v>
      </c>
      <c r="G593" s="176" t="s">
        <v>227</v>
      </c>
      <c r="H593" s="175" t="s">
        <v>1646</v>
      </c>
      <c r="I593" s="173">
        <v>164</v>
      </c>
      <c r="J593" s="173">
        <v>344</v>
      </c>
      <c r="K593" s="173">
        <v>151</v>
      </c>
      <c r="L593" s="174">
        <v>-0.52325581395348797</v>
      </c>
      <c r="M593" s="173">
        <v>1</v>
      </c>
      <c r="N593" s="173">
        <v>1</v>
      </c>
      <c r="O593" s="173">
        <v>0</v>
      </c>
      <c r="P593" s="167">
        <v>0</v>
      </c>
    </row>
    <row r="594" spans="1:16" x14ac:dyDescent="0.35">
      <c r="A594" s="177" t="s">
        <v>8518</v>
      </c>
      <c r="B594" s="175"/>
      <c r="C594" s="175" t="s">
        <v>258</v>
      </c>
      <c r="D594" s="175" t="s">
        <v>9229</v>
      </c>
      <c r="E594" s="175"/>
      <c r="F594" s="175" t="s">
        <v>8517</v>
      </c>
      <c r="G594" s="176" t="s">
        <v>11041</v>
      </c>
      <c r="H594" s="175" t="s">
        <v>1646</v>
      </c>
      <c r="I594" s="173">
        <v>163</v>
      </c>
      <c r="J594" s="173">
        <v>0</v>
      </c>
      <c r="K594" s="173">
        <v>317</v>
      </c>
      <c r="L594" s="174">
        <v>0</v>
      </c>
      <c r="M594" s="173">
        <v>4411</v>
      </c>
      <c r="N594" s="173">
        <v>2069</v>
      </c>
      <c r="O594" s="173">
        <v>2468</v>
      </c>
      <c r="P594" s="167">
        <v>1.1319478008699899</v>
      </c>
    </row>
    <row r="595" spans="1:16" x14ac:dyDescent="0.35">
      <c r="A595" s="179" t="s">
        <v>4114</v>
      </c>
      <c r="B595" s="178"/>
      <c r="C595" s="175" t="s">
        <v>259</v>
      </c>
      <c r="D595" s="175" t="s">
        <v>9750</v>
      </c>
      <c r="E595" s="175"/>
      <c r="F595" s="175" t="s">
        <v>4113</v>
      </c>
      <c r="G595" s="176" t="s">
        <v>9751</v>
      </c>
      <c r="H595" s="175" t="s">
        <v>1646</v>
      </c>
      <c r="I595" s="173">
        <v>163</v>
      </c>
      <c r="J595" s="173">
        <v>133</v>
      </c>
      <c r="K595" s="173">
        <v>174</v>
      </c>
      <c r="L595" s="174">
        <v>0.22556390977443599</v>
      </c>
      <c r="M595" s="173">
        <v>632</v>
      </c>
      <c r="N595" s="173">
        <v>368</v>
      </c>
      <c r="O595" s="173">
        <v>461</v>
      </c>
      <c r="P595" s="167">
        <v>0.71739130434782605</v>
      </c>
    </row>
    <row r="596" spans="1:16" x14ac:dyDescent="0.35">
      <c r="A596" s="177" t="s">
        <v>8059</v>
      </c>
      <c r="B596" s="175"/>
      <c r="C596" s="175" t="s">
        <v>255</v>
      </c>
      <c r="D596" s="175" t="s">
        <v>10804</v>
      </c>
      <c r="E596" s="175"/>
      <c r="F596" s="175" t="s">
        <v>8058</v>
      </c>
      <c r="G596" s="176" t="s">
        <v>10805</v>
      </c>
      <c r="H596" s="175" t="s">
        <v>1646</v>
      </c>
      <c r="I596" s="173">
        <v>163</v>
      </c>
      <c r="J596" s="173">
        <v>108</v>
      </c>
      <c r="K596" s="173">
        <v>154</v>
      </c>
      <c r="L596" s="174">
        <v>0.50925925925925897</v>
      </c>
      <c r="M596" s="173">
        <v>1</v>
      </c>
      <c r="N596" s="173">
        <v>1</v>
      </c>
      <c r="O596" s="173">
        <v>0</v>
      </c>
      <c r="P596" s="167">
        <v>0</v>
      </c>
    </row>
    <row r="597" spans="1:16" x14ac:dyDescent="0.35">
      <c r="A597" s="177" t="s">
        <v>8708</v>
      </c>
      <c r="B597" s="175" t="s">
        <v>2623</v>
      </c>
      <c r="C597" s="175" t="s">
        <v>258</v>
      </c>
      <c r="D597" s="175" t="s">
        <v>12087</v>
      </c>
      <c r="E597" s="175"/>
      <c r="F597" s="175" t="s">
        <v>8707</v>
      </c>
      <c r="G597" s="176" t="s">
        <v>11020</v>
      </c>
      <c r="H597" s="175" t="s">
        <v>1646</v>
      </c>
      <c r="I597" s="173">
        <v>161</v>
      </c>
      <c r="J597" s="173">
        <v>10</v>
      </c>
      <c r="K597" s="173">
        <v>35</v>
      </c>
      <c r="L597" s="174">
        <v>15.1</v>
      </c>
      <c r="M597" s="173">
        <v>2934</v>
      </c>
      <c r="N597" s="173">
        <v>6708</v>
      </c>
      <c r="O597" s="173">
        <v>8455</v>
      </c>
      <c r="P597" s="167">
        <v>-0.56261180679785305</v>
      </c>
    </row>
    <row r="598" spans="1:16" x14ac:dyDescent="0.35">
      <c r="A598" s="177" t="s">
        <v>2119</v>
      </c>
      <c r="B598" s="175"/>
      <c r="C598" s="175" t="s">
        <v>263</v>
      </c>
      <c r="D598" s="175" t="s">
        <v>9466</v>
      </c>
      <c r="E598" s="175"/>
      <c r="F598" s="175" t="s">
        <v>2118</v>
      </c>
      <c r="G598" s="176" t="s">
        <v>9467</v>
      </c>
      <c r="H598" s="175" t="s">
        <v>1646</v>
      </c>
      <c r="I598" s="173">
        <v>161</v>
      </c>
      <c r="J598" s="173">
        <v>220</v>
      </c>
      <c r="K598" s="173">
        <v>256</v>
      </c>
      <c r="L598" s="174">
        <v>-0.26818181818181802</v>
      </c>
      <c r="M598" s="173">
        <v>498</v>
      </c>
      <c r="N598" s="173">
        <v>266</v>
      </c>
      <c r="O598" s="173">
        <v>321</v>
      </c>
      <c r="P598" s="167">
        <v>0.87218045112781994</v>
      </c>
    </row>
    <row r="599" spans="1:16" x14ac:dyDescent="0.35">
      <c r="A599" s="177" t="s">
        <v>8235</v>
      </c>
      <c r="B599" s="175"/>
      <c r="C599" s="175" t="s">
        <v>258</v>
      </c>
      <c r="D599" s="175" t="s">
        <v>10821</v>
      </c>
      <c r="E599" s="175"/>
      <c r="F599" s="175" t="s">
        <v>8234</v>
      </c>
      <c r="G599" s="176" t="s">
        <v>10822</v>
      </c>
      <c r="H599" s="175" t="s">
        <v>1646</v>
      </c>
      <c r="I599" s="173">
        <v>160</v>
      </c>
      <c r="J599" s="173">
        <v>156</v>
      </c>
      <c r="K599" s="173">
        <v>210</v>
      </c>
      <c r="L599" s="174">
        <v>2.5641025641025501E-2</v>
      </c>
      <c r="M599" s="173">
        <v>1070</v>
      </c>
      <c r="N599" s="173">
        <v>595</v>
      </c>
      <c r="O599" s="173">
        <v>744</v>
      </c>
      <c r="P599" s="167">
        <v>0.79831932773109304</v>
      </c>
    </row>
    <row r="600" spans="1:16" x14ac:dyDescent="0.35">
      <c r="A600" s="177" t="s">
        <v>9521</v>
      </c>
      <c r="B600" s="175"/>
      <c r="C600" s="175" t="s">
        <v>8856</v>
      </c>
      <c r="D600" s="175" t="s">
        <v>2030</v>
      </c>
      <c r="E600" s="175" t="s">
        <v>8353</v>
      </c>
      <c r="F600" s="175"/>
      <c r="G600" s="176" t="s">
        <v>208</v>
      </c>
      <c r="H600" s="175"/>
      <c r="I600" s="173">
        <v>160</v>
      </c>
      <c r="J600" s="173">
        <v>264</v>
      </c>
      <c r="K600" s="173">
        <v>402</v>
      </c>
      <c r="L600" s="174">
        <v>-0.39393939393939398</v>
      </c>
      <c r="M600" s="173">
        <v>74</v>
      </c>
      <c r="N600" s="173">
        <v>34</v>
      </c>
      <c r="O600" s="173">
        <v>58</v>
      </c>
      <c r="P600" s="167">
        <v>1.1764705882352899</v>
      </c>
    </row>
    <row r="601" spans="1:16" x14ac:dyDescent="0.35">
      <c r="A601" s="177" t="s">
        <v>4765</v>
      </c>
      <c r="B601" s="175"/>
      <c r="C601" s="175" t="s">
        <v>257</v>
      </c>
      <c r="D601" s="175" t="s">
        <v>10409</v>
      </c>
      <c r="E601" s="175"/>
      <c r="F601" s="175" t="s">
        <v>4764</v>
      </c>
      <c r="G601" s="176" t="s">
        <v>10410</v>
      </c>
      <c r="H601" s="175" t="s">
        <v>1646</v>
      </c>
      <c r="I601" s="173">
        <v>159</v>
      </c>
      <c r="J601" s="173">
        <v>810</v>
      </c>
      <c r="K601" s="173">
        <v>785</v>
      </c>
      <c r="L601" s="174">
        <v>-0.80370370370370403</v>
      </c>
      <c r="M601" s="173">
        <v>454</v>
      </c>
      <c r="N601" s="173">
        <v>491</v>
      </c>
      <c r="O601" s="173">
        <v>602</v>
      </c>
      <c r="P601" s="167">
        <v>-7.5356415478615005E-2</v>
      </c>
    </row>
    <row r="602" spans="1:16" x14ac:dyDescent="0.35">
      <c r="A602" s="177" t="s">
        <v>8341</v>
      </c>
      <c r="B602" s="175"/>
      <c r="C602" s="175" t="s">
        <v>256</v>
      </c>
      <c r="D602" s="175" t="s">
        <v>9346</v>
      </c>
      <c r="E602" s="175"/>
      <c r="F602" s="175" t="s">
        <v>8340</v>
      </c>
      <c r="G602" s="176" t="s">
        <v>4954</v>
      </c>
      <c r="H602" s="175" t="s">
        <v>1646</v>
      </c>
      <c r="I602" s="173">
        <v>159</v>
      </c>
      <c r="J602" s="173">
        <v>315</v>
      </c>
      <c r="K602" s="173">
        <v>364</v>
      </c>
      <c r="L602" s="174">
        <v>-0.49523809523809498</v>
      </c>
      <c r="M602" s="173">
        <v>193</v>
      </c>
      <c r="N602" s="173">
        <v>170</v>
      </c>
      <c r="O602" s="173">
        <v>221</v>
      </c>
      <c r="P602" s="167">
        <v>0.13529411764705901</v>
      </c>
    </row>
    <row r="603" spans="1:16" x14ac:dyDescent="0.35">
      <c r="A603" s="177" t="s">
        <v>6608</v>
      </c>
      <c r="B603" s="175"/>
      <c r="C603" s="175" t="s">
        <v>350</v>
      </c>
      <c r="D603" s="175" t="s">
        <v>2041</v>
      </c>
      <c r="E603" s="175"/>
      <c r="F603" s="175" t="s">
        <v>6607</v>
      </c>
      <c r="G603" s="176" t="s">
        <v>2039</v>
      </c>
      <c r="H603" s="175" t="s">
        <v>1646</v>
      </c>
      <c r="I603" s="173">
        <v>157</v>
      </c>
      <c r="J603" s="173">
        <v>116</v>
      </c>
      <c r="K603" s="173">
        <v>273</v>
      </c>
      <c r="L603" s="174">
        <v>0.35344827586206901</v>
      </c>
      <c r="M603" s="173">
        <v>30</v>
      </c>
      <c r="N603" s="173">
        <v>23</v>
      </c>
      <c r="O603" s="173">
        <v>43</v>
      </c>
      <c r="P603" s="167">
        <v>0.30434782608695699</v>
      </c>
    </row>
    <row r="604" spans="1:16" x14ac:dyDescent="0.35">
      <c r="A604" s="177" t="s">
        <v>7177</v>
      </c>
      <c r="B604" s="175" t="s">
        <v>3608</v>
      </c>
      <c r="C604" s="175" t="s">
        <v>263</v>
      </c>
      <c r="D604" s="175" t="s">
        <v>10541</v>
      </c>
      <c r="E604" s="175" t="s">
        <v>7176</v>
      </c>
      <c r="F604" s="175"/>
      <c r="G604" s="176" t="s">
        <v>11413</v>
      </c>
      <c r="H604" s="175" t="s">
        <v>1646</v>
      </c>
      <c r="I604" s="173">
        <v>156</v>
      </c>
      <c r="J604" s="173">
        <v>277</v>
      </c>
      <c r="K604" s="173">
        <v>149</v>
      </c>
      <c r="L604" s="174">
        <v>-0.43682310469314101</v>
      </c>
      <c r="M604" s="173">
        <v>7806</v>
      </c>
      <c r="N604" s="173">
        <v>3002</v>
      </c>
      <c r="O604" s="173">
        <v>3619</v>
      </c>
      <c r="P604" s="167">
        <v>1.6002664890073299</v>
      </c>
    </row>
    <row r="605" spans="1:16" x14ac:dyDescent="0.35">
      <c r="A605" s="177" t="s">
        <v>7229</v>
      </c>
      <c r="B605" s="175" t="s">
        <v>3113</v>
      </c>
      <c r="C605" s="175" t="s">
        <v>260</v>
      </c>
      <c r="D605" s="175" t="s">
        <v>11769</v>
      </c>
      <c r="E605" s="175" t="s">
        <v>7228</v>
      </c>
      <c r="F605" s="175"/>
      <c r="G605" s="176" t="s">
        <v>9930</v>
      </c>
      <c r="H605" s="175" t="s">
        <v>1646</v>
      </c>
      <c r="I605" s="173">
        <v>155</v>
      </c>
      <c r="J605" s="173">
        <v>240</v>
      </c>
      <c r="K605" s="173">
        <v>307</v>
      </c>
      <c r="L605" s="174">
        <v>-0.35416666666666702</v>
      </c>
      <c r="M605" s="173">
        <v>457</v>
      </c>
      <c r="N605" s="173">
        <v>152</v>
      </c>
      <c r="O605" s="173">
        <v>195</v>
      </c>
      <c r="P605" s="167">
        <v>2.0065789473684199</v>
      </c>
    </row>
    <row r="606" spans="1:16" x14ac:dyDescent="0.35">
      <c r="A606" s="177" t="s">
        <v>2435</v>
      </c>
      <c r="B606" s="175"/>
      <c r="C606" s="175" t="s">
        <v>254</v>
      </c>
      <c r="D606" s="175" t="s">
        <v>9851</v>
      </c>
      <c r="E606" s="175"/>
      <c r="F606" s="175" t="s">
        <v>2434</v>
      </c>
      <c r="G606" s="176" t="s">
        <v>9852</v>
      </c>
      <c r="H606" s="175" t="s">
        <v>1646</v>
      </c>
      <c r="I606" s="173">
        <v>155</v>
      </c>
      <c r="J606" s="173">
        <v>249</v>
      </c>
      <c r="K606" s="173">
        <v>197</v>
      </c>
      <c r="L606" s="174">
        <v>-0.37751004016064299</v>
      </c>
      <c r="M606" s="173">
        <v>198</v>
      </c>
      <c r="N606" s="173">
        <v>70</v>
      </c>
      <c r="O606" s="173">
        <v>103</v>
      </c>
      <c r="P606" s="167">
        <v>1.8285714285714301</v>
      </c>
    </row>
    <row r="607" spans="1:16" x14ac:dyDescent="0.35">
      <c r="A607" s="177" t="s">
        <v>7479</v>
      </c>
      <c r="B607" s="175"/>
      <c r="C607" s="175" t="s">
        <v>254</v>
      </c>
      <c r="D607" s="175" t="s">
        <v>7478</v>
      </c>
      <c r="E607" s="175"/>
      <c r="F607" s="175" t="s">
        <v>7477</v>
      </c>
      <c r="G607" s="176" t="s">
        <v>1839</v>
      </c>
      <c r="H607" s="175" t="s">
        <v>1646</v>
      </c>
      <c r="I607" s="173">
        <v>154</v>
      </c>
      <c r="J607" s="173">
        <v>213</v>
      </c>
      <c r="K607" s="173">
        <v>357</v>
      </c>
      <c r="L607" s="174">
        <v>-0.27699530516431897</v>
      </c>
      <c r="M607" s="173">
        <v>183</v>
      </c>
      <c r="N607" s="173">
        <v>74</v>
      </c>
      <c r="O607" s="173">
        <v>92</v>
      </c>
      <c r="P607" s="167">
        <v>1.4729729729729699</v>
      </c>
    </row>
    <row r="608" spans="1:16" x14ac:dyDescent="0.35">
      <c r="A608" s="177" t="s">
        <v>8004</v>
      </c>
      <c r="B608" s="175"/>
      <c r="C608" s="175" t="s">
        <v>8856</v>
      </c>
      <c r="D608" s="175" t="s">
        <v>11302</v>
      </c>
      <c r="E608" s="175"/>
      <c r="F608" s="175" t="s">
        <v>8003</v>
      </c>
      <c r="G608" s="176" t="s">
        <v>10392</v>
      </c>
      <c r="H608" s="175" t="s">
        <v>1646</v>
      </c>
      <c r="I608" s="173">
        <v>154</v>
      </c>
      <c r="J608" s="173">
        <v>119</v>
      </c>
      <c r="K608" s="173">
        <v>164</v>
      </c>
      <c r="L608" s="174">
        <v>0.29411764705882398</v>
      </c>
      <c r="M608" s="173">
        <v>83</v>
      </c>
      <c r="N608" s="173">
        <v>37</v>
      </c>
      <c r="O608" s="173">
        <v>42</v>
      </c>
      <c r="P608" s="167">
        <v>1.2432432432432401</v>
      </c>
    </row>
    <row r="609" spans="1:16" x14ac:dyDescent="0.35">
      <c r="A609" s="177" t="s">
        <v>4289</v>
      </c>
      <c r="B609" s="175"/>
      <c r="C609" s="175" t="s">
        <v>256</v>
      </c>
      <c r="D609" s="175" t="s">
        <v>10478</v>
      </c>
      <c r="E609" s="175"/>
      <c r="F609" s="175" t="s">
        <v>4288</v>
      </c>
      <c r="G609" s="176" t="s">
        <v>10479</v>
      </c>
      <c r="H609" s="175" t="s">
        <v>1646</v>
      </c>
      <c r="I609" s="173">
        <v>154</v>
      </c>
      <c r="J609" s="173">
        <v>169</v>
      </c>
      <c r="K609" s="173">
        <v>394</v>
      </c>
      <c r="L609" s="174">
        <v>-8.8757396449704207E-2</v>
      </c>
      <c r="M609" s="173">
        <v>226</v>
      </c>
      <c r="N609" s="173">
        <v>75</v>
      </c>
      <c r="O609" s="173">
        <v>122</v>
      </c>
      <c r="P609" s="167">
        <v>2.0133333333333301</v>
      </c>
    </row>
    <row r="610" spans="1:16" x14ac:dyDescent="0.35">
      <c r="A610" s="177" t="s">
        <v>8331</v>
      </c>
      <c r="B610" s="175"/>
      <c r="C610" s="175" t="s">
        <v>350</v>
      </c>
      <c r="D610" s="175" t="s">
        <v>11719</v>
      </c>
      <c r="E610" s="175"/>
      <c r="F610" s="175" t="s">
        <v>8330</v>
      </c>
      <c r="G610" s="176" t="s">
        <v>11720</v>
      </c>
      <c r="H610" s="175" t="s">
        <v>1646</v>
      </c>
      <c r="I610" s="173">
        <v>152</v>
      </c>
      <c r="J610" s="173">
        <v>195</v>
      </c>
      <c r="K610" s="173">
        <v>207</v>
      </c>
      <c r="L610" s="174">
        <v>-0.22051282051282101</v>
      </c>
      <c r="M610" s="173">
        <v>934</v>
      </c>
      <c r="N610" s="173">
        <v>294</v>
      </c>
      <c r="O610" s="173">
        <v>427</v>
      </c>
      <c r="P610" s="167">
        <v>2.1768707482993199</v>
      </c>
    </row>
    <row r="611" spans="1:16" x14ac:dyDescent="0.35">
      <c r="A611" s="177" t="s">
        <v>8121</v>
      </c>
      <c r="B611" s="175" t="s">
        <v>5081</v>
      </c>
      <c r="C611" s="175" t="s">
        <v>257</v>
      </c>
      <c r="D611" s="175" t="s">
        <v>9610</v>
      </c>
      <c r="E611" s="175" t="s">
        <v>8120</v>
      </c>
      <c r="F611" s="175"/>
      <c r="G611" s="176" t="s">
        <v>1885</v>
      </c>
      <c r="H611" s="175" t="s">
        <v>1646</v>
      </c>
      <c r="I611" s="173">
        <v>150</v>
      </c>
      <c r="J611" s="173">
        <v>227</v>
      </c>
      <c r="K611" s="173">
        <v>215</v>
      </c>
      <c r="L611" s="174">
        <v>-0.33920704845814997</v>
      </c>
      <c r="M611" s="173">
        <v>433</v>
      </c>
      <c r="N611" s="173">
        <v>234</v>
      </c>
      <c r="O611" s="173">
        <v>290</v>
      </c>
      <c r="P611" s="167">
        <v>0.85042735042735096</v>
      </c>
    </row>
    <row r="612" spans="1:16" x14ac:dyDescent="0.35">
      <c r="A612" s="177" t="s">
        <v>8086</v>
      </c>
      <c r="B612" s="175"/>
      <c r="C612" s="175" t="s">
        <v>254</v>
      </c>
      <c r="D612" s="175" t="s">
        <v>10362</v>
      </c>
      <c r="E612" s="175"/>
      <c r="F612" s="175" t="s">
        <v>8085</v>
      </c>
      <c r="G612" s="176" t="s">
        <v>10363</v>
      </c>
      <c r="H612" s="175" t="s">
        <v>1646</v>
      </c>
      <c r="I612" s="173">
        <v>150</v>
      </c>
      <c r="J612" s="173">
        <v>303</v>
      </c>
      <c r="K612" s="173">
        <v>352</v>
      </c>
      <c r="L612" s="174">
        <v>-0.50495049504950495</v>
      </c>
      <c r="M612" s="173">
        <v>939</v>
      </c>
      <c r="N612" s="173">
        <v>367</v>
      </c>
      <c r="O612" s="173">
        <v>567</v>
      </c>
      <c r="P612" s="167">
        <v>1.5585831062670299</v>
      </c>
    </row>
    <row r="613" spans="1:16" x14ac:dyDescent="0.35">
      <c r="A613" s="177" t="s">
        <v>8147</v>
      </c>
      <c r="B613" s="175"/>
      <c r="C613" s="175" t="s">
        <v>257</v>
      </c>
      <c r="D613" s="175" t="s">
        <v>8146</v>
      </c>
      <c r="E613" s="175"/>
      <c r="F613" s="175" t="s">
        <v>8145</v>
      </c>
      <c r="G613" s="176" t="s">
        <v>3584</v>
      </c>
      <c r="H613" s="175" t="s">
        <v>1646</v>
      </c>
      <c r="I613" s="173">
        <v>150</v>
      </c>
      <c r="J613" s="173">
        <v>202</v>
      </c>
      <c r="K613" s="173">
        <v>135</v>
      </c>
      <c r="L613" s="174">
        <v>-0.25742574257425699</v>
      </c>
      <c r="M613" s="173">
        <v>758</v>
      </c>
      <c r="N613" s="173">
        <v>229</v>
      </c>
      <c r="O613" s="173">
        <v>291</v>
      </c>
      <c r="P613" s="167">
        <v>2.3100436681222698</v>
      </c>
    </row>
    <row r="614" spans="1:16" x14ac:dyDescent="0.35">
      <c r="A614" s="177" t="s">
        <v>2058</v>
      </c>
      <c r="B614" s="175"/>
      <c r="C614" s="175" t="s">
        <v>259</v>
      </c>
      <c r="D614" s="175" t="s">
        <v>9876</v>
      </c>
      <c r="E614" s="175"/>
      <c r="F614" s="175" t="s">
        <v>2057</v>
      </c>
      <c r="G614" s="176" t="s">
        <v>9471</v>
      </c>
      <c r="H614" s="175" t="s">
        <v>1646</v>
      </c>
      <c r="I614" s="173">
        <v>150</v>
      </c>
      <c r="J614" s="173">
        <v>255</v>
      </c>
      <c r="K614" s="173">
        <v>296</v>
      </c>
      <c r="L614" s="174">
        <v>-0.41176470588235298</v>
      </c>
      <c r="M614" s="173">
        <v>967</v>
      </c>
      <c r="N614" s="173">
        <v>373</v>
      </c>
      <c r="O614" s="173">
        <v>474</v>
      </c>
      <c r="P614" s="167">
        <v>1.59249329758713</v>
      </c>
    </row>
    <row r="615" spans="1:16" x14ac:dyDescent="0.35">
      <c r="A615" s="177" t="s">
        <v>6112</v>
      </c>
      <c r="B615" s="175"/>
      <c r="C615" s="175" t="s">
        <v>351</v>
      </c>
      <c r="D615" s="175" t="s">
        <v>1892</v>
      </c>
      <c r="E615" s="175"/>
      <c r="F615" s="175" t="s">
        <v>6111</v>
      </c>
      <c r="G615" s="176" t="s">
        <v>227</v>
      </c>
      <c r="H615" s="175" t="s">
        <v>1646</v>
      </c>
      <c r="I615" s="173">
        <v>148</v>
      </c>
      <c r="J615" s="173">
        <v>224</v>
      </c>
      <c r="K615" s="173">
        <v>198</v>
      </c>
      <c r="L615" s="174">
        <v>-0.33928571428571402</v>
      </c>
      <c r="M615" s="173">
        <v>43</v>
      </c>
      <c r="N615" s="173">
        <v>15</v>
      </c>
      <c r="O615" s="173">
        <v>21</v>
      </c>
      <c r="P615" s="167">
        <v>1.86666666666667</v>
      </c>
    </row>
    <row r="616" spans="1:16" x14ac:dyDescent="0.35">
      <c r="A616" s="177" t="s">
        <v>4694</v>
      </c>
      <c r="B616" s="175"/>
      <c r="C616" s="175" t="s">
        <v>254</v>
      </c>
      <c r="D616" s="175" t="s">
        <v>10416</v>
      </c>
      <c r="E616" s="175"/>
      <c r="F616" s="175" t="s">
        <v>4693</v>
      </c>
      <c r="G616" s="176" t="s">
        <v>10268</v>
      </c>
      <c r="H616" s="175" t="s">
        <v>1646</v>
      </c>
      <c r="I616" s="173">
        <v>148</v>
      </c>
      <c r="J616" s="173">
        <v>86</v>
      </c>
      <c r="K616" s="173">
        <v>301</v>
      </c>
      <c r="L616" s="174">
        <v>0.72093023255814004</v>
      </c>
      <c r="M616" s="173">
        <v>66</v>
      </c>
      <c r="N616" s="173">
        <v>28</v>
      </c>
      <c r="O616" s="173">
        <v>46</v>
      </c>
      <c r="P616" s="167">
        <v>1.3571428571428601</v>
      </c>
    </row>
    <row r="617" spans="1:16" x14ac:dyDescent="0.35">
      <c r="A617" s="177" t="s">
        <v>4297</v>
      </c>
      <c r="B617" s="175"/>
      <c r="C617" s="175" t="s">
        <v>262</v>
      </c>
      <c r="D617" s="175" t="s">
        <v>4006</v>
      </c>
      <c r="E617" s="175"/>
      <c r="F617" s="175" t="s">
        <v>4296</v>
      </c>
      <c r="G617" s="176" t="s">
        <v>2357</v>
      </c>
      <c r="H617" s="175" t="s">
        <v>1646</v>
      </c>
      <c r="I617" s="173">
        <v>147</v>
      </c>
      <c r="J617" s="173">
        <v>202</v>
      </c>
      <c r="K617" s="173">
        <v>217</v>
      </c>
      <c r="L617" s="174">
        <v>-0.27227722772277202</v>
      </c>
      <c r="M617" s="173">
        <v>164</v>
      </c>
      <c r="N617" s="173">
        <v>42</v>
      </c>
      <c r="O617" s="173">
        <v>59</v>
      </c>
      <c r="P617" s="167">
        <v>2.9047619047619002</v>
      </c>
    </row>
    <row r="618" spans="1:16" x14ac:dyDescent="0.35">
      <c r="A618" s="177" t="s">
        <v>8244</v>
      </c>
      <c r="B618" s="175"/>
      <c r="C618" s="175" t="s">
        <v>350</v>
      </c>
      <c r="D618" s="175" t="s">
        <v>8243</v>
      </c>
      <c r="E618" s="175"/>
      <c r="F618" s="175" t="s">
        <v>8242</v>
      </c>
      <c r="G618" s="176" t="s">
        <v>11366</v>
      </c>
      <c r="H618" s="175" t="s">
        <v>1646</v>
      </c>
      <c r="I618" s="173">
        <v>147</v>
      </c>
      <c r="J618" s="173">
        <v>290</v>
      </c>
      <c r="K618" s="173">
        <v>334</v>
      </c>
      <c r="L618" s="174">
        <v>-0.493103448275862</v>
      </c>
      <c r="M618" s="173">
        <v>429</v>
      </c>
      <c r="N618" s="173">
        <v>217</v>
      </c>
      <c r="O618" s="173">
        <v>208</v>
      </c>
      <c r="P618" s="167">
        <v>0.976958525345622</v>
      </c>
    </row>
    <row r="619" spans="1:16" x14ac:dyDescent="0.35">
      <c r="A619" s="177" t="s">
        <v>8312</v>
      </c>
      <c r="B619" s="175"/>
      <c r="C619" s="175" t="s">
        <v>257</v>
      </c>
      <c r="D619" s="175" t="s">
        <v>8311</v>
      </c>
      <c r="E619" s="175"/>
      <c r="F619" s="175" t="s">
        <v>8310</v>
      </c>
      <c r="G619" s="176" t="s">
        <v>8309</v>
      </c>
      <c r="H619" s="175" t="s">
        <v>1646</v>
      </c>
      <c r="I619" s="173">
        <v>146</v>
      </c>
      <c r="J619" s="173">
        <v>2</v>
      </c>
      <c r="K619" s="173">
        <v>167</v>
      </c>
      <c r="L619" s="174">
        <v>72</v>
      </c>
      <c r="M619" s="173">
        <v>180</v>
      </c>
      <c r="N619" s="173">
        <v>70</v>
      </c>
      <c r="O619" s="173">
        <v>102</v>
      </c>
      <c r="P619" s="167">
        <v>1.5714285714285701</v>
      </c>
    </row>
    <row r="620" spans="1:16" x14ac:dyDescent="0.35">
      <c r="A620" s="177" t="s">
        <v>7336</v>
      </c>
      <c r="B620" s="175"/>
      <c r="C620" s="175" t="s">
        <v>263</v>
      </c>
      <c r="D620" s="175" t="s">
        <v>10679</v>
      </c>
      <c r="E620" s="175"/>
      <c r="F620" s="175" t="s">
        <v>7335</v>
      </c>
      <c r="G620" s="176" t="s">
        <v>10680</v>
      </c>
      <c r="H620" s="175" t="s">
        <v>1646</v>
      </c>
      <c r="I620" s="173">
        <v>146</v>
      </c>
      <c r="J620" s="173">
        <v>469</v>
      </c>
      <c r="K620" s="173">
        <v>384</v>
      </c>
      <c r="L620" s="174">
        <v>-0.68869936034115098</v>
      </c>
      <c r="M620" s="173">
        <v>712</v>
      </c>
      <c r="N620" s="173">
        <v>461</v>
      </c>
      <c r="O620" s="173">
        <v>592</v>
      </c>
      <c r="P620" s="167">
        <v>0.54446854663774402</v>
      </c>
    </row>
    <row r="621" spans="1:16" x14ac:dyDescent="0.35">
      <c r="A621" s="177" t="s">
        <v>1970</v>
      </c>
      <c r="B621" s="175"/>
      <c r="C621" s="175" t="s">
        <v>259</v>
      </c>
      <c r="D621" s="175" t="s">
        <v>10840</v>
      </c>
      <c r="E621" s="175"/>
      <c r="F621" s="175" t="s">
        <v>1969</v>
      </c>
      <c r="G621" s="176" t="s">
        <v>9332</v>
      </c>
      <c r="H621" s="175" t="s">
        <v>1646</v>
      </c>
      <c r="I621" s="173">
        <v>142</v>
      </c>
      <c r="J621" s="173">
        <v>445</v>
      </c>
      <c r="K621" s="173">
        <v>467</v>
      </c>
      <c r="L621" s="174">
        <v>-0.68089887640449398</v>
      </c>
      <c r="M621" s="173">
        <v>615</v>
      </c>
      <c r="N621" s="173">
        <v>238</v>
      </c>
      <c r="O621" s="173">
        <v>287</v>
      </c>
      <c r="P621" s="167">
        <v>1.5840336134453801</v>
      </c>
    </row>
    <row r="622" spans="1:16" x14ac:dyDescent="0.35">
      <c r="A622" s="177" t="s">
        <v>7603</v>
      </c>
      <c r="B622" s="175" t="s">
        <v>3122</v>
      </c>
      <c r="C622" s="175" t="s">
        <v>260</v>
      </c>
      <c r="D622" s="175" t="s">
        <v>11779</v>
      </c>
      <c r="E622" s="175" t="s">
        <v>7602</v>
      </c>
      <c r="F622" s="175"/>
      <c r="G622" s="176" t="s">
        <v>11780</v>
      </c>
      <c r="H622" s="175" t="s">
        <v>1646</v>
      </c>
      <c r="I622" s="173">
        <v>139</v>
      </c>
      <c r="J622" s="173">
        <v>294</v>
      </c>
      <c r="K622" s="173">
        <v>175</v>
      </c>
      <c r="L622" s="174">
        <v>-0.52721088435374197</v>
      </c>
      <c r="M622" s="173">
        <v>2025</v>
      </c>
      <c r="N622" s="173">
        <v>923</v>
      </c>
      <c r="O622" s="173">
        <v>1067</v>
      </c>
      <c r="P622" s="167">
        <v>1.19393282773564</v>
      </c>
    </row>
    <row r="623" spans="1:16" x14ac:dyDescent="0.35">
      <c r="A623" s="177" t="s">
        <v>2176</v>
      </c>
      <c r="B623" s="175"/>
      <c r="C623" s="175" t="s">
        <v>254</v>
      </c>
      <c r="D623" s="175" t="s">
        <v>1892</v>
      </c>
      <c r="E623" s="175"/>
      <c r="F623" s="175" t="s">
        <v>2175</v>
      </c>
      <c r="G623" s="176" t="s">
        <v>227</v>
      </c>
      <c r="H623" s="175" t="s">
        <v>1646</v>
      </c>
      <c r="I623" s="173">
        <v>139</v>
      </c>
      <c r="J623" s="173">
        <v>134</v>
      </c>
      <c r="K623" s="173">
        <v>114</v>
      </c>
      <c r="L623" s="174">
        <v>3.7313432835820899E-2</v>
      </c>
      <c r="M623" s="173">
        <v>24</v>
      </c>
      <c r="N623" s="173">
        <v>14</v>
      </c>
      <c r="O623" s="173">
        <v>22</v>
      </c>
      <c r="P623" s="167">
        <v>0.71428571428571397</v>
      </c>
    </row>
    <row r="624" spans="1:16" x14ac:dyDescent="0.35">
      <c r="A624" s="177" t="s">
        <v>7665</v>
      </c>
      <c r="B624" s="175"/>
      <c r="C624" s="175" t="s">
        <v>256</v>
      </c>
      <c r="D624" s="175" t="s">
        <v>2605</v>
      </c>
      <c r="E624" s="175"/>
      <c r="F624" s="175" t="s">
        <v>7664</v>
      </c>
      <c r="G624" s="176" t="s">
        <v>221</v>
      </c>
      <c r="H624" s="175" t="s">
        <v>1646</v>
      </c>
      <c r="I624" s="173">
        <v>137</v>
      </c>
      <c r="J624" s="173">
        <v>67</v>
      </c>
      <c r="K624" s="173">
        <v>125</v>
      </c>
      <c r="L624" s="174">
        <v>1.0447761194029901</v>
      </c>
      <c r="M624" s="173">
        <v>137</v>
      </c>
      <c r="N624" s="173">
        <v>31</v>
      </c>
      <c r="O624" s="173">
        <v>68</v>
      </c>
      <c r="P624" s="167">
        <v>3.4193548387096802</v>
      </c>
    </row>
    <row r="625" spans="1:16" x14ac:dyDescent="0.35">
      <c r="A625" s="177" t="s">
        <v>5277</v>
      </c>
      <c r="B625" s="175" t="s">
        <v>2778</v>
      </c>
      <c r="C625" s="175" t="s">
        <v>257</v>
      </c>
      <c r="D625" s="175" t="s">
        <v>12097</v>
      </c>
      <c r="E625" s="175" t="s">
        <v>5276</v>
      </c>
      <c r="F625" s="175"/>
      <c r="G625" s="176" t="s">
        <v>9134</v>
      </c>
      <c r="H625" s="175" t="s">
        <v>1646</v>
      </c>
      <c r="I625" s="173">
        <v>136</v>
      </c>
      <c r="J625" s="173">
        <v>418</v>
      </c>
      <c r="K625" s="173">
        <v>773</v>
      </c>
      <c r="L625" s="174">
        <v>-0.67464114832535904</v>
      </c>
      <c r="M625" s="173">
        <v>1452</v>
      </c>
      <c r="N625" s="173">
        <v>907</v>
      </c>
      <c r="O625" s="173">
        <v>1043</v>
      </c>
      <c r="P625" s="167">
        <v>0.60088202866593199</v>
      </c>
    </row>
    <row r="626" spans="1:16" x14ac:dyDescent="0.35">
      <c r="A626" s="177" t="s">
        <v>7387</v>
      </c>
      <c r="B626" s="175"/>
      <c r="C626" s="175" t="s">
        <v>8856</v>
      </c>
      <c r="D626" s="175" t="s">
        <v>1892</v>
      </c>
      <c r="E626" s="175"/>
      <c r="F626" s="175" t="s">
        <v>7385</v>
      </c>
      <c r="G626" s="176" t="s">
        <v>227</v>
      </c>
      <c r="H626" s="175" t="s">
        <v>1646</v>
      </c>
      <c r="I626" s="173">
        <v>136</v>
      </c>
      <c r="J626" s="173">
        <v>92</v>
      </c>
      <c r="K626" s="173">
        <v>132</v>
      </c>
      <c r="L626" s="174">
        <v>0.47826086956521702</v>
      </c>
      <c r="M626" s="173">
        <v>18</v>
      </c>
      <c r="N626" s="173">
        <v>3</v>
      </c>
      <c r="O626" s="173">
        <v>0</v>
      </c>
      <c r="P626" s="167">
        <v>5</v>
      </c>
    </row>
    <row r="627" spans="1:16" x14ac:dyDescent="0.35">
      <c r="A627" s="177" t="s">
        <v>7533</v>
      </c>
      <c r="B627" s="175"/>
      <c r="C627" s="175" t="s">
        <v>262</v>
      </c>
      <c r="D627" s="175" t="s">
        <v>11354</v>
      </c>
      <c r="E627" s="175"/>
      <c r="F627" s="175" t="s">
        <v>7532</v>
      </c>
      <c r="G627" s="176" t="s">
        <v>11355</v>
      </c>
      <c r="H627" s="175" t="s">
        <v>1646</v>
      </c>
      <c r="I627" s="173">
        <v>135</v>
      </c>
      <c r="J627" s="173">
        <v>78</v>
      </c>
      <c r="K627" s="173">
        <v>18</v>
      </c>
      <c r="L627" s="174">
        <v>0.73076923076923095</v>
      </c>
      <c r="M627" s="173">
        <v>362</v>
      </c>
      <c r="N627" s="173">
        <v>204</v>
      </c>
      <c r="O627" s="173">
        <v>215</v>
      </c>
      <c r="P627" s="167">
        <v>0.77450980392156898</v>
      </c>
    </row>
    <row r="628" spans="1:16" x14ac:dyDescent="0.35">
      <c r="A628" s="177" t="s">
        <v>8006</v>
      </c>
      <c r="B628" s="175"/>
      <c r="C628" s="175" t="s">
        <v>258</v>
      </c>
      <c r="D628" s="175" t="s">
        <v>11813</v>
      </c>
      <c r="E628" s="175"/>
      <c r="F628" s="175" t="s">
        <v>8005</v>
      </c>
      <c r="G628" s="176" t="s">
        <v>3412</v>
      </c>
      <c r="H628" s="175" t="s">
        <v>1646</v>
      </c>
      <c r="I628" s="173">
        <v>134</v>
      </c>
      <c r="J628" s="173">
        <v>157</v>
      </c>
      <c r="K628" s="173">
        <v>292</v>
      </c>
      <c r="L628" s="174">
        <v>-0.146496815286624</v>
      </c>
      <c r="M628" s="173">
        <v>362</v>
      </c>
      <c r="N628" s="173">
        <v>134</v>
      </c>
      <c r="O628" s="173">
        <v>168</v>
      </c>
      <c r="P628" s="167">
        <v>1.70149253731343</v>
      </c>
    </row>
    <row r="629" spans="1:16" x14ac:dyDescent="0.35">
      <c r="A629" s="177" t="s">
        <v>7890</v>
      </c>
      <c r="B629" s="175"/>
      <c r="C629" s="175" t="s">
        <v>254</v>
      </c>
      <c r="D629" s="175" t="s">
        <v>10503</v>
      </c>
      <c r="E629" s="175"/>
      <c r="F629" s="175" t="s">
        <v>7889</v>
      </c>
      <c r="G629" s="176" t="s">
        <v>10504</v>
      </c>
      <c r="H629" s="175" t="s">
        <v>1646</v>
      </c>
      <c r="I629" s="173">
        <v>134</v>
      </c>
      <c r="J629" s="173">
        <v>159</v>
      </c>
      <c r="K629" s="173">
        <v>185</v>
      </c>
      <c r="L629" s="174">
        <v>-0.15723270440251599</v>
      </c>
      <c r="M629" s="173">
        <v>400</v>
      </c>
      <c r="N629" s="173">
        <v>179</v>
      </c>
      <c r="O629" s="173">
        <v>314</v>
      </c>
      <c r="P629" s="167">
        <v>1.23463687150838</v>
      </c>
    </row>
    <row r="630" spans="1:16" x14ac:dyDescent="0.35">
      <c r="A630" s="179" t="s">
        <v>2712</v>
      </c>
      <c r="B630" s="178"/>
      <c r="C630" s="178" t="s">
        <v>8856</v>
      </c>
      <c r="D630" s="180" t="s">
        <v>10658</v>
      </c>
      <c r="E630" s="175"/>
      <c r="F630" s="175" t="s">
        <v>2711</v>
      </c>
      <c r="G630" s="176" t="s">
        <v>10659</v>
      </c>
      <c r="H630" s="175" t="s">
        <v>1646</v>
      </c>
      <c r="I630" s="173">
        <v>134</v>
      </c>
      <c r="J630" s="173">
        <v>174</v>
      </c>
      <c r="K630" s="173">
        <v>216</v>
      </c>
      <c r="L630" s="174">
        <v>-0.229885057471264</v>
      </c>
      <c r="M630" s="173">
        <v>1018</v>
      </c>
      <c r="N630" s="173">
        <v>520</v>
      </c>
      <c r="O630" s="173">
        <v>621</v>
      </c>
      <c r="P630" s="167">
        <v>0.95769230769230795</v>
      </c>
    </row>
    <row r="631" spans="1:16" x14ac:dyDescent="0.35">
      <c r="A631" s="177" t="s">
        <v>2533</v>
      </c>
      <c r="B631" s="175"/>
      <c r="C631" s="175" t="s">
        <v>350</v>
      </c>
      <c r="D631" s="175" t="s">
        <v>10718</v>
      </c>
      <c r="E631" s="175"/>
      <c r="F631" s="175" t="s">
        <v>2532</v>
      </c>
      <c r="G631" s="176" t="s">
        <v>11536</v>
      </c>
      <c r="H631" s="175" t="s">
        <v>1646</v>
      </c>
      <c r="I631" s="173">
        <v>133</v>
      </c>
      <c r="J631" s="173">
        <v>152</v>
      </c>
      <c r="K631" s="173">
        <v>199</v>
      </c>
      <c r="L631" s="174">
        <v>-0.125</v>
      </c>
      <c r="M631" s="173">
        <v>105</v>
      </c>
      <c r="N631" s="173">
        <v>55</v>
      </c>
      <c r="O631" s="173">
        <v>79</v>
      </c>
      <c r="P631" s="167">
        <v>0.90909090909090895</v>
      </c>
    </row>
    <row r="632" spans="1:16" x14ac:dyDescent="0.35">
      <c r="A632" s="177" t="s">
        <v>7563</v>
      </c>
      <c r="B632" s="175"/>
      <c r="C632" s="175" t="s">
        <v>258</v>
      </c>
      <c r="D632" s="175" t="s">
        <v>7562</v>
      </c>
      <c r="E632" s="175"/>
      <c r="F632" s="175" t="s">
        <v>7561</v>
      </c>
      <c r="G632" s="176" t="s">
        <v>7560</v>
      </c>
      <c r="H632" s="175" t="s">
        <v>1646</v>
      </c>
      <c r="I632" s="173">
        <v>133</v>
      </c>
      <c r="J632" s="173">
        <v>185</v>
      </c>
      <c r="K632" s="173">
        <v>173</v>
      </c>
      <c r="L632" s="174">
        <v>-0.28108108108108099</v>
      </c>
      <c r="M632" s="173">
        <v>206</v>
      </c>
      <c r="N632" s="173">
        <v>68</v>
      </c>
      <c r="O632" s="173">
        <v>97</v>
      </c>
      <c r="P632" s="167">
        <v>2.02941176470588</v>
      </c>
    </row>
    <row r="633" spans="1:16" x14ac:dyDescent="0.35">
      <c r="A633" s="177" t="s">
        <v>4883</v>
      </c>
      <c r="B633" s="175"/>
      <c r="C633" s="175" t="s">
        <v>256</v>
      </c>
      <c r="D633" s="175" t="s">
        <v>10393</v>
      </c>
      <c r="E633" s="175"/>
      <c r="F633" s="175" t="s">
        <v>4882</v>
      </c>
      <c r="G633" s="176" t="s">
        <v>9603</v>
      </c>
      <c r="H633" s="175" t="s">
        <v>1646</v>
      </c>
      <c r="I633" s="173">
        <v>132</v>
      </c>
      <c r="J633" s="173">
        <v>55</v>
      </c>
      <c r="K633" s="173">
        <v>92</v>
      </c>
      <c r="L633" s="174">
        <v>1.4</v>
      </c>
      <c r="M633" s="173">
        <v>42</v>
      </c>
      <c r="N633" s="173">
        <v>16</v>
      </c>
      <c r="O633" s="173">
        <v>16</v>
      </c>
      <c r="P633" s="167">
        <v>1.625</v>
      </c>
    </row>
    <row r="634" spans="1:16" x14ac:dyDescent="0.35">
      <c r="A634" s="177" t="s">
        <v>7124</v>
      </c>
      <c r="B634" s="175"/>
      <c r="C634" s="175" t="s">
        <v>462</v>
      </c>
      <c r="D634" s="175" t="s">
        <v>9144</v>
      </c>
      <c r="E634" s="175"/>
      <c r="F634" s="175" t="s">
        <v>7123</v>
      </c>
      <c r="G634" s="176" t="s">
        <v>9145</v>
      </c>
      <c r="H634" s="175" t="s">
        <v>1646</v>
      </c>
      <c r="I634" s="173">
        <v>132</v>
      </c>
      <c r="J634" s="173">
        <v>462</v>
      </c>
      <c r="K634" s="173">
        <v>257</v>
      </c>
      <c r="L634" s="174">
        <v>-0.71428571428571397</v>
      </c>
      <c r="M634" s="173">
        <v>427</v>
      </c>
      <c r="N634" s="173">
        <v>222</v>
      </c>
      <c r="O634" s="173">
        <v>257</v>
      </c>
      <c r="P634" s="167">
        <v>0.92342342342342298</v>
      </c>
    </row>
    <row r="635" spans="1:16" x14ac:dyDescent="0.35">
      <c r="A635" s="177" t="s">
        <v>2672</v>
      </c>
      <c r="B635" s="175"/>
      <c r="C635" s="175" t="s">
        <v>258</v>
      </c>
      <c r="D635" s="175" t="s">
        <v>2359</v>
      </c>
      <c r="E635" s="175"/>
      <c r="F635" s="175" t="s">
        <v>2671</v>
      </c>
      <c r="G635" s="176" t="s">
        <v>2357</v>
      </c>
      <c r="H635" s="175" t="s">
        <v>1646</v>
      </c>
      <c r="I635" s="173">
        <v>131</v>
      </c>
      <c r="J635" s="173">
        <v>544</v>
      </c>
      <c r="K635" s="173">
        <v>397</v>
      </c>
      <c r="L635" s="174">
        <v>-0.75919117647058798</v>
      </c>
      <c r="M635" s="173">
        <v>90</v>
      </c>
      <c r="N635" s="173">
        <v>62</v>
      </c>
      <c r="O635" s="173">
        <v>74</v>
      </c>
      <c r="P635" s="167">
        <v>0.45161290322580699</v>
      </c>
    </row>
    <row r="636" spans="1:16" x14ac:dyDescent="0.35">
      <c r="A636" s="177" t="s">
        <v>5903</v>
      </c>
      <c r="B636" s="175" t="s">
        <v>2628</v>
      </c>
      <c r="C636" s="175" t="s">
        <v>254</v>
      </c>
      <c r="D636" s="175" t="s">
        <v>9611</v>
      </c>
      <c r="E636" s="175" t="s">
        <v>5902</v>
      </c>
      <c r="F636" s="175"/>
      <c r="G636" s="176" t="s">
        <v>1839</v>
      </c>
      <c r="H636" s="175" t="s">
        <v>1646</v>
      </c>
      <c r="I636" s="173">
        <v>130</v>
      </c>
      <c r="J636" s="173">
        <v>111</v>
      </c>
      <c r="K636" s="173">
        <v>149</v>
      </c>
      <c r="L636" s="174">
        <v>0.171171171171171</v>
      </c>
      <c r="M636" s="173">
        <v>1419</v>
      </c>
      <c r="N636" s="173">
        <v>493</v>
      </c>
      <c r="O636" s="173">
        <v>687</v>
      </c>
      <c r="P636" s="167">
        <v>1.8782961460446199</v>
      </c>
    </row>
    <row r="637" spans="1:16" x14ac:dyDescent="0.35">
      <c r="A637" s="177" t="s">
        <v>4781</v>
      </c>
      <c r="B637" s="175"/>
      <c r="C637" s="175" t="s">
        <v>259</v>
      </c>
      <c r="D637" s="175" t="s">
        <v>2041</v>
      </c>
      <c r="E637" s="175"/>
      <c r="F637" s="175" t="s">
        <v>4780</v>
      </c>
      <c r="G637" s="176" t="s">
        <v>2039</v>
      </c>
      <c r="H637" s="175" t="s">
        <v>1646</v>
      </c>
      <c r="I637" s="173">
        <v>130</v>
      </c>
      <c r="J637" s="173">
        <v>129</v>
      </c>
      <c r="K637" s="173">
        <v>183</v>
      </c>
      <c r="L637" s="174">
        <v>7.7519379844961404E-3</v>
      </c>
      <c r="M637" s="173">
        <v>24</v>
      </c>
      <c r="N637" s="173">
        <v>12</v>
      </c>
      <c r="O637" s="173">
        <v>12</v>
      </c>
      <c r="P637" s="167">
        <v>1</v>
      </c>
    </row>
    <row r="638" spans="1:16" x14ac:dyDescent="0.35">
      <c r="A638" s="177" t="s">
        <v>7957</v>
      </c>
      <c r="B638" s="175"/>
      <c r="C638" s="175" t="s">
        <v>351</v>
      </c>
      <c r="D638" s="175" t="s">
        <v>9724</v>
      </c>
      <c r="E638" s="175"/>
      <c r="F638" s="175" t="s">
        <v>7956</v>
      </c>
      <c r="G638" s="176" t="s">
        <v>9725</v>
      </c>
      <c r="H638" s="175" t="s">
        <v>1646</v>
      </c>
      <c r="I638" s="173">
        <v>130</v>
      </c>
      <c r="J638" s="173">
        <v>85</v>
      </c>
      <c r="K638" s="173">
        <v>138</v>
      </c>
      <c r="L638" s="174">
        <v>0.52941176470588203</v>
      </c>
      <c r="M638" s="173">
        <v>179</v>
      </c>
      <c r="N638" s="173">
        <v>120</v>
      </c>
      <c r="O638" s="173">
        <v>197</v>
      </c>
      <c r="P638" s="167">
        <v>0.49166666666666697</v>
      </c>
    </row>
    <row r="639" spans="1:16" x14ac:dyDescent="0.35">
      <c r="A639" s="177" t="s">
        <v>3376</v>
      </c>
      <c r="B639" s="175"/>
      <c r="C639" s="175" t="s">
        <v>350</v>
      </c>
      <c r="D639" s="175" t="s">
        <v>9794</v>
      </c>
      <c r="E639" s="175"/>
      <c r="F639" s="175" t="s">
        <v>3375</v>
      </c>
      <c r="G639" s="176" t="s">
        <v>11451</v>
      </c>
      <c r="H639" s="175" t="s">
        <v>1646</v>
      </c>
      <c r="I639" s="173">
        <v>129</v>
      </c>
      <c r="J639" s="173">
        <v>80</v>
      </c>
      <c r="K639" s="173">
        <v>66</v>
      </c>
      <c r="L639" s="174">
        <v>0.61250000000000004</v>
      </c>
      <c r="M639" s="173">
        <v>223</v>
      </c>
      <c r="N639" s="173">
        <v>67</v>
      </c>
      <c r="O639" s="173">
        <v>83</v>
      </c>
      <c r="P639" s="167">
        <v>2.3283582089552199</v>
      </c>
    </row>
    <row r="640" spans="1:16" x14ac:dyDescent="0.35">
      <c r="A640" s="177" t="s">
        <v>4814</v>
      </c>
      <c r="B640" s="175"/>
      <c r="C640" s="175" t="s">
        <v>8856</v>
      </c>
      <c r="D640" s="175" t="s">
        <v>10403</v>
      </c>
      <c r="E640" s="175"/>
      <c r="F640" s="175" t="s">
        <v>4813</v>
      </c>
      <c r="G640" s="176" t="s">
        <v>10404</v>
      </c>
      <c r="H640" s="175" t="s">
        <v>1646</v>
      </c>
      <c r="I640" s="173">
        <v>127</v>
      </c>
      <c r="J640" s="173">
        <v>238</v>
      </c>
      <c r="K640" s="173">
        <v>254</v>
      </c>
      <c r="L640" s="174">
        <v>-0.46638655462184903</v>
      </c>
      <c r="M640" s="173">
        <v>357</v>
      </c>
      <c r="N640" s="173">
        <v>178</v>
      </c>
      <c r="O640" s="173">
        <v>210</v>
      </c>
      <c r="P640" s="167">
        <v>1.00561797752809</v>
      </c>
    </row>
    <row r="641" spans="1:16" x14ac:dyDescent="0.35">
      <c r="A641" s="177" t="s">
        <v>7291</v>
      </c>
      <c r="B641" s="175"/>
      <c r="C641" s="175" t="s">
        <v>8856</v>
      </c>
      <c r="D641" s="175" t="s">
        <v>7290</v>
      </c>
      <c r="E641" s="175" t="s">
        <v>7289</v>
      </c>
      <c r="F641" s="175"/>
      <c r="G641" s="176" t="s">
        <v>7288</v>
      </c>
      <c r="H641" s="175" t="s">
        <v>1646</v>
      </c>
      <c r="I641" s="173">
        <v>126</v>
      </c>
      <c r="J641" s="173">
        <v>149</v>
      </c>
      <c r="K641" s="173">
        <v>96</v>
      </c>
      <c r="L641" s="174">
        <v>-0.15436241610738299</v>
      </c>
      <c r="M641" s="173">
        <v>1911</v>
      </c>
      <c r="N641" s="173">
        <v>729</v>
      </c>
      <c r="O641" s="173">
        <v>832</v>
      </c>
      <c r="P641" s="167">
        <v>1.62139917695473</v>
      </c>
    </row>
    <row r="642" spans="1:16" x14ac:dyDescent="0.35">
      <c r="A642" s="177" t="s">
        <v>6928</v>
      </c>
      <c r="B642" s="175"/>
      <c r="C642" s="175" t="s">
        <v>8856</v>
      </c>
      <c r="D642" s="175" t="s">
        <v>9946</v>
      </c>
      <c r="E642" s="175"/>
      <c r="F642" s="175" t="s">
        <v>6927</v>
      </c>
      <c r="G642" s="176" t="s">
        <v>9947</v>
      </c>
      <c r="H642" s="175" t="s">
        <v>1646</v>
      </c>
      <c r="I642" s="173">
        <v>125</v>
      </c>
      <c r="J642" s="173">
        <v>166</v>
      </c>
      <c r="K642" s="173">
        <v>152</v>
      </c>
      <c r="L642" s="174">
        <v>-0.24698795180722899</v>
      </c>
      <c r="M642" s="173">
        <v>117</v>
      </c>
      <c r="N642" s="173">
        <v>49</v>
      </c>
      <c r="O642" s="173">
        <v>71</v>
      </c>
      <c r="P642" s="167">
        <v>1.3877551020408201</v>
      </c>
    </row>
    <row r="643" spans="1:16" x14ac:dyDescent="0.35">
      <c r="A643" s="177" t="s">
        <v>4107</v>
      </c>
      <c r="B643" s="175"/>
      <c r="C643" s="175" t="s">
        <v>254</v>
      </c>
      <c r="D643" s="175" t="s">
        <v>9755</v>
      </c>
      <c r="E643" s="175"/>
      <c r="F643" s="175" t="s">
        <v>4106</v>
      </c>
      <c r="G643" s="176" t="s">
        <v>9756</v>
      </c>
      <c r="H643" s="175" t="s">
        <v>1646</v>
      </c>
      <c r="I643" s="173">
        <v>125</v>
      </c>
      <c r="J643" s="173">
        <v>97</v>
      </c>
      <c r="K643" s="173">
        <v>119</v>
      </c>
      <c r="L643" s="174">
        <v>0.28865979381443302</v>
      </c>
      <c r="M643" s="173">
        <v>395</v>
      </c>
      <c r="N643" s="173">
        <v>126</v>
      </c>
      <c r="O643" s="173">
        <v>165</v>
      </c>
      <c r="P643" s="167">
        <v>2.13492063492063</v>
      </c>
    </row>
    <row r="644" spans="1:16" x14ac:dyDescent="0.35">
      <c r="A644" s="177" t="s">
        <v>5921</v>
      </c>
      <c r="B644" s="175"/>
      <c r="C644" s="175" t="s">
        <v>256</v>
      </c>
      <c r="D644" s="175" t="s">
        <v>10069</v>
      </c>
      <c r="E644" s="175"/>
      <c r="F644" s="175" t="s">
        <v>5920</v>
      </c>
      <c r="G644" s="176" t="s">
        <v>10070</v>
      </c>
      <c r="H644" s="175" t="s">
        <v>1646</v>
      </c>
      <c r="I644" s="173">
        <v>123</v>
      </c>
      <c r="J644" s="173">
        <v>121</v>
      </c>
      <c r="K644" s="173">
        <v>120</v>
      </c>
      <c r="L644" s="174">
        <v>1.6528925619834701E-2</v>
      </c>
      <c r="M644" s="173">
        <v>135</v>
      </c>
      <c r="N644" s="173">
        <v>30</v>
      </c>
      <c r="O644" s="173">
        <v>37</v>
      </c>
      <c r="P644" s="167">
        <v>3.5</v>
      </c>
    </row>
    <row r="645" spans="1:16" x14ac:dyDescent="0.35">
      <c r="A645" s="177" t="s">
        <v>7858</v>
      </c>
      <c r="B645" s="175"/>
      <c r="C645" s="175" t="s">
        <v>258</v>
      </c>
      <c r="D645" s="175" t="s">
        <v>9689</v>
      </c>
      <c r="E645" s="175"/>
      <c r="F645" s="175" t="s">
        <v>7857</v>
      </c>
      <c r="G645" s="176" t="s">
        <v>9690</v>
      </c>
      <c r="H645" s="175" t="s">
        <v>1646</v>
      </c>
      <c r="I645" s="173">
        <v>123</v>
      </c>
      <c r="J645" s="173">
        <v>161</v>
      </c>
      <c r="K645" s="173">
        <v>211</v>
      </c>
      <c r="L645" s="174">
        <v>-0.23602484472049701</v>
      </c>
      <c r="M645" s="173">
        <v>415</v>
      </c>
      <c r="N645" s="173">
        <v>387</v>
      </c>
      <c r="O645" s="173">
        <v>201</v>
      </c>
      <c r="P645" s="167">
        <v>7.2351421188630499E-2</v>
      </c>
    </row>
    <row r="646" spans="1:16" x14ac:dyDescent="0.35">
      <c r="A646" s="177" t="s">
        <v>7840</v>
      </c>
      <c r="B646" s="175"/>
      <c r="C646" s="175" t="s">
        <v>256</v>
      </c>
      <c r="D646" s="175" t="s">
        <v>11814</v>
      </c>
      <c r="E646" s="175"/>
      <c r="F646" s="175" t="s">
        <v>7839</v>
      </c>
      <c r="G646" s="176" t="s">
        <v>11316</v>
      </c>
      <c r="H646" s="175" t="s">
        <v>1646</v>
      </c>
      <c r="I646" s="173">
        <v>123</v>
      </c>
      <c r="J646" s="173">
        <v>42</v>
      </c>
      <c r="K646" s="173">
        <v>56</v>
      </c>
      <c r="L646" s="174">
        <v>1.9285714285714299</v>
      </c>
      <c r="M646" s="173">
        <v>425</v>
      </c>
      <c r="N646" s="173">
        <v>260</v>
      </c>
      <c r="O646" s="173">
        <v>400</v>
      </c>
      <c r="P646" s="167">
        <v>0.63461538461538503</v>
      </c>
    </row>
    <row r="647" spans="1:16" x14ac:dyDescent="0.35">
      <c r="A647" s="177" t="s">
        <v>4938</v>
      </c>
      <c r="B647" s="175"/>
      <c r="C647" s="175" t="s">
        <v>8856</v>
      </c>
      <c r="D647" s="175" t="s">
        <v>4329</v>
      </c>
      <c r="E647" s="175"/>
      <c r="F647" s="175" t="s">
        <v>4937</v>
      </c>
      <c r="G647" s="176" t="s">
        <v>1968</v>
      </c>
      <c r="H647" s="175" t="s">
        <v>1646</v>
      </c>
      <c r="I647" s="173">
        <v>122</v>
      </c>
      <c r="J647" s="173">
        <v>128</v>
      </c>
      <c r="K647" s="173">
        <v>247</v>
      </c>
      <c r="L647" s="174">
        <v>-4.6875E-2</v>
      </c>
      <c r="M647" s="173">
        <v>294</v>
      </c>
      <c r="N647" s="173">
        <v>449</v>
      </c>
      <c r="O647" s="173">
        <v>456</v>
      </c>
      <c r="P647" s="167">
        <v>-0.345211581291759</v>
      </c>
    </row>
    <row r="648" spans="1:16" x14ac:dyDescent="0.35">
      <c r="A648" s="177" t="s">
        <v>4327</v>
      </c>
      <c r="B648" s="175"/>
      <c r="C648" s="175" t="s">
        <v>8856</v>
      </c>
      <c r="D648" s="175" t="s">
        <v>10465</v>
      </c>
      <c r="E648" s="175"/>
      <c r="F648" s="175" t="s">
        <v>4326</v>
      </c>
      <c r="G648" s="176" t="s">
        <v>10466</v>
      </c>
      <c r="H648" s="175" t="s">
        <v>1646</v>
      </c>
      <c r="I648" s="173">
        <v>122</v>
      </c>
      <c r="J648" s="173">
        <v>77</v>
      </c>
      <c r="K648" s="173">
        <v>164</v>
      </c>
      <c r="L648" s="174">
        <v>0.58441558441558505</v>
      </c>
      <c r="M648" s="173">
        <v>104</v>
      </c>
      <c r="N648" s="173">
        <v>56</v>
      </c>
      <c r="O648" s="173">
        <v>66</v>
      </c>
      <c r="P648" s="167">
        <v>0.85714285714285698</v>
      </c>
    </row>
    <row r="649" spans="1:16" x14ac:dyDescent="0.35">
      <c r="A649" s="177" t="s">
        <v>8233</v>
      </c>
      <c r="B649" s="175"/>
      <c r="C649" s="175" t="s">
        <v>255</v>
      </c>
      <c r="D649" s="175" t="s">
        <v>2907</v>
      </c>
      <c r="E649" s="175"/>
      <c r="F649" s="175" t="s">
        <v>8232</v>
      </c>
      <c r="G649" s="176" t="s">
        <v>2357</v>
      </c>
      <c r="H649" s="175" t="s">
        <v>1646</v>
      </c>
      <c r="I649" s="173">
        <v>122</v>
      </c>
      <c r="J649" s="173">
        <v>368</v>
      </c>
      <c r="K649" s="173">
        <v>299</v>
      </c>
      <c r="L649" s="174">
        <v>-0.66847826086956497</v>
      </c>
      <c r="M649" s="173">
        <v>853</v>
      </c>
      <c r="N649" s="173">
        <v>906</v>
      </c>
      <c r="O649" s="173">
        <v>901</v>
      </c>
      <c r="P649" s="167">
        <v>-5.8498896247240598E-2</v>
      </c>
    </row>
    <row r="650" spans="1:16" x14ac:dyDescent="0.35">
      <c r="A650" s="177" t="s">
        <v>8039</v>
      </c>
      <c r="B650" s="175"/>
      <c r="C650" s="175" t="s">
        <v>258</v>
      </c>
      <c r="D650" s="175" t="s">
        <v>1892</v>
      </c>
      <c r="E650" s="175"/>
      <c r="F650" s="175" t="s">
        <v>8038</v>
      </c>
      <c r="G650" s="176" t="s">
        <v>227</v>
      </c>
      <c r="H650" s="175" t="s">
        <v>1646</v>
      </c>
      <c r="I650" s="173">
        <v>122</v>
      </c>
      <c r="J650" s="173">
        <v>113</v>
      </c>
      <c r="K650" s="173">
        <v>88</v>
      </c>
      <c r="L650" s="174">
        <v>7.9646017699115002E-2</v>
      </c>
      <c r="M650" s="173">
        <v>0</v>
      </c>
      <c r="N650" s="173">
        <v>1</v>
      </c>
      <c r="O650" s="173">
        <v>2</v>
      </c>
      <c r="P650" s="167">
        <v>-1</v>
      </c>
    </row>
    <row r="651" spans="1:16" x14ac:dyDescent="0.35">
      <c r="A651" s="177" t="s">
        <v>6736</v>
      </c>
      <c r="B651" s="175"/>
      <c r="C651" s="175" t="s">
        <v>262</v>
      </c>
      <c r="D651" s="175" t="s">
        <v>9702</v>
      </c>
      <c r="E651" s="175"/>
      <c r="F651" s="175" t="s">
        <v>6735</v>
      </c>
      <c r="G651" s="176" t="s">
        <v>9703</v>
      </c>
      <c r="H651" s="175" t="s">
        <v>1646</v>
      </c>
      <c r="I651" s="173">
        <v>121</v>
      </c>
      <c r="J651" s="173">
        <v>228</v>
      </c>
      <c r="K651" s="173">
        <v>126</v>
      </c>
      <c r="L651" s="174">
        <v>-0.46929824561403499</v>
      </c>
      <c r="M651" s="173">
        <v>2628</v>
      </c>
      <c r="N651" s="173">
        <v>974</v>
      </c>
      <c r="O651" s="173">
        <v>1176</v>
      </c>
      <c r="P651" s="167">
        <v>1.69815195071869</v>
      </c>
    </row>
    <row r="652" spans="1:16" x14ac:dyDescent="0.35">
      <c r="A652" s="177" t="s">
        <v>9968</v>
      </c>
      <c r="B652" s="175"/>
      <c r="C652" s="175" t="s">
        <v>8856</v>
      </c>
      <c r="D652" s="175" t="s">
        <v>12123</v>
      </c>
      <c r="E652" s="175" t="s">
        <v>9969</v>
      </c>
      <c r="F652" s="175"/>
      <c r="G652" s="176" t="s">
        <v>12124</v>
      </c>
      <c r="H652" s="175" t="s">
        <v>1646</v>
      </c>
      <c r="I652" s="173">
        <v>120</v>
      </c>
      <c r="J652" s="173">
        <v>101</v>
      </c>
      <c r="K652" s="173">
        <v>95</v>
      </c>
      <c r="L652" s="174">
        <v>0.18811881188118801</v>
      </c>
      <c r="M652" s="173">
        <v>3895</v>
      </c>
      <c r="N652" s="173">
        <v>1944</v>
      </c>
      <c r="O652" s="173">
        <v>2378</v>
      </c>
      <c r="P652" s="167">
        <v>1.00360082304527</v>
      </c>
    </row>
    <row r="653" spans="1:16" x14ac:dyDescent="0.35">
      <c r="A653" s="177" t="s">
        <v>8158</v>
      </c>
      <c r="B653" s="175"/>
      <c r="C653" s="175" t="s">
        <v>351</v>
      </c>
      <c r="D653" s="175" t="s">
        <v>8157</v>
      </c>
      <c r="E653" s="175"/>
      <c r="F653" s="175" t="s">
        <v>8156</v>
      </c>
      <c r="G653" s="176" t="s">
        <v>2317</v>
      </c>
      <c r="H653" s="175" t="s">
        <v>1646</v>
      </c>
      <c r="I653" s="173">
        <v>120</v>
      </c>
      <c r="J653" s="173">
        <v>169</v>
      </c>
      <c r="K653" s="173">
        <v>163</v>
      </c>
      <c r="L653" s="174">
        <v>-0.28994082840236701</v>
      </c>
      <c r="M653" s="173">
        <v>188</v>
      </c>
      <c r="N653" s="173">
        <v>55</v>
      </c>
      <c r="O653" s="173">
        <v>67</v>
      </c>
      <c r="P653" s="167">
        <v>2.4181818181818202</v>
      </c>
    </row>
    <row r="654" spans="1:16" x14ac:dyDescent="0.35">
      <c r="A654" s="177" t="s">
        <v>8162</v>
      </c>
      <c r="B654" s="175"/>
      <c r="C654" s="175" t="s">
        <v>257</v>
      </c>
      <c r="D654" s="175" t="s">
        <v>10193</v>
      </c>
      <c r="E654" s="175"/>
      <c r="F654" s="175" t="s">
        <v>8161</v>
      </c>
      <c r="G654" s="176" t="s">
        <v>10194</v>
      </c>
      <c r="H654" s="175" t="s">
        <v>1646</v>
      </c>
      <c r="I654" s="173">
        <v>119</v>
      </c>
      <c r="J654" s="173">
        <v>121</v>
      </c>
      <c r="K654" s="173">
        <v>154</v>
      </c>
      <c r="L654" s="174">
        <v>-1.6528925619834701E-2</v>
      </c>
      <c r="M654" s="173">
        <v>2321</v>
      </c>
      <c r="N654" s="173">
        <v>1074</v>
      </c>
      <c r="O654" s="173">
        <v>1444</v>
      </c>
      <c r="P654" s="167">
        <v>1.1610800744879</v>
      </c>
    </row>
    <row r="655" spans="1:16" x14ac:dyDescent="0.35">
      <c r="A655" s="177" t="s">
        <v>4893</v>
      </c>
      <c r="B655" s="175"/>
      <c r="C655" s="175" t="s">
        <v>254</v>
      </c>
      <c r="D655" s="175" t="s">
        <v>4892</v>
      </c>
      <c r="E655" s="175"/>
      <c r="F655" s="175" t="s">
        <v>4891</v>
      </c>
      <c r="G655" s="176" t="s">
        <v>4890</v>
      </c>
      <c r="H655" s="175" t="s">
        <v>1646</v>
      </c>
      <c r="I655" s="173">
        <v>119</v>
      </c>
      <c r="J655" s="173">
        <v>0</v>
      </c>
      <c r="K655" s="173">
        <v>91</v>
      </c>
      <c r="L655" s="174">
        <v>0</v>
      </c>
      <c r="M655" s="173">
        <v>161</v>
      </c>
      <c r="N655" s="173">
        <v>76</v>
      </c>
      <c r="O655" s="173">
        <v>103</v>
      </c>
      <c r="P655" s="167">
        <v>1.1184210526315801</v>
      </c>
    </row>
    <row r="656" spans="1:16" x14ac:dyDescent="0.35">
      <c r="A656" s="177" t="s">
        <v>4321</v>
      </c>
      <c r="B656" s="175"/>
      <c r="C656" s="175" t="s">
        <v>256</v>
      </c>
      <c r="D656" s="175" t="s">
        <v>9736</v>
      </c>
      <c r="E656" s="175"/>
      <c r="F656" s="175" t="s">
        <v>4319</v>
      </c>
      <c r="G656" s="176" t="s">
        <v>6898</v>
      </c>
      <c r="H656" s="175" t="s">
        <v>1646</v>
      </c>
      <c r="I656" s="173">
        <v>118</v>
      </c>
      <c r="J656" s="173">
        <v>112</v>
      </c>
      <c r="K656" s="173">
        <v>124</v>
      </c>
      <c r="L656" s="174">
        <v>5.3571428571428603E-2</v>
      </c>
      <c r="M656" s="173">
        <v>73</v>
      </c>
      <c r="N656" s="173">
        <v>17</v>
      </c>
      <c r="O656" s="173">
        <v>25</v>
      </c>
      <c r="P656" s="167">
        <v>3.2941176470588198</v>
      </c>
    </row>
    <row r="657" spans="1:16" x14ac:dyDescent="0.35">
      <c r="A657" s="177" t="s">
        <v>8694</v>
      </c>
      <c r="B657" s="175"/>
      <c r="C657" s="175" t="s">
        <v>256</v>
      </c>
      <c r="D657" s="175" t="s">
        <v>9737</v>
      </c>
      <c r="E657" s="175"/>
      <c r="F657" s="175" t="s">
        <v>8693</v>
      </c>
      <c r="G657" s="176" t="s">
        <v>11357</v>
      </c>
      <c r="H657" s="175" t="s">
        <v>1646</v>
      </c>
      <c r="I657" s="173">
        <v>118</v>
      </c>
      <c r="J657" s="173">
        <v>208</v>
      </c>
      <c r="K657" s="173">
        <v>201</v>
      </c>
      <c r="L657" s="174">
        <v>-0.43269230769230799</v>
      </c>
      <c r="M657" s="173">
        <v>1569</v>
      </c>
      <c r="N657" s="173">
        <v>1673</v>
      </c>
      <c r="O657" s="173">
        <v>1748</v>
      </c>
      <c r="P657" s="167">
        <v>-6.2163777644949202E-2</v>
      </c>
    </row>
    <row r="658" spans="1:16" x14ac:dyDescent="0.35">
      <c r="A658" s="177" t="s">
        <v>3916</v>
      </c>
      <c r="B658" s="175"/>
      <c r="C658" s="175" t="s">
        <v>257</v>
      </c>
      <c r="D658" s="175" t="s">
        <v>9768</v>
      </c>
      <c r="E658" s="175"/>
      <c r="F658" s="175" t="s">
        <v>3915</v>
      </c>
      <c r="G658" s="176" t="s">
        <v>11397</v>
      </c>
      <c r="H658" s="175" t="s">
        <v>1646</v>
      </c>
      <c r="I658" s="173">
        <v>118</v>
      </c>
      <c r="J658" s="173">
        <v>249</v>
      </c>
      <c r="K658" s="173">
        <v>229</v>
      </c>
      <c r="L658" s="174">
        <v>-0.52610441767068294</v>
      </c>
      <c r="M658" s="173">
        <v>264</v>
      </c>
      <c r="N658" s="173">
        <v>207</v>
      </c>
      <c r="O658" s="173">
        <v>231</v>
      </c>
      <c r="P658" s="167">
        <v>0.27536231884057999</v>
      </c>
    </row>
    <row r="659" spans="1:16" x14ac:dyDescent="0.35">
      <c r="A659" s="177" t="s">
        <v>8318</v>
      </c>
      <c r="B659" s="175"/>
      <c r="C659" s="175" t="s">
        <v>351</v>
      </c>
      <c r="D659" s="175" t="s">
        <v>8317</v>
      </c>
      <c r="E659" s="175"/>
      <c r="F659" s="175" t="s">
        <v>8316</v>
      </c>
      <c r="G659" s="176" t="s">
        <v>8315</v>
      </c>
      <c r="H659" s="175" t="s">
        <v>1646</v>
      </c>
      <c r="I659" s="173">
        <v>118</v>
      </c>
      <c r="J659" s="173">
        <v>106</v>
      </c>
      <c r="K659" s="173">
        <v>149</v>
      </c>
      <c r="L659" s="174">
        <v>0.113207547169811</v>
      </c>
      <c r="M659" s="173">
        <v>623</v>
      </c>
      <c r="N659" s="173">
        <v>378</v>
      </c>
      <c r="O659" s="173">
        <v>410</v>
      </c>
      <c r="P659" s="167">
        <v>0.64814814814814803</v>
      </c>
    </row>
    <row r="660" spans="1:16" x14ac:dyDescent="0.35">
      <c r="A660" s="177" t="s">
        <v>2182</v>
      </c>
      <c r="B660" s="175"/>
      <c r="C660" s="175" t="s">
        <v>254</v>
      </c>
      <c r="D660" s="175" t="s">
        <v>1892</v>
      </c>
      <c r="E660" s="175"/>
      <c r="F660" s="175" t="s">
        <v>2181</v>
      </c>
      <c r="G660" s="176" t="s">
        <v>227</v>
      </c>
      <c r="H660" s="175" t="s">
        <v>1646</v>
      </c>
      <c r="I660" s="173">
        <v>118</v>
      </c>
      <c r="J660" s="173">
        <v>259</v>
      </c>
      <c r="K660" s="173">
        <v>231</v>
      </c>
      <c r="L660" s="174">
        <v>-0.54440154440154398</v>
      </c>
      <c r="M660" s="173">
        <v>0</v>
      </c>
      <c r="N660" s="173">
        <v>0</v>
      </c>
      <c r="O660" s="173">
        <v>0</v>
      </c>
      <c r="P660" s="167">
        <v>0</v>
      </c>
    </row>
    <row r="661" spans="1:16" x14ac:dyDescent="0.35">
      <c r="A661" s="177" t="s">
        <v>4904</v>
      </c>
      <c r="B661" s="175"/>
      <c r="C661" s="175" t="s">
        <v>8856</v>
      </c>
      <c r="D661" s="175" t="s">
        <v>10387</v>
      </c>
      <c r="E661" s="175"/>
      <c r="F661" s="175" t="s">
        <v>4903</v>
      </c>
      <c r="G661" s="176" t="s">
        <v>11301</v>
      </c>
      <c r="H661" s="175" t="s">
        <v>1646</v>
      </c>
      <c r="I661" s="173">
        <v>117</v>
      </c>
      <c r="J661" s="173">
        <v>82</v>
      </c>
      <c r="K661" s="173">
        <v>61</v>
      </c>
      <c r="L661" s="174">
        <v>0.42682926829268297</v>
      </c>
      <c r="M661" s="173">
        <v>336</v>
      </c>
      <c r="N661" s="173">
        <v>103</v>
      </c>
      <c r="O661" s="173">
        <v>165</v>
      </c>
      <c r="P661" s="167">
        <v>2.2621359223301001</v>
      </c>
    </row>
    <row r="662" spans="1:16" x14ac:dyDescent="0.35">
      <c r="A662" s="177" t="s">
        <v>1965</v>
      </c>
      <c r="B662" s="175"/>
      <c r="C662" s="175" t="s">
        <v>259</v>
      </c>
      <c r="D662" s="175" t="s">
        <v>1892</v>
      </c>
      <c r="E662" s="175"/>
      <c r="F662" s="175" t="s">
        <v>1964</v>
      </c>
      <c r="G662" s="176" t="s">
        <v>227</v>
      </c>
      <c r="H662" s="175" t="s">
        <v>1646</v>
      </c>
      <c r="I662" s="173">
        <v>117</v>
      </c>
      <c r="J662" s="173">
        <v>133</v>
      </c>
      <c r="K662" s="173">
        <v>71</v>
      </c>
      <c r="L662" s="174">
        <v>-0.12030075187969901</v>
      </c>
      <c r="M662" s="173">
        <v>2</v>
      </c>
      <c r="N662" s="173">
        <v>0</v>
      </c>
      <c r="O662" s="173">
        <v>0</v>
      </c>
      <c r="P662" s="167">
        <v>0</v>
      </c>
    </row>
    <row r="663" spans="1:16" x14ac:dyDescent="0.35">
      <c r="A663" s="177" t="s">
        <v>7978</v>
      </c>
      <c r="B663" s="175"/>
      <c r="C663" s="175" t="s">
        <v>257</v>
      </c>
      <c r="D663" s="175" t="s">
        <v>6719</v>
      </c>
      <c r="E663" s="175"/>
      <c r="F663" s="175" t="s">
        <v>7977</v>
      </c>
      <c r="G663" s="176" t="s">
        <v>5963</v>
      </c>
      <c r="H663" s="175" t="s">
        <v>1646</v>
      </c>
      <c r="I663" s="173">
        <v>116</v>
      </c>
      <c r="J663" s="173">
        <v>0</v>
      </c>
      <c r="K663" s="173">
        <v>212</v>
      </c>
      <c r="L663" s="174">
        <v>0</v>
      </c>
      <c r="M663" s="173">
        <v>267</v>
      </c>
      <c r="N663" s="173">
        <v>107</v>
      </c>
      <c r="O663" s="173">
        <v>146</v>
      </c>
      <c r="P663" s="167">
        <v>1.49532710280374</v>
      </c>
    </row>
    <row r="664" spans="1:16" x14ac:dyDescent="0.35">
      <c r="A664" s="177" t="s">
        <v>2682</v>
      </c>
      <c r="B664" s="175"/>
      <c r="C664" s="175" t="s">
        <v>8856</v>
      </c>
      <c r="D664" s="175" t="s">
        <v>10676</v>
      </c>
      <c r="E664" s="175"/>
      <c r="F664" s="175" t="s">
        <v>2681</v>
      </c>
      <c r="G664" s="176" t="s">
        <v>10677</v>
      </c>
      <c r="H664" s="175" t="s">
        <v>1646</v>
      </c>
      <c r="I664" s="173">
        <v>115</v>
      </c>
      <c r="J664" s="173">
        <v>60</v>
      </c>
      <c r="K664" s="173">
        <v>120</v>
      </c>
      <c r="L664" s="174">
        <v>0.91666666666666696</v>
      </c>
      <c r="M664" s="173">
        <v>210</v>
      </c>
      <c r="N664" s="173">
        <v>105</v>
      </c>
      <c r="O664" s="173">
        <v>158</v>
      </c>
      <c r="P664" s="167">
        <v>1</v>
      </c>
    </row>
    <row r="665" spans="1:16" x14ac:dyDescent="0.35">
      <c r="A665" s="177" t="s">
        <v>2580</v>
      </c>
      <c r="B665" s="175"/>
      <c r="C665" s="175" t="s">
        <v>260</v>
      </c>
      <c r="D665" s="175" t="s">
        <v>11909</v>
      </c>
      <c r="E665" s="175"/>
      <c r="F665" s="175" t="s">
        <v>2579</v>
      </c>
      <c r="G665" s="176" t="s">
        <v>11910</v>
      </c>
      <c r="H665" s="175" t="s">
        <v>1646</v>
      </c>
      <c r="I665" s="173">
        <v>115</v>
      </c>
      <c r="J665" s="173">
        <v>96</v>
      </c>
      <c r="K665" s="173">
        <v>51</v>
      </c>
      <c r="L665" s="174">
        <v>0.19791666666666699</v>
      </c>
      <c r="M665" s="173">
        <v>324</v>
      </c>
      <c r="N665" s="173">
        <v>167</v>
      </c>
      <c r="O665" s="173">
        <v>293</v>
      </c>
      <c r="P665" s="167">
        <v>0.940119760479042</v>
      </c>
    </row>
    <row r="666" spans="1:16" x14ac:dyDescent="0.35">
      <c r="A666" s="177" t="s">
        <v>6604</v>
      </c>
      <c r="B666" s="175"/>
      <c r="C666" s="175" t="s">
        <v>8856</v>
      </c>
      <c r="D666" s="175" t="s">
        <v>11582</v>
      </c>
      <c r="E666" s="175"/>
      <c r="F666" s="175" t="s">
        <v>6603</v>
      </c>
      <c r="G666" s="176" t="s">
        <v>10059</v>
      </c>
      <c r="H666" s="175" t="s">
        <v>1646</v>
      </c>
      <c r="I666" s="173">
        <v>115</v>
      </c>
      <c r="J666" s="173">
        <v>40</v>
      </c>
      <c r="K666" s="173">
        <v>81</v>
      </c>
      <c r="L666" s="174">
        <v>1.875</v>
      </c>
      <c r="M666" s="173">
        <v>183</v>
      </c>
      <c r="N666" s="173">
        <v>114</v>
      </c>
      <c r="O666" s="173">
        <v>159</v>
      </c>
      <c r="P666" s="167">
        <v>0.60526315789473695</v>
      </c>
    </row>
    <row r="667" spans="1:16" x14ac:dyDescent="0.35">
      <c r="A667" s="177" t="s">
        <v>8144</v>
      </c>
      <c r="B667" s="175"/>
      <c r="C667" s="175" t="s">
        <v>258</v>
      </c>
      <c r="D667" s="175" t="s">
        <v>10201</v>
      </c>
      <c r="E667" s="175"/>
      <c r="F667" s="175" t="s">
        <v>8143</v>
      </c>
      <c r="G667" s="176" t="s">
        <v>10202</v>
      </c>
      <c r="H667" s="175" t="s">
        <v>1646</v>
      </c>
      <c r="I667" s="173">
        <v>114</v>
      </c>
      <c r="J667" s="173">
        <v>124</v>
      </c>
      <c r="K667" s="173">
        <v>134</v>
      </c>
      <c r="L667" s="174">
        <v>-8.0645161290322606E-2</v>
      </c>
      <c r="M667" s="173">
        <v>905</v>
      </c>
      <c r="N667" s="173">
        <v>230</v>
      </c>
      <c r="O667" s="173">
        <v>336</v>
      </c>
      <c r="P667" s="167">
        <v>2.9347826086956501</v>
      </c>
    </row>
    <row r="668" spans="1:16" x14ac:dyDescent="0.35">
      <c r="A668" s="177" t="s">
        <v>7231</v>
      </c>
      <c r="B668" s="175" t="s">
        <v>2872</v>
      </c>
      <c r="C668" s="175" t="s">
        <v>350</v>
      </c>
      <c r="D668" s="175" t="s">
        <v>11756</v>
      </c>
      <c r="E668" s="175" t="s">
        <v>7230</v>
      </c>
      <c r="F668" s="175"/>
      <c r="G668" s="176" t="s">
        <v>10288</v>
      </c>
      <c r="H668" s="175" t="s">
        <v>1646</v>
      </c>
      <c r="I668" s="173">
        <v>114</v>
      </c>
      <c r="J668" s="173">
        <v>159</v>
      </c>
      <c r="K668" s="173">
        <v>145</v>
      </c>
      <c r="L668" s="174">
        <v>-0.28301886792452802</v>
      </c>
      <c r="M668" s="173">
        <v>4086</v>
      </c>
      <c r="N668" s="173">
        <v>2122</v>
      </c>
      <c r="O668" s="173">
        <v>2397</v>
      </c>
      <c r="P668" s="167">
        <v>0.92554194156456204</v>
      </c>
    </row>
    <row r="669" spans="1:16" x14ac:dyDescent="0.35">
      <c r="A669" s="177" t="s">
        <v>8350</v>
      </c>
      <c r="B669" s="175"/>
      <c r="C669" s="175" t="s">
        <v>258</v>
      </c>
      <c r="D669" s="175" t="s">
        <v>10650</v>
      </c>
      <c r="E669" s="175"/>
      <c r="F669" s="175" t="s">
        <v>8349</v>
      </c>
      <c r="G669" s="176" t="s">
        <v>10651</v>
      </c>
      <c r="H669" s="175" t="s">
        <v>1646</v>
      </c>
      <c r="I669" s="173">
        <v>114</v>
      </c>
      <c r="J669" s="173">
        <v>149</v>
      </c>
      <c r="K669" s="173">
        <v>235</v>
      </c>
      <c r="L669" s="174">
        <v>-0.23489932885906001</v>
      </c>
      <c r="M669" s="173">
        <v>1310</v>
      </c>
      <c r="N669" s="173">
        <v>852</v>
      </c>
      <c r="O669" s="173">
        <v>1268</v>
      </c>
      <c r="P669" s="167">
        <v>0.53755868544601004</v>
      </c>
    </row>
    <row r="670" spans="1:16" x14ac:dyDescent="0.35">
      <c r="A670" s="177" t="s">
        <v>5537</v>
      </c>
      <c r="B670" s="175"/>
      <c r="C670" s="175" t="s">
        <v>255</v>
      </c>
      <c r="D670" s="175" t="s">
        <v>11715</v>
      </c>
      <c r="E670" s="175"/>
      <c r="F670" s="175" t="s">
        <v>5536</v>
      </c>
      <c r="G670" s="176" t="s">
        <v>11716</v>
      </c>
      <c r="H670" s="175" t="s">
        <v>1646</v>
      </c>
      <c r="I670" s="173">
        <v>113</v>
      </c>
      <c r="J670" s="173">
        <v>101</v>
      </c>
      <c r="K670" s="173">
        <v>108</v>
      </c>
      <c r="L670" s="174">
        <v>0.118811881188119</v>
      </c>
      <c r="M670" s="173">
        <v>435</v>
      </c>
      <c r="N670" s="173">
        <v>98</v>
      </c>
      <c r="O670" s="173">
        <v>139</v>
      </c>
      <c r="P670" s="167">
        <v>3.43877551020408</v>
      </c>
    </row>
    <row r="671" spans="1:16" x14ac:dyDescent="0.35">
      <c r="A671" s="177" t="s">
        <v>8041</v>
      </c>
      <c r="B671" s="175" t="s">
        <v>2946</v>
      </c>
      <c r="C671" s="175" t="s">
        <v>256</v>
      </c>
      <c r="D671" s="175" t="s">
        <v>9178</v>
      </c>
      <c r="E671" s="175" t="s">
        <v>8040</v>
      </c>
      <c r="F671" s="175"/>
      <c r="G671" s="176" t="s">
        <v>9179</v>
      </c>
      <c r="H671" s="175" t="s">
        <v>1646</v>
      </c>
      <c r="I671" s="173">
        <v>112</v>
      </c>
      <c r="J671" s="173">
        <v>124</v>
      </c>
      <c r="K671" s="173">
        <v>134</v>
      </c>
      <c r="L671" s="174">
        <v>-9.6774193548387094E-2</v>
      </c>
      <c r="M671" s="173">
        <v>1274</v>
      </c>
      <c r="N671" s="173">
        <v>767</v>
      </c>
      <c r="O671" s="173">
        <v>896</v>
      </c>
      <c r="P671" s="167">
        <v>0.66101694915254205</v>
      </c>
    </row>
    <row r="672" spans="1:16" x14ac:dyDescent="0.35">
      <c r="A672" s="177" t="s">
        <v>7884</v>
      </c>
      <c r="B672" s="175"/>
      <c r="C672" s="175" t="s">
        <v>258</v>
      </c>
      <c r="D672" s="175" t="s">
        <v>11583</v>
      </c>
      <c r="E672" s="175"/>
      <c r="F672" s="175" t="s">
        <v>7883</v>
      </c>
      <c r="G672" s="176" t="s">
        <v>9852</v>
      </c>
      <c r="H672" s="175" t="s">
        <v>1646</v>
      </c>
      <c r="I672" s="173">
        <v>112</v>
      </c>
      <c r="J672" s="173">
        <v>237</v>
      </c>
      <c r="K672" s="173">
        <v>293</v>
      </c>
      <c r="L672" s="174">
        <v>-0.52742616033755296</v>
      </c>
      <c r="M672" s="173">
        <v>274</v>
      </c>
      <c r="N672" s="173">
        <v>106</v>
      </c>
      <c r="O672" s="173">
        <v>142</v>
      </c>
      <c r="P672" s="167">
        <v>1.5849056603773599</v>
      </c>
    </row>
    <row r="673" spans="1:16" x14ac:dyDescent="0.35">
      <c r="A673" s="177" t="s">
        <v>7550</v>
      </c>
      <c r="B673" s="175"/>
      <c r="C673" s="175" t="s">
        <v>256</v>
      </c>
      <c r="D673" s="175" t="s">
        <v>9602</v>
      </c>
      <c r="E673" s="175"/>
      <c r="F673" s="175" t="s">
        <v>7549</v>
      </c>
      <c r="G673" s="176" t="s">
        <v>9603</v>
      </c>
      <c r="H673" s="175" t="s">
        <v>1646</v>
      </c>
      <c r="I673" s="173">
        <v>111</v>
      </c>
      <c r="J673" s="173">
        <v>108</v>
      </c>
      <c r="K673" s="173">
        <v>89</v>
      </c>
      <c r="L673" s="174">
        <v>2.77777777777777E-2</v>
      </c>
      <c r="M673" s="173">
        <v>48</v>
      </c>
      <c r="N673" s="173">
        <v>31</v>
      </c>
      <c r="O673" s="173">
        <v>33</v>
      </c>
      <c r="P673" s="167">
        <v>0.54838709677419395</v>
      </c>
    </row>
    <row r="674" spans="1:16" x14ac:dyDescent="0.35">
      <c r="A674" s="177" t="s">
        <v>6614</v>
      </c>
      <c r="B674" s="175"/>
      <c r="C674" s="175" t="s">
        <v>260</v>
      </c>
      <c r="D674" s="175" t="s">
        <v>10813</v>
      </c>
      <c r="E674" s="175"/>
      <c r="F674" s="175" t="s">
        <v>6613</v>
      </c>
      <c r="G674" s="176" t="s">
        <v>9997</v>
      </c>
      <c r="H674" s="175" t="s">
        <v>1646</v>
      </c>
      <c r="I674" s="173">
        <v>111</v>
      </c>
      <c r="J674" s="173">
        <v>34</v>
      </c>
      <c r="K674" s="173">
        <v>114</v>
      </c>
      <c r="L674" s="174">
        <v>2.2647058823529398</v>
      </c>
      <c r="M674" s="173">
        <v>335</v>
      </c>
      <c r="N674" s="173">
        <v>286</v>
      </c>
      <c r="O674" s="173">
        <v>435</v>
      </c>
      <c r="P674" s="167">
        <v>0.171328671328671</v>
      </c>
    </row>
    <row r="675" spans="1:16" x14ac:dyDescent="0.35">
      <c r="A675" s="177" t="s">
        <v>2692</v>
      </c>
      <c r="B675" s="175"/>
      <c r="C675" s="175" t="s">
        <v>8856</v>
      </c>
      <c r="D675" s="175" t="s">
        <v>2675</v>
      </c>
      <c r="E675" s="175"/>
      <c r="F675" s="175" t="s">
        <v>2691</v>
      </c>
      <c r="G675" s="176" t="s">
        <v>2673</v>
      </c>
      <c r="H675" s="175" t="s">
        <v>1646</v>
      </c>
      <c r="I675" s="173">
        <v>110</v>
      </c>
      <c r="J675" s="173">
        <v>440</v>
      </c>
      <c r="K675" s="173">
        <v>387</v>
      </c>
      <c r="L675" s="174">
        <v>-0.75</v>
      </c>
      <c r="M675" s="173">
        <v>232</v>
      </c>
      <c r="N675" s="173">
        <v>277</v>
      </c>
      <c r="O675" s="173">
        <v>226</v>
      </c>
      <c r="P675" s="167">
        <v>-0.162454873646209</v>
      </c>
    </row>
    <row r="676" spans="1:16" x14ac:dyDescent="0.35">
      <c r="A676" s="177" t="s">
        <v>1638</v>
      </c>
      <c r="B676" s="175"/>
      <c r="C676" s="175" t="s">
        <v>8856</v>
      </c>
      <c r="D676" s="175" t="s">
        <v>1892</v>
      </c>
      <c r="E676" s="175"/>
      <c r="F676" s="175" t="s">
        <v>1637</v>
      </c>
      <c r="G676" s="176" t="s">
        <v>227</v>
      </c>
      <c r="H676" s="175" t="s">
        <v>1646</v>
      </c>
      <c r="I676" s="173">
        <v>110</v>
      </c>
      <c r="J676" s="173">
        <v>58</v>
      </c>
      <c r="K676" s="173">
        <v>138</v>
      </c>
      <c r="L676" s="174">
        <v>0.89655172413793105</v>
      </c>
      <c r="M676" s="173">
        <v>76</v>
      </c>
      <c r="N676" s="173">
        <v>63</v>
      </c>
      <c r="O676" s="173">
        <v>94</v>
      </c>
      <c r="P676" s="167">
        <v>0.206349206349206</v>
      </c>
    </row>
    <row r="677" spans="1:16" x14ac:dyDescent="0.35">
      <c r="A677" s="177" t="s">
        <v>7965</v>
      </c>
      <c r="B677" s="175" t="s">
        <v>5037</v>
      </c>
      <c r="C677" s="175" t="s">
        <v>267</v>
      </c>
      <c r="D677" s="175" t="s">
        <v>11252</v>
      </c>
      <c r="E677" s="175" t="s">
        <v>7963</v>
      </c>
      <c r="F677" s="175"/>
      <c r="G677" s="176" t="s">
        <v>11253</v>
      </c>
      <c r="H677" s="175" t="s">
        <v>1646</v>
      </c>
      <c r="I677" s="173">
        <v>109</v>
      </c>
      <c r="J677" s="173">
        <v>84</v>
      </c>
      <c r="K677" s="173">
        <v>90</v>
      </c>
      <c r="L677" s="174">
        <v>0.297619047619048</v>
      </c>
      <c r="M677" s="173">
        <v>183</v>
      </c>
      <c r="N677" s="173">
        <v>64</v>
      </c>
      <c r="O677" s="173">
        <v>60</v>
      </c>
      <c r="P677" s="167">
        <v>1.859375</v>
      </c>
    </row>
    <row r="678" spans="1:16" x14ac:dyDescent="0.35">
      <c r="A678" s="179" t="s">
        <v>5844</v>
      </c>
      <c r="B678" s="178" t="s">
        <v>2757</v>
      </c>
      <c r="C678" s="178" t="s">
        <v>254</v>
      </c>
      <c r="D678" s="175" t="s">
        <v>9254</v>
      </c>
      <c r="E678" s="175" t="s">
        <v>5843</v>
      </c>
      <c r="F678" s="175"/>
      <c r="G678" s="176" t="s">
        <v>201</v>
      </c>
      <c r="H678" s="175" t="s">
        <v>1646</v>
      </c>
      <c r="I678" s="173">
        <v>108</v>
      </c>
      <c r="J678" s="173">
        <v>77</v>
      </c>
      <c r="K678" s="173">
        <v>101</v>
      </c>
      <c r="L678" s="174">
        <v>0.40259740259740301</v>
      </c>
      <c r="M678" s="173">
        <v>390</v>
      </c>
      <c r="N678" s="173">
        <v>166</v>
      </c>
      <c r="O678" s="173">
        <v>242</v>
      </c>
      <c r="P678" s="167">
        <v>1.3493975903614499</v>
      </c>
    </row>
    <row r="679" spans="1:16" x14ac:dyDescent="0.35">
      <c r="A679" s="177" t="s">
        <v>8153</v>
      </c>
      <c r="B679" s="175" t="s">
        <v>7413</v>
      </c>
      <c r="C679" s="175" t="s">
        <v>263</v>
      </c>
      <c r="D679" s="175" t="s">
        <v>12092</v>
      </c>
      <c r="E679" s="175" t="s">
        <v>8152</v>
      </c>
      <c r="F679" s="175"/>
      <c r="G679" s="176" t="s">
        <v>12093</v>
      </c>
      <c r="H679" s="175" t="s">
        <v>1646</v>
      </c>
      <c r="I679" s="173">
        <v>107</v>
      </c>
      <c r="J679" s="173">
        <v>74</v>
      </c>
      <c r="K679" s="173">
        <v>158</v>
      </c>
      <c r="L679" s="174">
        <v>0.445945945945946</v>
      </c>
      <c r="M679" s="173">
        <v>11037</v>
      </c>
      <c r="N679" s="173">
        <v>4750</v>
      </c>
      <c r="O679" s="173">
        <v>5741</v>
      </c>
      <c r="P679" s="167">
        <v>1.3235789473684201</v>
      </c>
    </row>
    <row r="680" spans="1:16" x14ac:dyDescent="0.35">
      <c r="A680" s="177" t="s">
        <v>7316</v>
      </c>
      <c r="B680" s="175" t="s">
        <v>2832</v>
      </c>
      <c r="C680" s="175" t="s">
        <v>258</v>
      </c>
      <c r="D680" s="175" t="s">
        <v>11250</v>
      </c>
      <c r="E680" s="175" t="s">
        <v>7315</v>
      </c>
      <c r="F680" s="175"/>
      <c r="G680" s="176" t="s">
        <v>11251</v>
      </c>
      <c r="H680" s="175" t="s">
        <v>1646</v>
      </c>
      <c r="I680" s="173">
        <v>107</v>
      </c>
      <c r="J680" s="173">
        <v>109</v>
      </c>
      <c r="K680" s="173">
        <v>100</v>
      </c>
      <c r="L680" s="174">
        <v>-1.8348623853211E-2</v>
      </c>
      <c r="M680" s="173">
        <v>2092</v>
      </c>
      <c r="N680" s="173">
        <v>864</v>
      </c>
      <c r="O680" s="173">
        <v>1071</v>
      </c>
      <c r="P680" s="167">
        <v>1.4212962962963001</v>
      </c>
    </row>
    <row r="681" spans="1:16" x14ac:dyDescent="0.35">
      <c r="A681" s="177" t="s">
        <v>7496</v>
      </c>
      <c r="B681" s="175"/>
      <c r="C681" s="175" t="s">
        <v>259</v>
      </c>
      <c r="D681" s="175" t="s">
        <v>11294</v>
      </c>
      <c r="E681" s="175"/>
      <c r="F681" s="175" t="s">
        <v>7495</v>
      </c>
      <c r="G681" s="176" t="s">
        <v>9723</v>
      </c>
      <c r="H681" s="175" t="s">
        <v>1646</v>
      </c>
      <c r="I681" s="173">
        <v>107</v>
      </c>
      <c r="J681" s="173">
        <v>44</v>
      </c>
      <c r="K681" s="173">
        <v>66</v>
      </c>
      <c r="L681" s="174">
        <v>1.4318181818181801</v>
      </c>
      <c r="M681" s="173">
        <v>226</v>
      </c>
      <c r="N681" s="173">
        <v>83</v>
      </c>
      <c r="O681" s="173">
        <v>104</v>
      </c>
      <c r="P681" s="167">
        <v>1.7228915662650599</v>
      </c>
    </row>
    <row r="682" spans="1:16" x14ac:dyDescent="0.35">
      <c r="A682" s="177" t="s">
        <v>7342</v>
      </c>
      <c r="B682" s="175"/>
      <c r="C682" s="175" t="s">
        <v>258</v>
      </c>
      <c r="D682" s="175" t="s">
        <v>10413</v>
      </c>
      <c r="E682" s="175"/>
      <c r="F682" s="175" t="s">
        <v>7341</v>
      </c>
      <c r="G682" s="176" t="s">
        <v>10386</v>
      </c>
      <c r="H682" s="175" t="s">
        <v>1646</v>
      </c>
      <c r="I682" s="173">
        <v>107</v>
      </c>
      <c r="J682" s="173">
        <v>435</v>
      </c>
      <c r="K682" s="173">
        <v>510</v>
      </c>
      <c r="L682" s="174">
        <v>-0.754022988505747</v>
      </c>
      <c r="M682" s="173">
        <v>296</v>
      </c>
      <c r="N682" s="173">
        <v>129</v>
      </c>
      <c r="O682" s="173">
        <v>185</v>
      </c>
      <c r="P682" s="167">
        <v>1.2945736434108499</v>
      </c>
    </row>
    <row r="683" spans="1:16" x14ac:dyDescent="0.35">
      <c r="A683" s="177" t="s">
        <v>3943</v>
      </c>
      <c r="B683" s="175"/>
      <c r="C683" s="175" t="s">
        <v>257</v>
      </c>
      <c r="D683" s="175" t="s">
        <v>3942</v>
      </c>
      <c r="E683" s="175"/>
      <c r="F683" s="175" t="s">
        <v>3941</v>
      </c>
      <c r="G683" s="176" t="s">
        <v>1474</v>
      </c>
      <c r="H683" s="175" t="s">
        <v>1646</v>
      </c>
      <c r="I683" s="173">
        <v>107</v>
      </c>
      <c r="J683" s="173">
        <v>98</v>
      </c>
      <c r="K683" s="173">
        <v>69</v>
      </c>
      <c r="L683" s="174">
        <v>9.18367346938775E-2</v>
      </c>
      <c r="M683" s="173">
        <v>373</v>
      </c>
      <c r="N683" s="173">
        <v>184</v>
      </c>
      <c r="O683" s="173">
        <v>268</v>
      </c>
      <c r="P683" s="167">
        <v>1.02717391304348</v>
      </c>
    </row>
    <row r="684" spans="1:16" x14ac:dyDescent="0.35">
      <c r="A684" s="177" t="s">
        <v>8009</v>
      </c>
      <c r="B684" s="175"/>
      <c r="C684" s="175" t="s">
        <v>254</v>
      </c>
      <c r="D684" s="175" t="s">
        <v>8008</v>
      </c>
      <c r="E684" s="175"/>
      <c r="F684" s="175" t="s">
        <v>8007</v>
      </c>
      <c r="G684" s="176" t="s">
        <v>1839</v>
      </c>
      <c r="H684" s="175" t="s">
        <v>1646</v>
      </c>
      <c r="I684" s="173">
        <v>107</v>
      </c>
      <c r="J684" s="173">
        <v>38</v>
      </c>
      <c r="K684" s="173">
        <v>80</v>
      </c>
      <c r="L684" s="174">
        <v>1.8157894736842106</v>
      </c>
      <c r="M684" s="173">
        <v>144</v>
      </c>
      <c r="N684" s="173">
        <v>41</v>
      </c>
      <c r="O684" s="173">
        <v>57</v>
      </c>
      <c r="P684" s="167">
        <v>2.51219512195122</v>
      </c>
    </row>
    <row r="685" spans="1:16" x14ac:dyDescent="0.35">
      <c r="A685" s="177" t="s">
        <v>5312</v>
      </c>
      <c r="B685" s="175" t="s">
        <v>2723</v>
      </c>
      <c r="C685" s="175" t="s">
        <v>257</v>
      </c>
      <c r="D685" s="175" t="s">
        <v>10248</v>
      </c>
      <c r="E685" s="175" t="s">
        <v>5311</v>
      </c>
      <c r="F685" s="175"/>
      <c r="G685" s="176" t="s">
        <v>10249</v>
      </c>
      <c r="H685" s="175" t="s">
        <v>1646</v>
      </c>
      <c r="I685" s="173">
        <v>106</v>
      </c>
      <c r="J685" s="173">
        <v>194</v>
      </c>
      <c r="K685" s="173">
        <v>249</v>
      </c>
      <c r="L685" s="174">
        <v>-0.45360824742268102</v>
      </c>
      <c r="M685" s="173">
        <v>1473</v>
      </c>
      <c r="N685" s="173">
        <v>1006</v>
      </c>
      <c r="O685" s="173">
        <v>1150</v>
      </c>
      <c r="P685" s="167">
        <v>0.46421471172962198</v>
      </c>
    </row>
    <row r="686" spans="1:16" x14ac:dyDescent="0.35">
      <c r="A686" s="177" t="s">
        <v>4669</v>
      </c>
      <c r="B686" s="175"/>
      <c r="C686" s="175" t="s">
        <v>8856</v>
      </c>
      <c r="D686" s="175" t="s">
        <v>11328</v>
      </c>
      <c r="E686" s="175"/>
      <c r="F686" s="175" t="s">
        <v>4668</v>
      </c>
      <c r="G686" s="176" t="s">
        <v>11329</v>
      </c>
      <c r="H686" s="175" t="s">
        <v>1646</v>
      </c>
      <c r="I686" s="173">
        <v>106</v>
      </c>
      <c r="J686" s="173">
        <v>266</v>
      </c>
      <c r="K686" s="173">
        <v>450</v>
      </c>
      <c r="L686" s="174">
        <v>-0.60150375939849599</v>
      </c>
      <c r="M686" s="173">
        <v>1692</v>
      </c>
      <c r="N686" s="173">
        <v>1180</v>
      </c>
      <c r="O686" s="173">
        <v>1952</v>
      </c>
      <c r="P686" s="167">
        <v>0.43389830508474603</v>
      </c>
    </row>
    <row r="687" spans="1:16" x14ac:dyDescent="0.35">
      <c r="A687" s="177" t="s">
        <v>3954</v>
      </c>
      <c r="B687" s="175"/>
      <c r="C687" s="175" t="s">
        <v>254</v>
      </c>
      <c r="D687" s="175" t="s">
        <v>2030</v>
      </c>
      <c r="E687" s="175"/>
      <c r="F687" s="175" t="s">
        <v>3953</v>
      </c>
      <c r="G687" s="176" t="s">
        <v>208</v>
      </c>
      <c r="H687" s="175" t="s">
        <v>1646</v>
      </c>
      <c r="I687" s="173">
        <v>106</v>
      </c>
      <c r="J687" s="173">
        <v>37</v>
      </c>
      <c r="K687" s="173">
        <v>15</v>
      </c>
      <c r="L687" s="174">
        <v>1.86486486486487</v>
      </c>
      <c r="M687" s="173">
        <v>22</v>
      </c>
      <c r="N687" s="173">
        <v>11</v>
      </c>
      <c r="O687" s="173">
        <v>15</v>
      </c>
      <c r="P687" s="167">
        <v>1</v>
      </c>
    </row>
    <row r="688" spans="1:16" x14ac:dyDescent="0.35">
      <c r="A688" s="177" t="s">
        <v>7767</v>
      </c>
      <c r="B688" s="175"/>
      <c r="C688" s="175" t="s">
        <v>263</v>
      </c>
      <c r="D688" s="175" t="s">
        <v>11924</v>
      </c>
      <c r="E688" s="175"/>
      <c r="F688" s="175" t="s">
        <v>7766</v>
      </c>
      <c r="G688" s="176" t="s">
        <v>11925</v>
      </c>
      <c r="H688" s="175" t="s">
        <v>1646</v>
      </c>
      <c r="I688" s="173">
        <v>106</v>
      </c>
      <c r="J688" s="173">
        <v>80</v>
      </c>
      <c r="K688" s="173">
        <v>102</v>
      </c>
      <c r="L688" s="174">
        <v>0.32500000000000001</v>
      </c>
      <c r="M688" s="173">
        <v>419</v>
      </c>
      <c r="N688" s="173">
        <v>150</v>
      </c>
      <c r="O688" s="173">
        <v>133</v>
      </c>
      <c r="P688" s="167">
        <v>1.7933333333333299</v>
      </c>
    </row>
    <row r="689" spans="1:16" x14ac:dyDescent="0.35">
      <c r="A689" s="177" t="s">
        <v>5535</v>
      </c>
      <c r="B689" s="175"/>
      <c r="C689" s="175" t="s">
        <v>8856</v>
      </c>
      <c r="D689" s="175" t="s">
        <v>2675</v>
      </c>
      <c r="E689" s="175"/>
      <c r="F689" s="175" t="s">
        <v>5534</v>
      </c>
      <c r="G689" s="176" t="s">
        <v>2673</v>
      </c>
      <c r="H689" s="175" t="s">
        <v>1646</v>
      </c>
      <c r="I689" s="173">
        <v>105</v>
      </c>
      <c r="J689" s="173">
        <v>227</v>
      </c>
      <c r="K689" s="173">
        <v>188</v>
      </c>
      <c r="L689" s="174">
        <v>-0.53744493392070503</v>
      </c>
      <c r="M689" s="173">
        <v>222</v>
      </c>
      <c r="N689" s="173">
        <v>112</v>
      </c>
      <c r="O689" s="173">
        <v>135</v>
      </c>
      <c r="P689" s="167">
        <v>0.98214285714285698</v>
      </c>
    </row>
    <row r="690" spans="1:16" x14ac:dyDescent="0.35">
      <c r="A690" s="177" t="s">
        <v>7886</v>
      </c>
      <c r="B690" s="175"/>
      <c r="C690" s="175" t="s">
        <v>259</v>
      </c>
      <c r="D690" s="175" t="s">
        <v>11939</v>
      </c>
      <c r="E690" s="175"/>
      <c r="F690" s="175" t="s">
        <v>7885</v>
      </c>
      <c r="G690" s="176" t="s">
        <v>11940</v>
      </c>
      <c r="H690" s="175" t="s">
        <v>1646</v>
      </c>
      <c r="I690" s="173">
        <v>105</v>
      </c>
      <c r="J690" s="173">
        <v>226</v>
      </c>
      <c r="K690" s="173">
        <v>273</v>
      </c>
      <c r="L690" s="174">
        <v>-0.53539823008849596</v>
      </c>
      <c r="M690" s="173">
        <v>1336</v>
      </c>
      <c r="N690" s="173">
        <v>661</v>
      </c>
      <c r="O690" s="173">
        <v>802</v>
      </c>
      <c r="P690" s="167">
        <v>1.0211800302571901</v>
      </c>
    </row>
    <row r="691" spans="1:16" x14ac:dyDescent="0.35">
      <c r="A691" s="177" t="s">
        <v>8166</v>
      </c>
      <c r="B691" s="175"/>
      <c r="C691" s="175" t="s">
        <v>258</v>
      </c>
      <c r="D691" s="175" t="s">
        <v>11052</v>
      </c>
      <c r="E691" s="175"/>
      <c r="F691" s="175" t="s">
        <v>8165</v>
      </c>
      <c r="G691" s="176" t="s">
        <v>11053</v>
      </c>
      <c r="H691" s="175" t="s">
        <v>1646</v>
      </c>
      <c r="I691" s="173">
        <v>104</v>
      </c>
      <c r="J691" s="173">
        <v>122</v>
      </c>
      <c r="K691" s="173">
        <v>117</v>
      </c>
      <c r="L691" s="174">
        <v>-0.14754098360655701</v>
      </c>
      <c r="M691" s="173">
        <v>222</v>
      </c>
      <c r="N691" s="173">
        <v>74</v>
      </c>
      <c r="O691" s="173">
        <v>101</v>
      </c>
      <c r="P691" s="167">
        <v>2</v>
      </c>
    </row>
    <row r="692" spans="1:16" x14ac:dyDescent="0.35">
      <c r="A692" s="177" t="s">
        <v>8057</v>
      </c>
      <c r="B692" s="175" t="s">
        <v>5943</v>
      </c>
      <c r="C692" s="175" t="s">
        <v>256</v>
      </c>
      <c r="D692" s="175" t="s">
        <v>9268</v>
      </c>
      <c r="E692" s="175" t="s">
        <v>8056</v>
      </c>
      <c r="F692" s="175"/>
      <c r="G692" s="176" t="s">
        <v>11130</v>
      </c>
      <c r="H692" s="175" t="s">
        <v>1646</v>
      </c>
      <c r="I692" s="173">
        <v>104</v>
      </c>
      <c r="J692" s="173">
        <v>141</v>
      </c>
      <c r="K692" s="173">
        <v>118</v>
      </c>
      <c r="L692" s="174">
        <v>-0.26241134751773099</v>
      </c>
      <c r="M692" s="173">
        <v>1029</v>
      </c>
      <c r="N692" s="173">
        <v>666</v>
      </c>
      <c r="O692" s="173">
        <v>800</v>
      </c>
      <c r="P692" s="167">
        <v>0.54504504504504503</v>
      </c>
    </row>
    <row r="693" spans="1:16" x14ac:dyDescent="0.35">
      <c r="A693" s="177" t="s">
        <v>7925</v>
      </c>
      <c r="B693" s="175"/>
      <c r="C693" s="175" t="s">
        <v>255</v>
      </c>
      <c r="D693" s="175" t="s">
        <v>10552</v>
      </c>
      <c r="E693" s="175"/>
      <c r="F693" s="175" t="s">
        <v>7924</v>
      </c>
      <c r="G693" s="176" t="s">
        <v>10553</v>
      </c>
      <c r="H693" s="175" t="s">
        <v>1646</v>
      </c>
      <c r="I693" s="173">
        <v>104</v>
      </c>
      <c r="J693" s="173">
        <v>231</v>
      </c>
      <c r="K693" s="173">
        <v>166</v>
      </c>
      <c r="L693" s="174">
        <v>-0.54978354978355004</v>
      </c>
      <c r="M693" s="173">
        <v>91</v>
      </c>
      <c r="N693" s="173">
        <v>41</v>
      </c>
      <c r="O693" s="173">
        <v>91</v>
      </c>
      <c r="P693" s="167">
        <v>1.2195121951219501</v>
      </c>
    </row>
    <row r="694" spans="1:16" x14ac:dyDescent="0.35">
      <c r="A694" s="179" t="s">
        <v>2584</v>
      </c>
      <c r="B694" s="178"/>
      <c r="C694" s="175" t="s">
        <v>350</v>
      </c>
      <c r="D694" s="175" t="s">
        <v>11908</v>
      </c>
      <c r="E694" s="175"/>
      <c r="F694" s="175" t="s">
        <v>2583</v>
      </c>
      <c r="G694" s="176" t="s">
        <v>11510</v>
      </c>
      <c r="H694" s="175" t="s">
        <v>1646</v>
      </c>
      <c r="I694" s="173">
        <v>104</v>
      </c>
      <c r="J694" s="173">
        <v>74</v>
      </c>
      <c r="K694" s="173">
        <v>150</v>
      </c>
      <c r="L694" s="174">
        <v>0.40540540540540598</v>
      </c>
      <c r="M694" s="173">
        <v>310</v>
      </c>
      <c r="N694" s="173">
        <v>125</v>
      </c>
      <c r="O694" s="173">
        <v>148</v>
      </c>
      <c r="P694" s="167">
        <v>1.48</v>
      </c>
    </row>
    <row r="695" spans="1:16" x14ac:dyDescent="0.35">
      <c r="A695" s="177" t="s">
        <v>6450</v>
      </c>
      <c r="B695" s="175"/>
      <c r="C695" s="175" t="s">
        <v>258</v>
      </c>
      <c r="D695" s="175" t="s">
        <v>10024</v>
      </c>
      <c r="E695" s="175"/>
      <c r="F695" s="175" t="s">
        <v>6449</v>
      </c>
      <c r="G695" s="176" t="s">
        <v>10025</v>
      </c>
      <c r="H695" s="175" t="s">
        <v>1646</v>
      </c>
      <c r="I695" s="173">
        <v>103</v>
      </c>
      <c r="J695" s="173">
        <v>107</v>
      </c>
      <c r="K695" s="173">
        <v>185</v>
      </c>
      <c r="L695" s="174">
        <v>-3.7383177570093497E-2</v>
      </c>
      <c r="M695" s="173">
        <v>533</v>
      </c>
      <c r="N695" s="173">
        <v>233</v>
      </c>
      <c r="O695" s="173">
        <v>326</v>
      </c>
      <c r="P695" s="167">
        <v>1.28755364806867</v>
      </c>
    </row>
    <row r="696" spans="1:16" x14ac:dyDescent="0.35">
      <c r="A696" s="177" t="s">
        <v>5861</v>
      </c>
      <c r="B696" s="175" t="s">
        <v>3548</v>
      </c>
      <c r="C696" s="175" t="s">
        <v>350</v>
      </c>
      <c r="D696" s="175" t="s">
        <v>10093</v>
      </c>
      <c r="E696" s="175" t="s">
        <v>5860</v>
      </c>
      <c r="F696" s="175"/>
      <c r="G696" s="176" t="s">
        <v>10094</v>
      </c>
      <c r="H696" s="175" t="s">
        <v>1646</v>
      </c>
      <c r="I696" s="173">
        <v>103</v>
      </c>
      <c r="J696" s="173">
        <v>125</v>
      </c>
      <c r="K696" s="173">
        <v>5</v>
      </c>
      <c r="L696" s="174">
        <v>-0.17599999999999999</v>
      </c>
      <c r="M696" s="173">
        <v>165</v>
      </c>
      <c r="N696" s="173">
        <v>56</v>
      </c>
      <c r="O696" s="173">
        <v>99</v>
      </c>
      <c r="P696" s="167">
        <v>1.9464285714285701</v>
      </c>
    </row>
    <row r="697" spans="1:16" x14ac:dyDescent="0.35">
      <c r="A697" s="177" t="s">
        <v>5795</v>
      </c>
      <c r="B697" s="175" t="s">
        <v>2880</v>
      </c>
      <c r="C697" s="175" t="s">
        <v>8856</v>
      </c>
      <c r="D697" s="175" t="s">
        <v>11108</v>
      </c>
      <c r="E697" s="175" t="s">
        <v>5794</v>
      </c>
      <c r="F697" s="175"/>
      <c r="G697" s="176" t="s">
        <v>11109</v>
      </c>
      <c r="H697" s="175" t="s">
        <v>1646</v>
      </c>
      <c r="I697" s="173">
        <v>103</v>
      </c>
      <c r="J697" s="173">
        <v>145</v>
      </c>
      <c r="K697" s="173">
        <v>181</v>
      </c>
      <c r="L697" s="174">
        <v>-0.28965517241379302</v>
      </c>
      <c r="M697" s="173">
        <v>2860</v>
      </c>
      <c r="N697" s="173">
        <v>1091</v>
      </c>
      <c r="O697" s="173">
        <v>1327</v>
      </c>
      <c r="P697" s="167">
        <v>1.62144821264895</v>
      </c>
    </row>
    <row r="698" spans="1:16" x14ac:dyDescent="0.35">
      <c r="A698" s="177" t="s">
        <v>6106</v>
      </c>
      <c r="B698" s="175"/>
      <c r="C698" s="175" t="s">
        <v>257</v>
      </c>
      <c r="D698" s="175" t="s">
        <v>6105</v>
      </c>
      <c r="E698" s="175"/>
      <c r="F698" s="175" t="s">
        <v>6104</v>
      </c>
      <c r="G698" s="176" t="s">
        <v>1885</v>
      </c>
      <c r="H698" s="175" t="s">
        <v>1646</v>
      </c>
      <c r="I698" s="173">
        <v>101</v>
      </c>
      <c r="J698" s="173">
        <v>144</v>
      </c>
      <c r="K698" s="173">
        <v>194</v>
      </c>
      <c r="L698" s="174">
        <v>-0.29861111111111099</v>
      </c>
      <c r="M698" s="173">
        <v>488</v>
      </c>
      <c r="N698" s="173">
        <v>332</v>
      </c>
      <c r="O698" s="173">
        <v>436</v>
      </c>
      <c r="P698" s="167">
        <v>0.469879518072289</v>
      </c>
    </row>
    <row r="699" spans="1:16" x14ac:dyDescent="0.35">
      <c r="A699" s="177" t="s">
        <v>8281</v>
      </c>
      <c r="B699" s="175" t="s">
        <v>3113</v>
      </c>
      <c r="C699" s="175" t="s">
        <v>260</v>
      </c>
      <c r="D699" s="175" t="s">
        <v>10162</v>
      </c>
      <c r="E699" s="175" t="s">
        <v>8280</v>
      </c>
      <c r="F699" s="175"/>
      <c r="G699" s="176" t="s">
        <v>10163</v>
      </c>
      <c r="H699" s="175" t="s">
        <v>1646</v>
      </c>
      <c r="I699" s="173">
        <v>101</v>
      </c>
      <c r="J699" s="173">
        <v>90</v>
      </c>
      <c r="K699" s="173">
        <v>189</v>
      </c>
      <c r="L699" s="174">
        <v>0.122222222222222</v>
      </c>
      <c r="M699" s="173">
        <v>3508</v>
      </c>
      <c r="N699" s="173">
        <v>1276</v>
      </c>
      <c r="O699" s="173">
        <v>1668</v>
      </c>
      <c r="P699" s="167">
        <v>1.74921630094044</v>
      </c>
    </row>
    <row r="700" spans="1:16" x14ac:dyDescent="0.35">
      <c r="A700" s="177" t="s">
        <v>6746</v>
      </c>
      <c r="B700" s="175"/>
      <c r="C700" s="175" t="s">
        <v>254</v>
      </c>
      <c r="D700" s="175" t="s">
        <v>6745</v>
      </c>
      <c r="E700" s="175"/>
      <c r="F700" s="175" t="s">
        <v>6744</v>
      </c>
      <c r="G700" s="176" t="s">
        <v>6743</v>
      </c>
      <c r="H700" s="175" t="s">
        <v>1646</v>
      </c>
      <c r="I700" s="173">
        <v>101</v>
      </c>
      <c r="J700" s="173">
        <v>133</v>
      </c>
      <c r="K700" s="173">
        <v>146</v>
      </c>
      <c r="L700" s="174">
        <v>-0.24060150375939901</v>
      </c>
      <c r="M700" s="173">
        <v>419</v>
      </c>
      <c r="N700" s="173">
        <v>213</v>
      </c>
      <c r="O700" s="173">
        <v>290</v>
      </c>
      <c r="P700" s="167">
        <v>0.96713615023474198</v>
      </c>
    </row>
    <row r="701" spans="1:16" x14ac:dyDescent="0.35">
      <c r="A701" s="177" t="s">
        <v>4375</v>
      </c>
      <c r="B701" s="175"/>
      <c r="C701" s="175" t="s">
        <v>8856</v>
      </c>
      <c r="D701" s="175" t="s">
        <v>4329</v>
      </c>
      <c r="E701" s="175"/>
      <c r="F701" s="175" t="s">
        <v>4374</v>
      </c>
      <c r="G701" s="176" t="s">
        <v>1968</v>
      </c>
      <c r="H701" s="175" t="s">
        <v>1646</v>
      </c>
      <c r="I701" s="173">
        <v>99</v>
      </c>
      <c r="J701" s="173">
        <v>24</v>
      </c>
      <c r="K701" s="173">
        <v>25</v>
      </c>
      <c r="L701" s="174">
        <v>3.125</v>
      </c>
      <c r="M701" s="173">
        <v>102</v>
      </c>
      <c r="N701" s="173">
        <v>40</v>
      </c>
      <c r="O701" s="173">
        <v>52</v>
      </c>
      <c r="P701" s="167">
        <v>1.55</v>
      </c>
    </row>
    <row r="702" spans="1:16" x14ac:dyDescent="0.35">
      <c r="A702" s="177" t="s">
        <v>7620</v>
      </c>
      <c r="B702" s="175"/>
      <c r="C702" s="175" t="s">
        <v>258</v>
      </c>
      <c r="D702" s="175" t="s">
        <v>9718</v>
      </c>
      <c r="E702" s="175"/>
      <c r="F702" s="175" t="s">
        <v>7619</v>
      </c>
      <c r="G702" s="176" t="s">
        <v>9719</v>
      </c>
      <c r="H702" s="175" t="s">
        <v>1646</v>
      </c>
      <c r="I702" s="173">
        <v>98</v>
      </c>
      <c r="J702" s="173">
        <v>206</v>
      </c>
      <c r="K702" s="173">
        <v>283</v>
      </c>
      <c r="L702" s="174">
        <v>-0.52427184466019405</v>
      </c>
      <c r="M702" s="173">
        <v>126</v>
      </c>
      <c r="N702" s="173">
        <v>256</v>
      </c>
      <c r="O702" s="173">
        <v>367</v>
      </c>
      <c r="P702" s="167">
        <v>-0.5078125</v>
      </c>
    </row>
    <row r="703" spans="1:16" x14ac:dyDescent="0.35">
      <c r="A703" s="177" t="s">
        <v>7633</v>
      </c>
      <c r="B703" s="175"/>
      <c r="C703" s="175" t="s">
        <v>259</v>
      </c>
      <c r="D703" s="175" t="s">
        <v>9775</v>
      </c>
      <c r="E703" s="175"/>
      <c r="F703" s="175" t="s">
        <v>7632</v>
      </c>
      <c r="G703" s="176" t="s">
        <v>9776</v>
      </c>
      <c r="H703" s="175" t="s">
        <v>1646</v>
      </c>
      <c r="I703" s="173">
        <v>98</v>
      </c>
      <c r="J703" s="173">
        <v>74</v>
      </c>
      <c r="K703" s="173">
        <v>217</v>
      </c>
      <c r="L703" s="174">
        <v>0.32432432432432401</v>
      </c>
      <c r="M703" s="173">
        <v>207</v>
      </c>
      <c r="N703" s="173">
        <v>34</v>
      </c>
      <c r="O703" s="173">
        <v>72</v>
      </c>
      <c r="P703" s="167">
        <v>5.0882352941176503</v>
      </c>
    </row>
    <row r="704" spans="1:16" x14ac:dyDescent="0.35">
      <c r="A704" s="177" t="s">
        <v>3294</v>
      </c>
      <c r="B704" s="175"/>
      <c r="C704" s="175" t="s">
        <v>254</v>
      </c>
      <c r="D704" s="175" t="s">
        <v>9422</v>
      </c>
      <c r="E704" s="175"/>
      <c r="F704" s="175" t="s">
        <v>3293</v>
      </c>
      <c r="G704" s="176" t="s">
        <v>1839</v>
      </c>
      <c r="H704" s="175" t="s">
        <v>1646</v>
      </c>
      <c r="I704" s="173">
        <v>98</v>
      </c>
      <c r="J704" s="173">
        <v>0</v>
      </c>
      <c r="K704" s="173">
        <v>67</v>
      </c>
      <c r="L704" s="174">
        <v>0</v>
      </c>
      <c r="M704" s="173">
        <v>103</v>
      </c>
      <c r="N704" s="173">
        <v>28</v>
      </c>
      <c r="O704" s="173">
        <v>39</v>
      </c>
      <c r="P704" s="167">
        <v>2.6785714285714302</v>
      </c>
    </row>
    <row r="705" spans="1:16" x14ac:dyDescent="0.35">
      <c r="A705" s="177" t="s">
        <v>8250</v>
      </c>
      <c r="B705" s="175"/>
      <c r="C705" s="175" t="s">
        <v>351</v>
      </c>
      <c r="D705" s="175" t="s">
        <v>2686</v>
      </c>
      <c r="E705" s="175"/>
      <c r="F705" s="175" t="s">
        <v>8249</v>
      </c>
      <c r="G705" s="176" t="s">
        <v>1885</v>
      </c>
      <c r="H705" s="175" t="s">
        <v>1646</v>
      </c>
      <c r="I705" s="173">
        <v>97</v>
      </c>
      <c r="J705" s="173">
        <v>200</v>
      </c>
      <c r="K705" s="173">
        <v>99</v>
      </c>
      <c r="L705" s="174">
        <v>-0.51500000000000001</v>
      </c>
      <c r="M705" s="173">
        <v>66</v>
      </c>
      <c r="N705" s="173">
        <v>47</v>
      </c>
      <c r="O705" s="173">
        <v>60</v>
      </c>
      <c r="P705" s="167">
        <v>0.40425531914893598</v>
      </c>
    </row>
    <row r="706" spans="1:16" x14ac:dyDescent="0.35">
      <c r="A706" s="177" t="s">
        <v>3879</v>
      </c>
      <c r="B706" s="175" t="s">
        <v>2835</v>
      </c>
      <c r="C706" s="175" t="s">
        <v>350</v>
      </c>
      <c r="D706" s="175" t="s">
        <v>2907</v>
      </c>
      <c r="E706" s="175" t="s">
        <v>3878</v>
      </c>
      <c r="F706" s="175"/>
      <c r="G706" s="176" t="s">
        <v>2357</v>
      </c>
      <c r="H706" s="175" t="s">
        <v>1646</v>
      </c>
      <c r="I706" s="173">
        <v>97</v>
      </c>
      <c r="J706" s="173">
        <v>82</v>
      </c>
      <c r="K706" s="173">
        <v>71</v>
      </c>
      <c r="L706" s="174">
        <v>0.18292682926829301</v>
      </c>
      <c r="M706" s="173">
        <v>41</v>
      </c>
      <c r="N706" s="173">
        <v>6</v>
      </c>
      <c r="O706" s="173">
        <v>10</v>
      </c>
      <c r="P706" s="167">
        <v>5.8333333333333304</v>
      </c>
    </row>
    <row r="707" spans="1:16" x14ac:dyDescent="0.35">
      <c r="A707" s="177" t="s">
        <v>7318</v>
      </c>
      <c r="B707" s="175" t="s">
        <v>2541</v>
      </c>
      <c r="C707" s="175" t="s">
        <v>259</v>
      </c>
      <c r="D707" s="175" t="s">
        <v>11725</v>
      </c>
      <c r="E707" s="175" t="s">
        <v>7317</v>
      </c>
      <c r="F707" s="175"/>
      <c r="G707" s="176" t="s">
        <v>10215</v>
      </c>
      <c r="H707" s="175" t="s">
        <v>1646</v>
      </c>
      <c r="I707" s="173">
        <v>96</v>
      </c>
      <c r="J707" s="173">
        <v>100</v>
      </c>
      <c r="K707" s="173">
        <v>105</v>
      </c>
      <c r="L707" s="174">
        <v>-0.04</v>
      </c>
      <c r="M707" s="173">
        <v>602</v>
      </c>
      <c r="N707" s="173">
        <v>237</v>
      </c>
      <c r="O707" s="173">
        <v>302</v>
      </c>
      <c r="P707" s="167">
        <v>1.5400843881856501</v>
      </c>
    </row>
    <row r="708" spans="1:16" x14ac:dyDescent="0.35">
      <c r="A708" s="177" t="s">
        <v>4123</v>
      </c>
      <c r="B708" s="175"/>
      <c r="C708" s="175" t="s">
        <v>260</v>
      </c>
      <c r="D708" s="175" t="s">
        <v>11380</v>
      </c>
      <c r="E708" s="175"/>
      <c r="F708" s="175" t="s">
        <v>4122</v>
      </c>
      <c r="G708" s="176" t="s">
        <v>9143</v>
      </c>
      <c r="H708" s="175" t="s">
        <v>1646</v>
      </c>
      <c r="I708" s="173">
        <v>96</v>
      </c>
      <c r="J708" s="173">
        <v>187</v>
      </c>
      <c r="K708" s="173">
        <v>229</v>
      </c>
      <c r="L708" s="174">
        <v>-0.48663101604278097</v>
      </c>
      <c r="M708" s="173">
        <v>135</v>
      </c>
      <c r="N708" s="173">
        <v>50</v>
      </c>
      <c r="O708" s="173">
        <v>21</v>
      </c>
      <c r="P708" s="167">
        <v>1.7</v>
      </c>
    </row>
    <row r="709" spans="1:16" x14ac:dyDescent="0.35">
      <c r="A709" s="177" t="s">
        <v>7961</v>
      </c>
      <c r="B709" s="175" t="s">
        <v>5129</v>
      </c>
      <c r="C709" s="175" t="s">
        <v>259</v>
      </c>
      <c r="D709" s="175" t="s">
        <v>10106</v>
      </c>
      <c r="E709" s="175" t="s">
        <v>7960</v>
      </c>
      <c r="F709" s="175"/>
      <c r="G709" s="176" t="s">
        <v>5143</v>
      </c>
      <c r="H709" s="175" t="s">
        <v>1646</v>
      </c>
      <c r="I709" s="173">
        <v>95</v>
      </c>
      <c r="J709" s="173">
        <v>82</v>
      </c>
      <c r="K709" s="173">
        <v>18</v>
      </c>
      <c r="L709" s="174">
        <v>0.15853658536585399</v>
      </c>
      <c r="M709" s="173">
        <v>399</v>
      </c>
      <c r="N709" s="173">
        <v>103</v>
      </c>
      <c r="O709" s="173">
        <v>141</v>
      </c>
      <c r="P709" s="167">
        <v>2.8737864077669899</v>
      </c>
    </row>
    <row r="710" spans="1:16" x14ac:dyDescent="0.35">
      <c r="A710" s="177" t="s">
        <v>4678</v>
      </c>
      <c r="B710" s="175"/>
      <c r="C710" s="175" t="s">
        <v>8856</v>
      </c>
      <c r="D710" s="175" t="s">
        <v>4329</v>
      </c>
      <c r="E710" s="175"/>
      <c r="F710" s="175" t="s">
        <v>4677</v>
      </c>
      <c r="G710" s="176" t="s">
        <v>1968</v>
      </c>
      <c r="H710" s="175" t="s">
        <v>1646</v>
      </c>
      <c r="I710" s="173">
        <v>95</v>
      </c>
      <c r="J710" s="173">
        <v>116</v>
      </c>
      <c r="K710" s="173">
        <v>182</v>
      </c>
      <c r="L710" s="174">
        <v>-0.181034482758621</v>
      </c>
      <c r="M710" s="173">
        <v>131</v>
      </c>
      <c r="N710" s="173">
        <v>68</v>
      </c>
      <c r="O710" s="173">
        <v>71</v>
      </c>
      <c r="P710" s="167">
        <v>0.92647058823529405</v>
      </c>
    </row>
    <row r="711" spans="1:16" x14ac:dyDescent="0.35">
      <c r="A711" s="177" t="s">
        <v>3237</v>
      </c>
      <c r="B711" s="175"/>
      <c r="C711" s="175" t="s">
        <v>350</v>
      </c>
      <c r="D711" s="175" t="s">
        <v>9803</v>
      </c>
      <c r="E711" s="175"/>
      <c r="F711" s="175" t="s">
        <v>3236</v>
      </c>
      <c r="G711" s="176" t="s">
        <v>4683</v>
      </c>
      <c r="H711" s="175" t="s">
        <v>1646</v>
      </c>
      <c r="I711" s="173">
        <v>95</v>
      </c>
      <c r="J711" s="173">
        <v>102</v>
      </c>
      <c r="K711" s="173">
        <v>103</v>
      </c>
      <c r="L711" s="174">
        <v>-6.8627450980392093E-2</v>
      </c>
      <c r="M711" s="173">
        <v>55</v>
      </c>
      <c r="N711" s="173">
        <v>16</v>
      </c>
      <c r="O711" s="173">
        <v>19</v>
      </c>
      <c r="P711" s="167">
        <v>2.4375</v>
      </c>
    </row>
    <row r="712" spans="1:16" x14ac:dyDescent="0.35">
      <c r="A712" s="177" t="s">
        <v>6142</v>
      </c>
      <c r="B712" s="175"/>
      <c r="C712" s="175" t="s">
        <v>256</v>
      </c>
      <c r="D712" s="175" t="s">
        <v>1892</v>
      </c>
      <c r="E712" s="175"/>
      <c r="F712" s="175" t="s">
        <v>6141</v>
      </c>
      <c r="G712" s="176" t="s">
        <v>227</v>
      </c>
      <c r="H712" s="175" t="s">
        <v>1646</v>
      </c>
      <c r="I712" s="173">
        <v>94</v>
      </c>
      <c r="J712" s="173">
        <v>95</v>
      </c>
      <c r="K712" s="173">
        <v>109</v>
      </c>
      <c r="L712" s="174">
        <v>-1.05263157894737E-2</v>
      </c>
      <c r="M712" s="173">
        <v>4</v>
      </c>
      <c r="N712" s="173">
        <v>3</v>
      </c>
      <c r="O712" s="173">
        <v>14</v>
      </c>
      <c r="P712" s="167">
        <v>0.33333333333333298</v>
      </c>
    </row>
    <row r="713" spans="1:16" x14ac:dyDescent="0.35">
      <c r="A713" s="177" t="s">
        <v>5542</v>
      </c>
      <c r="B713" s="175"/>
      <c r="C713" s="175" t="s">
        <v>256</v>
      </c>
      <c r="D713" s="175" t="s">
        <v>11713</v>
      </c>
      <c r="E713" s="175"/>
      <c r="F713" s="175" t="s">
        <v>5541</v>
      </c>
      <c r="G713" s="176" t="s">
        <v>11714</v>
      </c>
      <c r="H713" s="175" t="s">
        <v>1646</v>
      </c>
      <c r="I713" s="173">
        <v>94</v>
      </c>
      <c r="J713" s="173">
        <v>7</v>
      </c>
      <c r="K713" s="173">
        <v>29</v>
      </c>
      <c r="L713" s="174">
        <v>12.4285714285714</v>
      </c>
      <c r="M713" s="173">
        <v>171</v>
      </c>
      <c r="N713" s="173">
        <v>113</v>
      </c>
      <c r="O713" s="173">
        <v>99</v>
      </c>
      <c r="P713" s="167">
        <v>0.51327433628318597</v>
      </c>
    </row>
    <row r="714" spans="1:16" x14ac:dyDescent="0.35">
      <c r="A714" s="177" t="s">
        <v>2514</v>
      </c>
      <c r="B714" s="175"/>
      <c r="C714" s="175" t="s">
        <v>258</v>
      </c>
      <c r="D714" s="175" t="s">
        <v>2233</v>
      </c>
      <c r="E714" s="175"/>
      <c r="F714" s="175" t="s">
        <v>2513</v>
      </c>
      <c r="G714" s="176" t="s">
        <v>2231</v>
      </c>
      <c r="H714" s="175" t="s">
        <v>1646</v>
      </c>
      <c r="I714" s="173">
        <v>94</v>
      </c>
      <c r="J714" s="173">
        <v>158</v>
      </c>
      <c r="K714" s="173">
        <v>232</v>
      </c>
      <c r="L714" s="174">
        <v>-0.405063291139241</v>
      </c>
      <c r="M714" s="173">
        <v>133</v>
      </c>
      <c r="N714" s="173">
        <v>73</v>
      </c>
      <c r="O714" s="173">
        <v>98</v>
      </c>
      <c r="P714" s="167">
        <v>0.82191780821917804</v>
      </c>
    </row>
    <row r="715" spans="1:16" x14ac:dyDescent="0.35">
      <c r="A715" s="177" t="s">
        <v>2596</v>
      </c>
      <c r="B715" s="175"/>
      <c r="C715" s="175" t="s">
        <v>262</v>
      </c>
      <c r="D715" s="175" t="s">
        <v>2595</v>
      </c>
      <c r="E715" s="175"/>
      <c r="F715" s="175" t="s">
        <v>2594</v>
      </c>
      <c r="G715" s="176" t="s">
        <v>2208</v>
      </c>
      <c r="H715" s="175" t="s">
        <v>1646</v>
      </c>
      <c r="I715" s="173">
        <v>92</v>
      </c>
      <c r="J715" s="173">
        <v>97</v>
      </c>
      <c r="K715" s="173">
        <v>118</v>
      </c>
      <c r="L715" s="174">
        <v>-5.15463917525774E-2</v>
      </c>
      <c r="M715" s="173">
        <v>63</v>
      </c>
      <c r="N715" s="173">
        <v>22</v>
      </c>
      <c r="O715" s="173">
        <v>24</v>
      </c>
      <c r="P715" s="167">
        <v>1.86363636363636</v>
      </c>
    </row>
    <row r="716" spans="1:16" x14ac:dyDescent="0.35">
      <c r="A716" s="177" t="s">
        <v>8099</v>
      </c>
      <c r="B716" s="175" t="s">
        <v>2789</v>
      </c>
      <c r="C716" s="175" t="s">
        <v>260</v>
      </c>
      <c r="D716" s="175" t="s">
        <v>11191</v>
      </c>
      <c r="E716" s="175" t="s">
        <v>8098</v>
      </c>
      <c r="F716" s="175"/>
      <c r="G716" s="176" t="s">
        <v>8097</v>
      </c>
      <c r="H716" s="175" t="s">
        <v>1646</v>
      </c>
      <c r="I716" s="173">
        <v>91</v>
      </c>
      <c r="J716" s="173">
        <v>96</v>
      </c>
      <c r="K716" s="173">
        <v>89</v>
      </c>
      <c r="L716" s="174">
        <v>-5.2083333333333398E-2</v>
      </c>
      <c r="M716" s="173">
        <v>146</v>
      </c>
      <c r="N716" s="173">
        <v>32</v>
      </c>
      <c r="O716" s="173">
        <v>59</v>
      </c>
      <c r="P716" s="167">
        <v>3.5625</v>
      </c>
    </row>
    <row r="717" spans="1:16" x14ac:dyDescent="0.35">
      <c r="A717" s="177" t="s">
        <v>4912</v>
      </c>
      <c r="B717" s="175"/>
      <c r="C717" s="175" t="s">
        <v>259</v>
      </c>
      <c r="D717" s="175" t="s">
        <v>9693</v>
      </c>
      <c r="E717" s="175"/>
      <c r="F717" s="175" t="s">
        <v>4911</v>
      </c>
      <c r="G717" s="176" t="s">
        <v>9143</v>
      </c>
      <c r="H717" s="175" t="s">
        <v>1646</v>
      </c>
      <c r="I717" s="173">
        <v>91</v>
      </c>
      <c r="J717" s="173">
        <v>127</v>
      </c>
      <c r="K717" s="173">
        <v>204</v>
      </c>
      <c r="L717" s="174">
        <v>-0.28346456692913402</v>
      </c>
      <c r="M717" s="173">
        <v>109</v>
      </c>
      <c r="N717" s="173">
        <v>58</v>
      </c>
      <c r="O717" s="173">
        <v>85</v>
      </c>
      <c r="P717" s="167">
        <v>0.87931034482758597</v>
      </c>
    </row>
    <row r="718" spans="1:16" x14ac:dyDescent="0.35">
      <c r="A718" s="177" t="s">
        <v>7805</v>
      </c>
      <c r="B718" s="175" t="s">
        <v>2809</v>
      </c>
      <c r="C718" s="175" t="s">
        <v>255</v>
      </c>
      <c r="D718" s="175" t="s">
        <v>11651</v>
      </c>
      <c r="E718" s="175" t="s">
        <v>7804</v>
      </c>
      <c r="F718" s="175"/>
      <c r="G718" s="176" t="s">
        <v>11652</v>
      </c>
      <c r="H718" s="175" t="s">
        <v>1646</v>
      </c>
      <c r="I718" s="173">
        <v>90</v>
      </c>
      <c r="J718" s="173">
        <v>92</v>
      </c>
      <c r="K718" s="173">
        <v>143</v>
      </c>
      <c r="L718" s="174">
        <v>-2.1739130434782601E-2</v>
      </c>
      <c r="M718" s="173">
        <v>1011</v>
      </c>
      <c r="N718" s="173">
        <v>740</v>
      </c>
      <c r="O718" s="173">
        <v>881</v>
      </c>
      <c r="P718" s="167">
        <v>0.36621621621621597</v>
      </c>
    </row>
    <row r="719" spans="1:16" x14ac:dyDescent="0.35">
      <c r="A719" s="177" t="s">
        <v>4125</v>
      </c>
      <c r="B719" s="175"/>
      <c r="C719" s="175" t="s">
        <v>8856</v>
      </c>
      <c r="D719" s="175" t="s">
        <v>10511</v>
      </c>
      <c r="E719" s="175"/>
      <c r="F719" s="175" t="s">
        <v>4124</v>
      </c>
      <c r="G719" s="176" t="s">
        <v>10378</v>
      </c>
      <c r="H719" s="175" t="s">
        <v>1646</v>
      </c>
      <c r="I719" s="173">
        <v>89</v>
      </c>
      <c r="J719" s="173">
        <v>87</v>
      </c>
      <c r="K719" s="173">
        <v>96</v>
      </c>
      <c r="L719" s="174">
        <v>2.2988505747126398E-2</v>
      </c>
      <c r="M719" s="173">
        <v>385</v>
      </c>
      <c r="N719" s="173">
        <v>154</v>
      </c>
      <c r="O719" s="173">
        <v>206</v>
      </c>
      <c r="P719" s="167">
        <v>1.5</v>
      </c>
    </row>
    <row r="720" spans="1:16" x14ac:dyDescent="0.35">
      <c r="A720" s="177" t="s">
        <v>7838</v>
      </c>
      <c r="B720" s="175"/>
      <c r="C720" s="175" t="s">
        <v>260</v>
      </c>
      <c r="D720" s="175" t="s">
        <v>4077</v>
      </c>
      <c r="E720" s="175"/>
      <c r="F720" s="175" t="s">
        <v>7837</v>
      </c>
      <c r="G720" s="176" t="s">
        <v>2083</v>
      </c>
      <c r="H720" s="175" t="s">
        <v>1646</v>
      </c>
      <c r="I720" s="173">
        <v>88</v>
      </c>
      <c r="J720" s="173">
        <v>36</v>
      </c>
      <c r="K720" s="173">
        <v>59</v>
      </c>
      <c r="L720" s="174">
        <v>1.44444444444444</v>
      </c>
      <c r="M720" s="173">
        <v>98</v>
      </c>
      <c r="N720" s="173">
        <v>58</v>
      </c>
      <c r="O720" s="173">
        <v>78</v>
      </c>
      <c r="P720" s="167">
        <v>0.68965517241379304</v>
      </c>
    </row>
    <row r="721" spans="1:16" x14ac:dyDescent="0.35">
      <c r="A721" s="177" t="s">
        <v>7207</v>
      </c>
      <c r="B721" s="175"/>
      <c r="C721" s="175" t="s">
        <v>8856</v>
      </c>
      <c r="D721" s="175" t="s">
        <v>10665</v>
      </c>
      <c r="E721" s="175"/>
      <c r="F721" s="175" t="s">
        <v>7206</v>
      </c>
      <c r="G721" s="176" t="s">
        <v>10073</v>
      </c>
      <c r="H721" s="175" t="s">
        <v>1646</v>
      </c>
      <c r="I721" s="173">
        <v>88</v>
      </c>
      <c r="J721" s="173">
        <v>189</v>
      </c>
      <c r="K721" s="173">
        <v>243</v>
      </c>
      <c r="L721" s="174">
        <v>-0.53439153439153397</v>
      </c>
      <c r="M721" s="173">
        <v>285</v>
      </c>
      <c r="N721" s="173">
        <v>184</v>
      </c>
      <c r="O721" s="173">
        <v>215</v>
      </c>
      <c r="P721" s="167">
        <v>0.54891304347826098</v>
      </c>
    </row>
    <row r="722" spans="1:16" x14ac:dyDescent="0.35">
      <c r="A722" s="177" t="s">
        <v>7255</v>
      </c>
      <c r="B722" s="175"/>
      <c r="C722" s="175" t="s">
        <v>263</v>
      </c>
      <c r="D722" s="175" t="s">
        <v>9843</v>
      </c>
      <c r="E722" s="175"/>
      <c r="F722" s="175" t="s">
        <v>7254</v>
      </c>
      <c r="G722" s="176" t="s">
        <v>11511</v>
      </c>
      <c r="H722" s="175" t="s">
        <v>1646</v>
      </c>
      <c r="I722" s="173">
        <v>88</v>
      </c>
      <c r="J722" s="173">
        <v>85</v>
      </c>
      <c r="K722" s="173">
        <v>115</v>
      </c>
      <c r="L722" s="174">
        <v>3.5294117647058899E-2</v>
      </c>
      <c r="M722" s="173">
        <v>1741</v>
      </c>
      <c r="N722" s="173">
        <v>671</v>
      </c>
      <c r="O722" s="173">
        <v>726</v>
      </c>
      <c r="P722" s="167">
        <v>1.5946348733233999</v>
      </c>
    </row>
    <row r="723" spans="1:16" x14ac:dyDescent="0.35">
      <c r="A723" s="177" t="s">
        <v>8194</v>
      </c>
      <c r="B723" s="175"/>
      <c r="C723" s="175" t="s">
        <v>8856</v>
      </c>
      <c r="D723" s="175" t="s">
        <v>11540</v>
      </c>
      <c r="E723" s="175"/>
      <c r="F723" s="175" t="s">
        <v>8193</v>
      </c>
      <c r="G723" s="176" t="s">
        <v>11541</v>
      </c>
      <c r="H723" s="175" t="s">
        <v>1646</v>
      </c>
      <c r="I723" s="173">
        <v>88</v>
      </c>
      <c r="J723" s="173">
        <v>130</v>
      </c>
      <c r="K723" s="173">
        <v>99</v>
      </c>
      <c r="L723" s="174">
        <v>-0.32307692307692298</v>
      </c>
      <c r="M723" s="173">
        <v>162</v>
      </c>
      <c r="N723" s="173">
        <v>47</v>
      </c>
      <c r="O723" s="173">
        <v>48</v>
      </c>
      <c r="P723" s="167">
        <v>2.4468085106383</v>
      </c>
    </row>
    <row r="724" spans="1:16" x14ac:dyDescent="0.35">
      <c r="A724" s="179" t="s">
        <v>8258</v>
      </c>
      <c r="B724" s="175"/>
      <c r="C724" s="175" t="s">
        <v>263</v>
      </c>
      <c r="D724" s="175" t="s">
        <v>9866</v>
      </c>
      <c r="E724" s="175"/>
      <c r="F724" s="175" t="s">
        <v>8257</v>
      </c>
      <c r="G724" s="176" t="s">
        <v>9867</v>
      </c>
      <c r="H724" s="175" t="s">
        <v>1646</v>
      </c>
      <c r="I724" s="173">
        <v>88</v>
      </c>
      <c r="J724" s="173">
        <v>236</v>
      </c>
      <c r="K724" s="173">
        <v>167</v>
      </c>
      <c r="L724" s="174">
        <v>-0.62711864406779705</v>
      </c>
      <c r="M724" s="173">
        <v>977</v>
      </c>
      <c r="N724" s="173">
        <v>434</v>
      </c>
      <c r="O724" s="173">
        <v>550</v>
      </c>
      <c r="P724" s="167">
        <v>1.25115207373272</v>
      </c>
    </row>
    <row r="725" spans="1:16" x14ac:dyDescent="0.35">
      <c r="A725" s="177" t="s">
        <v>7301</v>
      </c>
      <c r="B725" s="175"/>
      <c r="C725" s="175" t="s">
        <v>350</v>
      </c>
      <c r="D725" s="175" t="s">
        <v>11364</v>
      </c>
      <c r="E725" s="175"/>
      <c r="F725" s="175" t="s">
        <v>7300</v>
      </c>
      <c r="G725" s="176" t="s">
        <v>11365</v>
      </c>
      <c r="H725" s="175" t="s">
        <v>1646</v>
      </c>
      <c r="I725" s="173">
        <v>87</v>
      </c>
      <c r="J725" s="173">
        <v>77</v>
      </c>
      <c r="K725" s="173">
        <v>84</v>
      </c>
      <c r="L725" s="174">
        <v>0.12987012987013</v>
      </c>
      <c r="M725" s="173">
        <v>1881</v>
      </c>
      <c r="N725" s="173">
        <v>809</v>
      </c>
      <c r="O725" s="173">
        <v>1105</v>
      </c>
      <c r="P725" s="167">
        <v>1.3250927070457399</v>
      </c>
    </row>
    <row r="726" spans="1:16" x14ac:dyDescent="0.35">
      <c r="A726" s="177" t="s">
        <v>3715</v>
      </c>
      <c r="B726" s="175"/>
      <c r="C726" s="175" t="s">
        <v>257</v>
      </c>
      <c r="D726" s="175" t="s">
        <v>1837</v>
      </c>
      <c r="E726" s="175"/>
      <c r="F726" s="175" t="s">
        <v>3714</v>
      </c>
      <c r="G726" s="176" t="s">
        <v>216</v>
      </c>
      <c r="H726" s="175" t="s">
        <v>1646</v>
      </c>
      <c r="I726" s="173">
        <v>87</v>
      </c>
      <c r="J726" s="173">
        <v>2</v>
      </c>
      <c r="K726" s="173">
        <v>1</v>
      </c>
      <c r="L726" s="174">
        <v>42.5</v>
      </c>
      <c r="M726" s="173">
        <v>97</v>
      </c>
      <c r="N726" s="173">
        <v>47</v>
      </c>
      <c r="O726" s="173">
        <v>58</v>
      </c>
      <c r="P726" s="167">
        <v>1.0638297872340401</v>
      </c>
    </row>
    <row r="727" spans="1:16" x14ac:dyDescent="0.35">
      <c r="A727" s="177" t="s">
        <v>2131</v>
      </c>
      <c r="B727" s="175"/>
      <c r="C727" s="175" t="s">
        <v>262</v>
      </c>
      <c r="D727" s="175" t="s">
        <v>10781</v>
      </c>
      <c r="E727" s="175"/>
      <c r="F727" s="175" t="s">
        <v>2130</v>
      </c>
      <c r="G727" s="176" t="s">
        <v>10782</v>
      </c>
      <c r="H727" s="175" t="s">
        <v>1646</v>
      </c>
      <c r="I727" s="173">
        <v>87</v>
      </c>
      <c r="J727" s="173">
        <v>66</v>
      </c>
      <c r="K727" s="173">
        <v>92</v>
      </c>
      <c r="L727" s="174">
        <v>0.31818181818181801</v>
      </c>
      <c r="M727" s="173">
        <v>431</v>
      </c>
      <c r="N727" s="173">
        <v>220</v>
      </c>
      <c r="O727" s="173">
        <v>246</v>
      </c>
      <c r="P727" s="167">
        <v>0.95909090909090899</v>
      </c>
    </row>
    <row r="728" spans="1:16" x14ac:dyDescent="0.35">
      <c r="A728" s="177" t="s">
        <v>8164</v>
      </c>
      <c r="B728" s="175" t="s">
        <v>5110</v>
      </c>
      <c r="C728" s="175" t="s">
        <v>351</v>
      </c>
      <c r="D728" s="175" t="s">
        <v>9293</v>
      </c>
      <c r="E728" s="175" t="s">
        <v>8163</v>
      </c>
      <c r="F728" s="175"/>
      <c r="G728" s="176" t="s">
        <v>9294</v>
      </c>
      <c r="H728" s="175" t="s">
        <v>1646</v>
      </c>
      <c r="I728" s="173">
        <v>86</v>
      </c>
      <c r="J728" s="173">
        <v>83</v>
      </c>
      <c r="K728" s="173">
        <v>151</v>
      </c>
      <c r="L728" s="174">
        <v>3.6144578313252997E-2</v>
      </c>
      <c r="M728" s="173">
        <v>2120</v>
      </c>
      <c r="N728" s="173">
        <v>1113</v>
      </c>
      <c r="O728" s="173">
        <v>1366</v>
      </c>
      <c r="P728" s="167">
        <v>0.90476190476190499</v>
      </c>
    </row>
    <row r="729" spans="1:16" x14ac:dyDescent="0.35">
      <c r="A729" s="177" t="s">
        <v>5231</v>
      </c>
      <c r="B729" s="175" t="s">
        <v>5230</v>
      </c>
      <c r="C729" s="175" t="s">
        <v>263</v>
      </c>
      <c r="D729" s="175" t="s">
        <v>11743</v>
      </c>
      <c r="E729" s="175" t="s">
        <v>5229</v>
      </c>
      <c r="F729" s="175"/>
      <c r="G729" s="176" t="s">
        <v>11744</v>
      </c>
      <c r="H729" s="175" t="s">
        <v>1646</v>
      </c>
      <c r="I729" s="173">
        <v>85</v>
      </c>
      <c r="J729" s="173">
        <v>55</v>
      </c>
      <c r="K729" s="173">
        <v>73</v>
      </c>
      <c r="L729" s="174">
        <v>0.54545454545454497</v>
      </c>
      <c r="M729" s="173">
        <v>1721</v>
      </c>
      <c r="N729" s="173">
        <v>489</v>
      </c>
      <c r="O729" s="173">
        <v>554</v>
      </c>
      <c r="P729" s="167">
        <v>2.5194274028629899</v>
      </c>
    </row>
    <row r="730" spans="1:16" x14ac:dyDescent="0.35">
      <c r="A730" s="177" t="s">
        <v>7189</v>
      </c>
      <c r="B730" s="175"/>
      <c r="C730" s="175" t="s">
        <v>267</v>
      </c>
      <c r="D730" s="175" t="s">
        <v>7188</v>
      </c>
      <c r="E730" s="175"/>
      <c r="F730" s="175" t="s">
        <v>7187</v>
      </c>
      <c r="G730" s="176" t="s">
        <v>7186</v>
      </c>
      <c r="H730" s="175" t="s">
        <v>1646</v>
      </c>
      <c r="I730" s="173">
        <v>85</v>
      </c>
      <c r="J730" s="173">
        <v>70</v>
      </c>
      <c r="K730" s="173">
        <v>21</v>
      </c>
      <c r="L730" s="174">
        <v>0.214285714285714</v>
      </c>
      <c r="M730" s="173">
        <v>369</v>
      </c>
      <c r="N730" s="173">
        <v>188</v>
      </c>
      <c r="O730" s="173">
        <v>222</v>
      </c>
      <c r="P730" s="167">
        <v>0.96276595744680904</v>
      </c>
    </row>
    <row r="731" spans="1:16" x14ac:dyDescent="0.35">
      <c r="A731" s="177" t="s">
        <v>6913</v>
      </c>
      <c r="B731" s="175"/>
      <c r="C731" s="175" t="s">
        <v>462</v>
      </c>
      <c r="D731" s="175" t="s">
        <v>10510</v>
      </c>
      <c r="E731" s="175"/>
      <c r="F731" s="175" t="s">
        <v>6912</v>
      </c>
      <c r="G731" s="176" t="s">
        <v>11377</v>
      </c>
      <c r="H731" s="175" t="s">
        <v>1646</v>
      </c>
      <c r="I731" s="173">
        <v>85</v>
      </c>
      <c r="J731" s="173">
        <v>74</v>
      </c>
      <c r="K731" s="173">
        <v>106</v>
      </c>
      <c r="L731" s="174">
        <v>0.14864864864864899</v>
      </c>
      <c r="M731" s="173">
        <v>1245</v>
      </c>
      <c r="N731" s="173">
        <v>778</v>
      </c>
      <c r="O731" s="173">
        <v>964</v>
      </c>
      <c r="P731" s="167">
        <v>0.60025706940874002</v>
      </c>
    </row>
    <row r="732" spans="1:16" x14ac:dyDescent="0.35">
      <c r="A732" s="177" t="s">
        <v>8013</v>
      </c>
      <c r="B732" s="175"/>
      <c r="C732" s="175" t="s">
        <v>260</v>
      </c>
      <c r="D732" s="175" t="s">
        <v>9163</v>
      </c>
      <c r="E732" s="175"/>
      <c r="F732" s="175" t="s">
        <v>8012</v>
      </c>
      <c r="G732" s="176" t="s">
        <v>9164</v>
      </c>
      <c r="H732" s="175" t="s">
        <v>1646</v>
      </c>
      <c r="I732" s="173">
        <v>85</v>
      </c>
      <c r="J732" s="173">
        <v>107</v>
      </c>
      <c r="K732" s="173">
        <v>79</v>
      </c>
      <c r="L732" s="174">
        <v>-0.20560747663551401</v>
      </c>
      <c r="M732" s="173">
        <v>73</v>
      </c>
      <c r="N732" s="173">
        <v>17</v>
      </c>
      <c r="O732" s="173">
        <v>25</v>
      </c>
      <c r="P732" s="167">
        <v>3.2941176470588198</v>
      </c>
    </row>
    <row r="733" spans="1:16" x14ac:dyDescent="0.35">
      <c r="A733" s="177" t="s">
        <v>7717</v>
      </c>
      <c r="B733" s="175"/>
      <c r="C733" s="175" t="s">
        <v>8856</v>
      </c>
      <c r="D733" s="175" t="s">
        <v>2675</v>
      </c>
      <c r="E733" s="175"/>
      <c r="F733" s="175" t="s">
        <v>7716</v>
      </c>
      <c r="G733" s="176" t="s">
        <v>2673</v>
      </c>
      <c r="H733" s="175" t="s">
        <v>1646</v>
      </c>
      <c r="I733" s="173">
        <v>84</v>
      </c>
      <c r="J733" s="173">
        <v>422</v>
      </c>
      <c r="K733" s="173">
        <v>403</v>
      </c>
      <c r="L733" s="174">
        <v>-0.80094786729857803</v>
      </c>
      <c r="M733" s="173">
        <v>178</v>
      </c>
      <c r="N733" s="173">
        <v>79</v>
      </c>
      <c r="O733" s="173">
        <v>94</v>
      </c>
      <c r="P733" s="167">
        <v>1.25316455696203</v>
      </c>
    </row>
    <row r="734" spans="1:16" x14ac:dyDescent="0.35">
      <c r="A734" s="177" t="s">
        <v>7796</v>
      </c>
      <c r="B734" s="175"/>
      <c r="C734" s="175" t="s">
        <v>257</v>
      </c>
      <c r="D734" s="175" t="s">
        <v>4970</v>
      </c>
      <c r="E734" s="175"/>
      <c r="F734" s="175" t="s">
        <v>7795</v>
      </c>
      <c r="G734" s="176" t="s">
        <v>1474</v>
      </c>
      <c r="H734" s="175" t="s">
        <v>1646</v>
      </c>
      <c r="I734" s="173">
        <v>83</v>
      </c>
      <c r="J734" s="173">
        <v>0</v>
      </c>
      <c r="K734" s="173">
        <v>99</v>
      </c>
      <c r="L734" s="174">
        <v>0</v>
      </c>
      <c r="M734" s="173">
        <v>116</v>
      </c>
      <c r="N734" s="173">
        <v>33</v>
      </c>
      <c r="O734" s="173">
        <v>45</v>
      </c>
      <c r="P734" s="167">
        <v>2.51515151515152</v>
      </c>
    </row>
    <row r="735" spans="1:16" x14ac:dyDescent="0.35">
      <c r="A735" s="177" t="s">
        <v>4291</v>
      </c>
      <c r="B735" s="175"/>
      <c r="C735" s="175" t="s">
        <v>256</v>
      </c>
      <c r="D735" s="175" t="s">
        <v>2041</v>
      </c>
      <c r="E735" s="175"/>
      <c r="F735" s="175" t="s">
        <v>4290</v>
      </c>
      <c r="G735" s="176" t="s">
        <v>2039</v>
      </c>
      <c r="H735" s="175" t="s">
        <v>1646</v>
      </c>
      <c r="I735" s="173">
        <v>83</v>
      </c>
      <c r="J735" s="173">
        <v>201</v>
      </c>
      <c r="K735" s="173">
        <v>248</v>
      </c>
      <c r="L735" s="174">
        <v>-0.58706467661691497</v>
      </c>
      <c r="M735" s="173">
        <v>128</v>
      </c>
      <c r="N735" s="173">
        <v>65</v>
      </c>
      <c r="O735" s="173">
        <v>72</v>
      </c>
      <c r="P735" s="167">
        <v>0.96923076923076901</v>
      </c>
    </row>
    <row r="736" spans="1:16" x14ac:dyDescent="0.35">
      <c r="A736" s="177" t="s">
        <v>6690</v>
      </c>
      <c r="B736" s="175" t="s">
        <v>2406</v>
      </c>
      <c r="C736" s="175" t="s">
        <v>8856</v>
      </c>
      <c r="D736" s="175" t="s">
        <v>10583</v>
      </c>
      <c r="E736" s="175" t="s">
        <v>6689</v>
      </c>
      <c r="F736" s="175"/>
      <c r="G736" s="176" t="s">
        <v>11437</v>
      </c>
      <c r="H736" s="175" t="s">
        <v>1646</v>
      </c>
      <c r="I736" s="173">
        <v>83</v>
      </c>
      <c r="J736" s="173">
        <v>151</v>
      </c>
      <c r="K736" s="173">
        <v>152</v>
      </c>
      <c r="L736" s="174">
        <v>-0.45033112582781498</v>
      </c>
      <c r="M736" s="173">
        <v>1689</v>
      </c>
      <c r="N736" s="173">
        <v>829</v>
      </c>
      <c r="O736" s="173">
        <v>986</v>
      </c>
      <c r="P736" s="167">
        <v>1.0373944511459601</v>
      </c>
    </row>
    <row r="737" spans="1:16" x14ac:dyDescent="0.35">
      <c r="A737" s="177" t="s">
        <v>7937</v>
      </c>
      <c r="B737" s="175"/>
      <c r="C737" s="175" t="s">
        <v>8856</v>
      </c>
      <c r="D737" s="175" t="s">
        <v>10586</v>
      </c>
      <c r="E737" s="175"/>
      <c r="F737" s="175" t="s">
        <v>7936</v>
      </c>
      <c r="G737" s="176" t="s">
        <v>11441</v>
      </c>
      <c r="H737" s="175" t="s">
        <v>1646</v>
      </c>
      <c r="I737" s="173">
        <v>83</v>
      </c>
      <c r="J737" s="173">
        <v>155</v>
      </c>
      <c r="K737" s="173">
        <v>185</v>
      </c>
      <c r="L737" s="174">
        <v>-0.46451612903225797</v>
      </c>
      <c r="M737" s="173">
        <v>9443</v>
      </c>
      <c r="N737" s="173">
        <v>3695</v>
      </c>
      <c r="O737" s="173">
        <v>4712</v>
      </c>
      <c r="P737" s="167">
        <v>1.55561569688769</v>
      </c>
    </row>
    <row r="738" spans="1:16" x14ac:dyDescent="0.35">
      <c r="A738" s="177" t="s">
        <v>7975</v>
      </c>
      <c r="B738" s="175"/>
      <c r="C738" s="175" t="s">
        <v>351</v>
      </c>
      <c r="D738" s="175" t="s">
        <v>2522</v>
      </c>
      <c r="E738" s="175"/>
      <c r="F738" s="175" t="s">
        <v>7974</v>
      </c>
      <c r="G738" s="176" t="s">
        <v>2520</v>
      </c>
      <c r="H738" s="175" t="s">
        <v>1646</v>
      </c>
      <c r="I738" s="173">
        <v>83</v>
      </c>
      <c r="J738" s="173">
        <v>79</v>
      </c>
      <c r="K738" s="173">
        <v>140</v>
      </c>
      <c r="L738" s="174">
        <v>5.0632911392405097E-2</v>
      </c>
      <c r="M738" s="173">
        <v>442</v>
      </c>
      <c r="N738" s="173">
        <v>129</v>
      </c>
      <c r="O738" s="173">
        <v>166</v>
      </c>
      <c r="P738" s="167">
        <v>2.4263565891472898</v>
      </c>
    </row>
    <row r="739" spans="1:16" x14ac:dyDescent="0.35">
      <c r="A739" s="177" t="s">
        <v>1519</v>
      </c>
      <c r="B739" s="175"/>
      <c r="C739" s="175" t="s">
        <v>8856</v>
      </c>
      <c r="D739" s="175" t="s">
        <v>1892</v>
      </c>
      <c r="E739" s="175"/>
      <c r="F739" s="175" t="s">
        <v>1518</v>
      </c>
      <c r="G739" s="176" t="s">
        <v>227</v>
      </c>
      <c r="H739" s="175" t="s">
        <v>1646</v>
      </c>
      <c r="I739" s="173">
        <v>82</v>
      </c>
      <c r="J739" s="173">
        <v>56</v>
      </c>
      <c r="K739" s="173">
        <v>85</v>
      </c>
      <c r="L739" s="174">
        <v>0.46428571428571402</v>
      </c>
      <c r="M739" s="173">
        <v>24</v>
      </c>
      <c r="N739" s="173">
        <v>14</v>
      </c>
      <c r="O739" s="173">
        <v>13</v>
      </c>
      <c r="P739" s="167">
        <v>0.71428571428571397</v>
      </c>
    </row>
    <row r="740" spans="1:16" x14ac:dyDescent="0.35">
      <c r="A740" s="177" t="s">
        <v>6008</v>
      </c>
      <c r="B740" s="175"/>
      <c r="C740" s="175" t="s">
        <v>258</v>
      </c>
      <c r="D740" s="175" t="s">
        <v>2233</v>
      </c>
      <c r="E740" s="175"/>
      <c r="F740" s="175" t="s">
        <v>6007</v>
      </c>
      <c r="G740" s="176" t="s">
        <v>2231</v>
      </c>
      <c r="H740" s="175" t="s">
        <v>1646</v>
      </c>
      <c r="I740" s="173">
        <v>81</v>
      </c>
      <c r="J740" s="173">
        <v>2</v>
      </c>
      <c r="K740" s="173">
        <v>138</v>
      </c>
      <c r="L740" s="174">
        <v>39.5</v>
      </c>
      <c r="M740" s="173">
        <v>28</v>
      </c>
      <c r="N740" s="173">
        <v>0</v>
      </c>
      <c r="O740" s="173">
        <v>15</v>
      </c>
      <c r="P740" s="167">
        <v>0</v>
      </c>
    </row>
    <row r="741" spans="1:16" x14ac:dyDescent="0.35">
      <c r="A741" s="177" t="s">
        <v>5616</v>
      </c>
      <c r="B741" s="175"/>
      <c r="C741" s="175" t="s">
        <v>255</v>
      </c>
      <c r="D741" s="175" t="s">
        <v>1892</v>
      </c>
      <c r="E741" s="175"/>
      <c r="F741" s="175" t="s">
        <v>5615</v>
      </c>
      <c r="G741" s="176" t="s">
        <v>227</v>
      </c>
      <c r="H741" s="175" t="s">
        <v>1646</v>
      </c>
      <c r="I741" s="173">
        <v>80</v>
      </c>
      <c r="J741" s="173">
        <v>104</v>
      </c>
      <c r="K741" s="173">
        <v>95</v>
      </c>
      <c r="L741" s="174">
        <v>-0.230769230769231</v>
      </c>
      <c r="M741" s="173">
        <v>25</v>
      </c>
      <c r="N741" s="173">
        <v>14</v>
      </c>
      <c r="O741" s="173">
        <v>12</v>
      </c>
      <c r="P741" s="167">
        <v>0.78571428571428603</v>
      </c>
    </row>
    <row r="742" spans="1:16" x14ac:dyDescent="0.35">
      <c r="A742" s="177" t="s">
        <v>8072</v>
      </c>
      <c r="B742" s="175" t="s">
        <v>5067</v>
      </c>
      <c r="C742" s="175" t="s">
        <v>260</v>
      </c>
      <c r="D742" s="175" t="s">
        <v>10212</v>
      </c>
      <c r="E742" s="175" t="s">
        <v>8071</v>
      </c>
      <c r="F742" s="175"/>
      <c r="G742" s="176" t="s">
        <v>10213</v>
      </c>
      <c r="H742" s="175" t="s">
        <v>1646</v>
      </c>
      <c r="I742" s="173">
        <v>80</v>
      </c>
      <c r="J742" s="173">
        <v>68</v>
      </c>
      <c r="K742" s="173">
        <v>125</v>
      </c>
      <c r="L742" s="174">
        <v>0.17647058823529399</v>
      </c>
      <c r="M742" s="173">
        <v>2218</v>
      </c>
      <c r="N742" s="173">
        <v>934</v>
      </c>
      <c r="O742" s="173">
        <v>1170</v>
      </c>
      <c r="P742" s="167">
        <v>1.37473233404711</v>
      </c>
    </row>
    <row r="743" spans="1:16" x14ac:dyDescent="0.35">
      <c r="A743" s="177" t="s">
        <v>7943</v>
      </c>
      <c r="B743" s="175" t="s">
        <v>6973</v>
      </c>
      <c r="C743" s="175" t="s">
        <v>8856</v>
      </c>
      <c r="D743" s="175" t="s">
        <v>11754</v>
      </c>
      <c r="E743" s="175" t="s">
        <v>7942</v>
      </c>
      <c r="F743" s="175"/>
      <c r="G743" s="176" t="s">
        <v>11755</v>
      </c>
      <c r="H743" s="175" t="s">
        <v>1646</v>
      </c>
      <c r="I743" s="173">
        <v>80</v>
      </c>
      <c r="J743" s="173">
        <v>71</v>
      </c>
      <c r="K743" s="173">
        <v>119</v>
      </c>
      <c r="L743" s="174">
        <v>0.12676056338028199</v>
      </c>
      <c r="M743" s="173">
        <v>1334</v>
      </c>
      <c r="N743" s="173">
        <v>704</v>
      </c>
      <c r="O743" s="173">
        <v>969</v>
      </c>
      <c r="P743" s="167">
        <v>0.89488636363636398</v>
      </c>
    </row>
    <row r="744" spans="1:16" x14ac:dyDescent="0.35">
      <c r="A744" s="177" t="s">
        <v>4574</v>
      </c>
      <c r="B744" s="175"/>
      <c r="C744" s="175" t="s">
        <v>8856</v>
      </c>
      <c r="D744" s="175" t="s">
        <v>10430</v>
      </c>
      <c r="E744" s="175"/>
      <c r="F744" s="175" t="s">
        <v>4573</v>
      </c>
      <c r="G744" s="176" t="s">
        <v>11332</v>
      </c>
      <c r="H744" s="175" t="s">
        <v>1646</v>
      </c>
      <c r="I744" s="173">
        <v>80</v>
      </c>
      <c r="J744" s="173">
        <v>307</v>
      </c>
      <c r="K744" s="173">
        <v>289</v>
      </c>
      <c r="L744" s="174">
        <v>-0.73941368078175895</v>
      </c>
      <c r="M744" s="173">
        <v>225</v>
      </c>
      <c r="N744" s="173">
        <v>169</v>
      </c>
      <c r="O744" s="173">
        <v>182</v>
      </c>
      <c r="P744" s="167">
        <v>0.33136094674556199</v>
      </c>
    </row>
    <row r="745" spans="1:16" x14ac:dyDescent="0.35">
      <c r="A745" s="177" t="s">
        <v>8288</v>
      </c>
      <c r="B745" s="175"/>
      <c r="C745" s="175" t="s">
        <v>262</v>
      </c>
      <c r="D745" s="175" t="s">
        <v>8597</v>
      </c>
      <c r="E745" s="175"/>
      <c r="F745" s="175" t="s">
        <v>8287</v>
      </c>
      <c r="G745" s="176" t="s">
        <v>8221</v>
      </c>
      <c r="H745" s="175" t="s">
        <v>1646</v>
      </c>
      <c r="I745" s="173">
        <v>80</v>
      </c>
      <c r="J745" s="173">
        <v>99</v>
      </c>
      <c r="K745" s="173">
        <v>83</v>
      </c>
      <c r="L745" s="174">
        <v>-0.19191919191919199</v>
      </c>
      <c r="M745" s="173">
        <v>107</v>
      </c>
      <c r="N745" s="173">
        <v>127</v>
      </c>
      <c r="O745" s="173">
        <v>126</v>
      </c>
      <c r="P745" s="167">
        <v>-0.15748031496063</v>
      </c>
    </row>
    <row r="746" spans="1:16" x14ac:dyDescent="0.35">
      <c r="A746" s="177" t="s">
        <v>8325</v>
      </c>
      <c r="B746" s="175"/>
      <c r="C746" s="175" t="s">
        <v>258</v>
      </c>
      <c r="D746" s="175" t="s">
        <v>9363</v>
      </c>
      <c r="E746" s="175"/>
      <c r="F746" s="175" t="s">
        <v>8324</v>
      </c>
      <c r="G746" s="176" t="s">
        <v>9364</v>
      </c>
      <c r="H746" s="175" t="s">
        <v>1646</v>
      </c>
      <c r="I746" s="173">
        <v>79</v>
      </c>
      <c r="J746" s="173">
        <v>210</v>
      </c>
      <c r="K746" s="173">
        <v>204</v>
      </c>
      <c r="L746" s="174">
        <v>-0.62380952380952404</v>
      </c>
      <c r="M746" s="173">
        <v>1421</v>
      </c>
      <c r="N746" s="173">
        <v>461</v>
      </c>
      <c r="O746" s="173">
        <v>606</v>
      </c>
      <c r="P746" s="167">
        <v>2.0824295010845999</v>
      </c>
    </row>
    <row r="747" spans="1:16" x14ac:dyDescent="0.35">
      <c r="A747" s="177" t="s">
        <v>8393</v>
      </c>
      <c r="B747" s="175"/>
      <c r="C747" s="175" t="s">
        <v>8856</v>
      </c>
      <c r="D747" s="175" t="s">
        <v>9428</v>
      </c>
      <c r="E747" s="175"/>
      <c r="F747" s="175" t="s">
        <v>8392</v>
      </c>
      <c r="G747" s="176" t="s">
        <v>11460</v>
      </c>
      <c r="H747" s="175" t="s">
        <v>1646</v>
      </c>
      <c r="I747" s="173">
        <v>79</v>
      </c>
      <c r="J747" s="173">
        <v>0</v>
      </c>
      <c r="K747" s="173">
        <v>0</v>
      </c>
      <c r="L747" s="174">
        <v>0</v>
      </c>
      <c r="M747" s="173">
        <v>665</v>
      </c>
      <c r="N747" s="173">
        <v>309</v>
      </c>
      <c r="O747" s="173">
        <v>335</v>
      </c>
      <c r="P747" s="167">
        <v>1.15210355987055</v>
      </c>
    </row>
    <row r="748" spans="1:16" x14ac:dyDescent="0.35">
      <c r="A748" s="177" t="s">
        <v>7969</v>
      </c>
      <c r="B748" s="175"/>
      <c r="C748" s="175" t="s">
        <v>258</v>
      </c>
      <c r="D748" s="175" t="s">
        <v>12130</v>
      </c>
      <c r="E748" s="175"/>
      <c r="F748" s="175" t="s">
        <v>7968</v>
      </c>
      <c r="G748" s="176" t="s">
        <v>10619</v>
      </c>
      <c r="H748" s="175" t="s">
        <v>1646</v>
      </c>
      <c r="I748" s="173">
        <v>79</v>
      </c>
      <c r="J748" s="173">
        <v>43</v>
      </c>
      <c r="K748" s="173">
        <v>126</v>
      </c>
      <c r="L748" s="174">
        <v>0.837209302325581</v>
      </c>
      <c r="M748" s="173">
        <v>843</v>
      </c>
      <c r="N748" s="173">
        <v>577</v>
      </c>
      <c r="O748" s="173">
        <v>796</v>
      </c>
      <c r="P748" s="167">
        <v>0.46100519930675898</v>
      </c>
    </row>
    <row r="749" spans="1:16" x14ac:dyDescent="0.35">
      <c r="A749" s="177" t="s">
        <v>7624</v>
      </c>
      <c r="B749" s="175"/>
      <c r="C749" s="175" t="s">
        <v>8856</v>
      </c>
      <c r="D749" s="175" t="s">
        <v>10187</v>
      </c>
      <c r="E749" s="175"/>
      <c r="F749" s="175" t="s">
        <v>7623</v>
      </c>
      <c r="G749" s="176" t="s">
        <v>10188</v>
      </c>
      <c r="H749" s="175" t="s">
        <v>1646</v>
      </c>
      <c r="I749" s="173">
        <v>78</v>
      </c>
      <c r="J749" s="173">
        <v>189</v>
      </c>
      <c r="K749" s="173">
        <v>224</v>
      </c>
      <c r="L749" s="174">
        <v>-0.58730158730158699</v>
      </c>
      <c r="M749" s="173">
        <v>3084</v>
      </c>
      <c r="N749" s="173">
        <v>1614</v>
      </c>
      <c r="O749" s="173">
        <v>1920</v>
      </c>
      <c r="P749" s="167">
        <v>0.91078066914498101</v>
      </c>
    </row>
    <row r="750" spans="1:16" x14ac:dyDescent="0.35">
      <c r="A750" s="179" t="s">
        <v>6935</v>
      </c>
      <c r="B750" s="178"/>
      <c r="C750" s="175" t="s">
        <v>350</v>
      </c>
      <c r="D750" s="175" t="s">
        <v>6934</v>
      </c>
      <c r="E750" s="175"/>
      <c r="F750" s="175" t="s">
        <v>6933</v>
      </c>
      <c r="G750" s="176" t="s">
        <v>6932</v>
      </c>
      <c r="H750" s="175" t="s">
        <v>1646</v>
      </c>
      <c r="I750" s="173">
        <v>78</v>
      </c>
      <c r="J750" s="173">
        <v>54</v>
      </c>
      <c r="K750" s="173">
        <v>50</v>
      </c>
      <c r="L750" s="174">
        <v>0.44444444444444398</v>
      </c>
      <c r="M750" s="173">
        <v>689</v>
      </c>
      <c r="N750" s="173">
        <v>320</v>
      </c>
      <c r="O750" s="173">
        <v>406</v>
      </c>
      <c r="P750" s="167">
        <v>1.153125</v>
      </c>
    </row>
    <row r="751" spans="1:16" x14ac:dyDescent="0.35">
      <c r="A751" s="177" t="s">
        <v>1776</v>
      </c>
      <c r="B751" s="175"/>
      <c r="C751" s="175" t="s">
        <v>263</v>
      </c>
      <c r="D751" s="175" t="s">
        <v>10849</v>
      </c>
      <c r="E751" s="175"/>
      <c r="F751" s="175" t="s">
        <v>1775</v>
      </c>
      <c r="G751" s="176" t="s">
        <v>10850</v>
      </c>
      <c r="H751" s="175" t="s">
        <v>1646</v>
      </c>
      <c r="I751" s="173">
        <v>78</v>
      </c>
      <c r="J751" s="173">
        <v>69</v>
      </c>
      <c r="K751" s="173">
        <v>123</v>
      </c>
      <c r="L751" s="174">
        <v>0.13043478260869601</v>
      </c>
      <c r="M751" s="173">
        <v>39</v>
      </c>
      <c r="N751" s="173">
        <v>13</v>
      </c>
      <c r="O751" s="173">
        <v>12</v>
      </c>
      <c r="P751" s="167">
        <v>2</v>
      </c>
    </row>
    <row r="752" spans="1:16" x14ac:dyDescent="0.35">
      <c r="A752" s="177" t="s">
        <v>7253</v>
      </c>
      <c r="B752" s="175" t="s">
        <v>2991</v>
      </c>
      <c r="C752" s="175" t="s">
        <v>255</v>
      </c>
      <c r="D752" s="175" t="s">
        <v>10769</v>
      </c>
      <c r="E752" s="175" t="s">
        <v>7252</v>
      </c>
      <c r="F752" s="175"/>
      <c r="G752" s="176" t="s">
        <v>10770</v>
      </c>
      <c r="H752" s="175" t="s">
        <v>1646</v>
      </c>
      <c r="I752" s="173">
        <v>77</v>
      </c>
      <c r="J752" s="173">
        <v>69</v>
      </c>
      <c r="K752" s="173">
        <v>98</v>
      </c>
      <c r="L752" s="174">
        <v>0.115942028985507</v>
      </c>
      <c r="M752" s="173">
        <v>521</v>
      </c>
      <c r="N752" s="173">
        <v>169</v>
      </c>
      <c r="O752" s="173">
        <v>226</v>
      </c>
      <c r="P752" s="167">
        <v>2.0828402366863901</v>
      </c>
    </row>
    <row r="753" spans="1:16" x14ac:dyDescent="0.35">
      <c r="A753" s="177" t="s">
        <v>4325</v>
      </c>
      <c r="B753" s="175"/>
      <c r="C753" s="175" t="s">
        <v>8856</v>
      </c>
      <c r="D753" s="175" t="s">
        <v>10467</v>
      </c>
      <c r="E753" s="175"/>
      <c r="F753" s="175" t="s">
        <v>4324</v>
      </c>
      <c r="G753" s="176" t="s">
        <v>11352</v>
      </c>
      <c r="H753" s="175" t="s">
        <v>1646</v>
      </c>
      <c r="I753" s="173">
        <v>76</v>
      </c>
      <c r="J753" s="173">
        <v>159</v>
      </c>
      <c r="K753" s="173">
        <v>287</v>
      </c>
      <c r="L753" s="174">
        <v>-0.52201257861635197</v>
      </c>
      <c r="M753" s="173">
        <v>111</v>
      </c>
      <c r="N753" s="173">
        <v>54</v>
      </c>
      <c r="O753" s="173">
        <v>62</v>
      </c>
      <c r="P753" s="167">
        <v>1.05555555555556</v>
      </c>
    </row>
    <row r="754" spans="1:16" x14ac:dyDescent="0.35">
      <c r="A754" s="177" t="s">
        <v>8189</v>
      </c>
      <c r="B754" s="175"/>
      <c r="C754" s="175" t="s">
        <v>256</v>
      </c>
      <c r="D754" s="175" t="s">
        <v>9404</v>
      </c>
      <c r="E754" s="175"/>
      <c r="F754" s="175" t="s">
        <v>8188</v>
      </c>
      <c r="G754" s="176" t="s">
        <v>9405</v>
      </c>
      <c r="H754" s="175" t="s">
        <v>1646</v>
      </c>
      <c r="I754" s="173">
        <v>74</v>
      </c>
      <c r="J754" s="173">
        <v>153</v>
      </c>
      <c r="K754" s="173">
        <v>121</v>
      </c>
      <c r="L754" s="174">
        <v>-0.51633986928104603</v>
      </c>
      <c r="M754" s="173">
        <v>723</v>
      </c>
      <c r="N754" s="173">
        <v>283</v>
      </c>
      <c r="O754" s="173">
        <v>408</v>
      </c>
      <c r="P754" s="167">
        <v>1.5547703180212</v>
      </c>
    </row>
    <row r="755" spans="1:16" x14ac:dyDescent="0.35">
      <c r="A755" s="177" t="s">
        <v>4978</v>
      </c>
      <c r="B755" s="175"/>
      <c r="C755" s="175" t="s">
        <v>8856</v>
      </c>
      <c r="D755" s="175" t="s">
        <v>4006</v>
      </c>
      <c r="E755" s="175"/>
      <c r="F755" s="175" t="s">
        <v>4977</v>
      </c>
      <c r="G755" s="176" t="s">
        <v>2357</v>
      </c>
      <c r="H755" s="175" t="s">
        <v>1646</v>
      </c>
      <c r="I755" s="173">
        <v>73</v>
      </c>
      <c r="J755" s="173">
        <v>107</v>
      </c>
      <c r="K755" s="173">
        <v>102</v>
      </c>
      <c r="L755" s="174">
        <v>-0.31775700934579398</v>
      </c>
      <c r="M755" s="173">
        <v>137</v>
      </c>
      <c r="N755" s="173">
        <v>56</v>
      </c>
      <c r="O755" s="173">
        <v>53</v>
      </c>
      <c r="P755" s="167">
        <v>1.4464285714285701</v>
      </c>
    </row>
    <row r="756" spans="1:16" x14ac:dyDescent="0.35">
      <c r="A756" s="177" t="s">
        <v>7271</v>
      </c>
      <c r="B756" s="175"/>
      <c r="C756" s="175" t="s">
        <v>258</v>
      </c>
      <c r="D756" s="175" t="s">
        <v>11298</v>
      </c>
      <c r="E756" s="175"/>
      <c r="F756" s="175" t="s">
        <v>7270</v>
      </c>
      <c r="G756" s="176" t="s">
        <v>11299</v>
      </c>
      <c r="H756" s="175" t="s">
        <v>1646</v>
      </c>
      <c r="I756" s="173">
        <v>73</v>
      </c>
      <c r="J756" s="173">
        <v>120</v>
      </c>
      <c r="K756" s="173">
        <v>3</v>
      </c>
      <c r="L756" s="174">
        <v>-0.391666666666667</v>
      </c>
      <c r="M756" s="173">
        <v>523</v>
      </c>
      <c r="N756" s="173">
        <v>206</v>
      </c>
      <c r="O756" s="173">
        <v>192</v>
      </c>
      <c r="P756" s="167">
        <v>1.53883495145631</v>
      </c>
    </row>
    <row r="757" spans="1:16" x14ac:dyDescent="0.35">
      <c r="A757" s="177" t="s">
        <v>8045</v>
      </c>
      <c r="B757" s="175"/>
      <c r="C757" s="175" t="s">
        <v>255</v>
      </c>
      <c r="D757" s="175" t="s">
        <v>8044</v>
      </c>
      <c r="E757" s="175"/>
      <c r="F757" s="175" t="s">
        <v>8043</v>
      </c>
      <c r="G757" s="176" t="s">
        <v>8042</v>
      </c>
      <c r="H757" s="175" t="s">
        <v>1646</v>
      </c>
      <c r="I757" s="173">
        <v>73</v>
      </c>
      <c r="J757" s="173">
        <v>59</v>
      </c>
      <c r="K757" s="173">
        <v>124</v>
      </c>
      <c r="L757" s="174">
        <v>0.23728813559322001</v>
      </c>
      <c r="M757" s="173">
        <v>41</v>
      </c>
      <c r="N757" s="173">
        <v>14</v>
      </c>
      <c r="O757" s="173">
        <v>16</v>
      </c>
      <c r="P757" s="167">
        <v>1.9285714285714299</v>
      </c>
    </row>
    <row r="758" spans="1:16" x14ac:dyDescent="0.35">
      <c r="A758" s="177" t="s">
        <v>8138</v>
      </c>
      <c r="B758" s="175"/>
      <c r="C758" s="175" t="s">
        <v>264</v>
      </c>
      <c r="D758" s="175" t="s">
        <v>11601</v>
      </c>
      <c r="E758" s="175" t="s">
        <v>8137</v>
      </c>
      <c r="F758" s="175"/>
      <c r="G758" s="176" t="s">
        <v>11602</v>
      </c>
      <c r="H758" s="175" t="s">
        <v>1646</v>
      </c>
      <c r="I758" s="173">
        <v>72</v>
      </c>
      <c r="J758" s="173">
        <v>185</v>
      </c>
      <c r="K758" s="173">
        <v>221</v>
      </c>
      <c r="L758" s="174">
        <v>-0.61081081081081101</v>
      </c>
      <c r="M758" s="173">
        <v>8479</v>
      </c>
      <c r="N758" s="173">
        <v>3084</v>
      </c>
      <c r="O758" s="173">
        <v>3677</v>
      </c>
      <c r="P758" s="167">
        <v>1.74935149156939</v>
      </c>
    </row>
    <row r="759" spans="1:16" x14ac:dyDescent="0.35">
      <c r="A759" s="177" t="s">
        <v>5019</v>
      </c>
      <c r="B759" s="175"/>
      <c r="C759" s="175" t="s">
        <v>351</v>
      </c>
      <c r="D759" s="175" t="s">
        <v>5018</v>
      </c>
      <c r="E759" s="175"/>
      <c r="F759" s="175" t="s">
        <v>5017</v>
      </c>
      <c r="G759" s="176" t="s">
        <v>1894</v>
      </c>
      <c r="H759" s="175" t="s">
        <v>1646</v>
      </c>
      <c r="I759" s="173">
        <v>72</v>
      </c>
      <c r="J759" s="173">
        <v>43</v>
      </c>
      <c r="K759" s="173">
        <v>76</v>
      </c>
      <c r="L759" s="174">
        <v>0.67441860465116299</v>
      </c>
      <c r="M759" s="173">
        <v>0</v>
      </c>
      <c r="N759" s="173">
        <v>0</v>
      </c>
      <c r="O759" s="173">
        <v>0</v>
      </c>
      <c r="P759" s="167">
        <v>0</v>
      </c>
    </row>
    <row r="760" spans="1:16" x14ac:dyDescent="0.35">
      <c r="A760" s="177" t="s">
        <v>4483</v>
      </c>
      <c r="B760" s="175"/>
      <c r="C760" s="175" t="s">
        <v>258</v>
      </c>
      <c r="D760" s="175" t="s">
        <v>10446</v>
      </c>
      <c r="E760" s="175"/>
      <c r="F760" s="175" t="s">
        <v>4482</v>
      </c>
      <c r="G760" s="176" t="s">
        <v>10127</v>
      </c>
      <c r="H760" s="175" t="s">
        <v>1646</v>
      </c>
      <c r="I760" s="173">
        <v>72</v>
      </c>
      <c r="J760" s="173">
        <v>0</v>
      </c>
      <c r="K760" s="173">
        <v>72</v>
      </c>
      <c r="L760" s="174">
        <v>0</v>
      </c>
      <c r="M760" s="173">
        <v>170</v>
      </c>
      <c r="N760" s="173">
        <v>120</v>
      </c>
      <c r="O760" s="173">
        <v>162</v>
      </c>
      <c r="P760" s="167">
        <v>0.41666666666666702</v>
      </c>
    </row>
    <row r="761" spans="1:16" x14ac:dyDescent="0.35">
      <c r="A761" s="177" t="s">
        <v>1624</v>
      </c>
      <c r="B761" s="175"/>
      <c r="C761" s="175" t="s">
        <v>8856</v>
      </c>
      <c r="D761" s="175" t="s">
        <v>1623</v>
      </c>
      <c r="E761" s="175"/>
      <c r="F761" s="175" t="s">
        <v>1622</v>
      </c>
      <c r="G761" s="176" t="s">
        <v>1621</v>
      </c>
      <c r="H761" s="175" t="s">
        <v>1646</v>
      </c>
      <c r="I761" s="173">
        <v>72</v>
      </c>
      <c r="J761" s="173">
        <v>18</v>
      </c>
      <c r="K761" s="173">
        <v>46</v>
      </c>
      <c r="L761" s="174">
        <v>3</v>
      </c>
      <c r="M761" s="173">
        <v>44</v>
      </c>
      <c r="N761" s="173">
        <v>27</v>
      </c>
      <c r="O761" s="173">
        <v>37</v>
      </c>
      <c r="P761" s="167">
        <v>0.62962962962962998</v>
      </c>
    </row>
    <row r="762" spans="1:16" x14ac:dyDescent="0.35">
      <c r="A762" s="177" t="s">
        <v>7251</v>
      </c>
      <c r="B762" s="175"/>
      <c r="C762" s="175" t="s">
        <v>350</v>
      </c>
      <c r="D762" s="175" t="s">
        <v>11028</v>
      </c>
      <c r="E762" s="175" t="s">
        <v>7250</v>
      </c>
      <c r="F762" s="175"/>
      <c r="G762" s="176" t="s">
        <v>11029</v>
      </c>
      <c r="H762" s="175" t="s">
        <v>1646</v>
      </c>
      <c r="I762" s="173">
        <v>71</v>
      </c>
      <c r="J762" s="173">
        <v>127</v>
      </c>
      <c r="K762" s="173">
        <v>7</v>
      </c>
      <c r="L762" s="174">
        <v>-0.440944881889764</v>
      </c>
      <c r="M762" s="173">
        <v>571</v>
      </c>
      <c r="N762" s="173">
        <v>167</v>
      </c>
      <c r="O762" s="173">
        <v>271</v>
      </c>
      <c r="P762" s="167">
        <v>2.4191616766467101</v>
      </c>
    </row>
    <row r="763" spans="1:16" x14ac:dyDescent="0.35">
      <c r="A763" s="177" t="s">
        <v>8181</v>
      </c>
      <c r="B763" s="175" t="s">
        <v>2883</v>
      </c>
      <c r="C763" s="175" t="s">
        <v>259</v>
      </c>
      <c r="D763" s="175" t="s">
        <v>10089</v>
      </c>
      <c r="E763" s="175" t="s">
        <v>8180</v>
      </c>
      <c r="F763" s="175"/>
      <c r="G763" s="176" t="s">
        <v>10090</v>
      </c>
      <c r="H763" s="175" t="s">
        <v>1646</v>
      </c>
      <c r="I763" s="173">
        <v>71</v>
      </c>
      <c r="J763" s="173">
        <v>120</v>
      </c>
      <c r="K763" s="173">
        <v>144</v>
      </c>
      <c r="L763" s="174">
        <v>-0.40833333333333299</v>
      </c>
      <c r="M763" s="173">
        <v>942</v>
      </c>
      <c r="N763" s="173">
        <v>395</v>
      </c>
      <c r="O763" s="173">
        <v>496</v>
      </c>
      <c r="P763" s="167">
        <v>1.3848101265822801</v>
      </c>
    </row>
    <row r="764" spans="1:16" x14ac:dyDescent="0.35">
      <c r="A764" s="177" t="s">
        <v>7196</v>
      </c>
      <c r="B764" s="175"/>
      <c r="C764" s="175" t="s">
        <v>263</v>
      </c>
      <c r="D764" s="175" t="s">
        <v>7195</v>
      </c>
      <c r="E764" s="175"/>
      <c r="F764" s="175" t="s">
        <v>7194</v>
      </c>
      <c r="G764" s="176" t="s">
        <v>2077</v>
      </c>
      <c r="H764" s="175" t="s">
        <v>1646</v>
      </c>
      <c r="I764" s="173">
        <v>71</v>
      </c>
      <c r="J764" s="173">
        <v>23</v>
      </c>
      <c r="K764" s="173">
        <v>52</v>
      </c>
      <c r="L764" s="174">
        <v>2.0869565217391299</v>
      </c>
      <c r="M764" s="173">
        <v>233</v>
      </c>
      <c r="N764" s="173">
        <v>87</v>
      </c>
      <c r="O764" s="173">
        <v>133</v>
      </c>
      <c r="P764" s="167">
        <v>1.6781609195402301</v>
      </c>
    </row>
    <row r="765" spans="1:16" x14ac:dyDescent="0.35">
      <c r="A765" s="177" t="s">
        <v>6942</v>
      </c>
      <c r="B765" s="175"/>
      <c r="C765" s="175" t="s">
        <v>257</v>
      </c>
      <c r="D765" s="175" t="s">
        <v>11249</v>
      </c>
      <c r="E765" s="175" t="s">
        <v>6941</v>
      </c>
      <c r="F765" s="175"/>
      <c r="G765" s="176" t="s">
        <v>10311</v>
      </c>
      <c r="H765" s="175" t="s">
        <v>1646</v>
      </c>
      <c r="I765" s="173">
        <v>71</v>
      </c>
      <c r="J765" s="173">
        <v>171</v>
      </c>
      <c r="K765" s="173">
        <v>238</v>
      </c>
      <c r="L765" s="174">
        <v>-0.58479532163742698</v>
      </c>
      <c r="M765" s="173">
        <v>8768</v>
      </c>
      <c r="N765" s="173">
        <v>3590</v>
      </c>
      <c r="O765" s="173">
        <v>4511</v>
      </c>
      <c r="P765" s="167">
        <v>1.44233983286908</v>
      </c>
    </row>
    <row r="766" spans="1:16" x14ac:dyDescent="0.35">
      <c r="A766" s="177" t="s">
        <v>7726</v>
      </c>
      <c r="B766" s="175"/>
      <c r="C766" s="175" t="s">
        <v>350</v>
      </c>
      <c r="D766" s="175" t="s">
        <v>10612</v>
      </c>
      <c r="E766" s="175"/>
      <c r="F766" s="175" t="s">
        <v>7725</v>
      </c>
      <c r="G766" s="176" t="s">
        <v>9427</v>
      </c>
      <c r="H766" s="175" t="s">
        <v>1646</v>
      </c>
      <c r="I766" s="173">
        <v>71</v>
      </c>
      <c r="J766" s="173">
        <v>114</v>
      </c>
      <c r="K766" s="173">
        <v>117</v>
      </c>
      <c r="L766" s="174">
        <v>-0.37719298245614002</v>
      </c>
      <c r="M766" s="173">
        <v>133</v>
      </c>
      <c r="N766" s="173">
        <v>46</v>
      </c>
      <c r="O766" s="173">
        <v>75</v>
      </c>
      <c r="P766" s="167">
        <v>1.89130434782609</v>
      </c>
    </row>
    <row r="767" spans="1:16" x14ac:dyDescent="0.35">
      <c r="A767" s="177" t="s">
        <v>7744</v>
      </c>
      <c r="B767" s="175"/>
      <c r="C767" s="175" t="s">
        <v>257</v>
      </c>
      <c r="D767" s="175" t="s">
        <v>7743</v>
      </c>
      <c r="E767" s="175"/>
      <c r="F767" s="175" t="s">
        <v>7742</v>
      </c>
      <c r="G767" s="176" t="s">
        <v>7741</v>
      </c>
      <c r="H767" s="175" t="s">
        <v>1646</v>
      </c>
      <c r="I767" s="173">
        <v>70</v>
      </c>
      <c r="J767" s="173">
        <v>66</v>
      </c>
      <c r="K767" s="173">
        <v>105</v>
      </c>
      <c r="L767" s="174">
        <v>6.0606060606060601E-2</v>
      </c>
      <c r="M767" s="173">
        <v>2757</v>
      </c>
      <c r="N767" s="173">
        <v>828</v>
      </c>
      <c r="O767" s="173">
        <v>1139</v>
      </c>
      <c r="P767" s="167">
        <v>2.3297101449275401</v>
      </c>
    </row>
    <row r="768" spans="1:16" x14ac:dyDescent="0.35">
      <c r="A768" s="177" t="s">
        <v>4866</v>
      </c>
      <c r="B768" s="175"/>
      <c r="C768" s="175" t="s">
        <v>262</v>
      </c>
      <c r="D768" s="175" t="s">
        <v>4865</v>
      </c>
      <c r="E768" s="175"/>
      <c r="F768" s="175" t="s">
        <v>4864</v>
      </c>
      <c r="G768" s="176" t="s">
        <v>4863</v>
      </c>
      <c r="H768" s="175" t="s">
        <v>1646</v>
      </c>
      <c r="I768" s="173">
        <v>70</v>
      </c>
      <c r="J768" s="173">
        <v>75</v>
      </c>
      <c r="K768" s="173">
        <v>67</v>
      </c>
      <c r="L768" s="174">
        <v>-6.6666666666666693E-2</v>
      </c>
      <c r="M768" s="173">
        <v>126</v>
      </c>
      <c r="N768" s="173">
        <v>57</v>
      </c>
      <c r="O768" s="173">
        <v>82</v>
      </c>
      <c r="P768" s="167">
        <v>1.2105263157894699</v>
      </c>
    </row>
    <row r="769" spans="1:16" x14ac:dyDescent="0.35">
      <c r="A769" s="177" t="s">
        <v>5662</v>
      </c>
      <c r="B769" s="175" t="s">
        <v>5243</v>
      </c>
      <c r="C769" s="175" t="s">
        <v>254</v>
      </c>
      <c r="D769" s="175" t="s">
        <v>9277</v>
      </c>
      <c r="E769" s="175" t="s">
        <v>5661</v>
      </c>
      <c r="F769" s="175"/>
      <c r="G769" s="176" t="s">
        <v>201</v>
      </c>
      <c r="H769" s="175" t="s">
        <v>1646</v>
      </c>
      <c r="I769" s="173">
        <v>69</v>
      </c>
      <c r="J769" s="173">
        <v>2</v>
      </c>
      <c r="K769" s="173">
        <v>57</v>
      </c>
      <c r="L769" s="174">
        <v>33.5</v>
      </c>
      <c r="M769" s="173">
        <v>449</v>
      </c>
      <c r="N769" s="173">
        <v>261</v>
      </c>
      <c r="O769" s="173">
        <v>320</v>
      </c>
      <c r="P769" s="167">
        <v>0.72030651340996199</v>
      </c>
    </row>
    <row r="770" spans="1:16" x14ac:dyDescent="0.35">
      <c r="A770" s="177" t="s">
        <v>7894</v>
      </c>
      <c r="B770" s="175" t="s">
        <v>2938</v>
      </c>
      <c r="C770" s="175" t="s">
        <v>260</v>
      </c>
      <c r="D770" s="175" t="s">
        <v>9286</v>
      </c>
      <c r="E770" s="175" t="s">
        <v>7893</v>
      </c>
      <c r="F770" s="175"/>
      <c r="G770" s="176" t="s">
        <v>9287</v>
      </c>
      <c r="H770" s="175" t="s">
        <v>1646</v>
      </c>
      <c r="I770" s="173">
        <v>69</v>
      </c>
      <c r="J770" s="173">
        <v>46</v>
      </c>
      <c r="K770" s="173">
        <v>92</v>
      </c>
      <c r="L770" s="174">
        <v>0.5</v>
      </c>
      <c r="M770" s="173">
        <v>65</v>
      </c>
      <c r="N770" s="173">
        <v>44</v>
      </c>
      <c r="O770" s="173">
        <v>50</v>
      </c>
      <c r="P770" s="167">
        <v>0.47727272727272702</v>
      </c>
    </row>
    <row r="771" spans="1:16" x14ac:dyDescent="0.35">
      <c r="A771" s="177" t="s">
        <v>5383</v>
      </c>
      <c r="B771" s="175" t="s">
        <v>3735</v>
      </c>
      <c r="C771" s="175" t="s">
        <v>260</v>
      </c>
      <c r="D771" s="175" t="s">
        <v>5382</v>
      </c>
      <c r="E771" s="175" t="s">
        <v>5381</v>
      </c>
      <c r="F771" s="175"/>
      <c r="G771" s="176" t="s">
        <v>5380</v>
      </c>
      <c r="H771" s="175" t="s">
        <v>1646</v>
      </c>
      <c r="I771" s="173">
        <v>69</v>
      </c>
      <c r="J771" s="173">
        <v>68</v>
      </c>
      <c r="K771" s="173">
        <v>4</v>
      </c>
      <c r="L771" s="174">
        <v>1.47058823529411E-2</v>
      </c>
      <c r="M771" s="173">
        <v>124</v>
      </c>
      <c r="N771" s="173">
        <v>109</v>
      </c>
      <c r="O771" s="173">
        <v>137</v>
      </c>
      <c r="P771" s="167">
        <v>0.13761467889908299</v>
      </c>
    </row>
    <row r="772" spans="1:16" x14ac:dyDescent="0.35">
      <c r="A772" s="177" t="s">
        <v>4692</v>
      </c>
      <c r="B772" s="175"/>
      <c r="C772" s="175" t="s">
        <v>8856</v>
      </c>
      <c r="D772" s="175" t="s">
        <v>9677</v>
      </c>
      <c r="E772" s="175"/>
      <c r="F772" s="175" t="s">
        <v>4691</v>
      </c>
      <c r="G772" s="176" t="s">
        <v>1457</v>
      </c>
      <c r="H772" s="175" t="s">
        <v>1646</v>
      </c>
      <c r="I772" s="173">
        <v>69</v>
      </c>
      <c r="J772" s="173">
        <v>0</v>
      </c>
      <c r="K772" s="173">
        <v>24</v>
      </c>
      <c r="L772" s="174">
        <v>0</v>
      </c>
      <c r="M772" s="173">
        <v>71</v>
      </c>
      <c r="N772" s="173">
        <v>32</v>
      </c>
      <c r="O772" s="173">
        <v>32</v>
      </c>
      <c r="P772" s="167">
        <v>1.21875</v>
      </c>
    </row>
    <row r="773" spans="1:16" x14ac:dyDescent="0.35">
      <c r="A773" s="179" t="s">
        <v>4351</v>
      </c>
      <c r="B773" s="178"/>
      <c r="C773" s="178" t="s">
        <v>8856</v>
      </c>
      <c r="D773" s="175" t="s">
        <v>9731</v>
      </c>
      <c r="E773" s="175"/>
      <c r="F773" s="175" t="s">
        <v>4350</v>
      </c>
      <c r="G773" s="176" t="s">
        <v>9732</v>
      </c>
      <c r="H773" s="175" t="s">
        <v>1646</v>
      </c>
      <c r="I773" s="173">
        <v>69</v>
      </c>
      <c r="J773" s="173">
        <v>45</v>
      </c>
      <c r="K773" s="173">
        <v>55</v>
      </c>
      <c r="L773" s="174">
        <v>0.53333333333333299</v>
      </c>
      <c r="M773" s="173">
        <v>77</v>
      </c>
      <c r="N773" s="173">
        <v>36</v>
      </c>
      <c r="O773" s="173">
        <v>43</v>
      </c>
      <c r="P773" s="167">
        <v>1.1388888888888899</v>
      </c>
    </row>
    <row r="774" spans="1:16" x14ac:dyDescent="0.35">
      <c r="A774" s="177" t="s">
        <v>6985</v>
      </c>
      <c r="B774" s="175" t="s">
        <v>3148</v>
      </c>
      <c r="C774" s="175" t="s">
        <v>257</v>
      </c>
      <c r="D774" s="175" t="s">
        <v>11060</v>
      </c>
      <c r="E774" s="175" t="s">
        <v>6984</v>
      </c>
      <c r="F774" s="175"/>
      <c r="G774" s="176" t="s">
        <v>10063</v>
      </c>
      <c r="H774" s="175" t="s">
        <v>1646</v>
      </c>
      <c r="I774" s="173">
        <v>68</v>
      </c>
      <c r="J774" s="173">
        <v>143</v>
      </c>
      <c r="K774" s="173">
        <v>163</v>
      </c>
      <c r="L774" s="174">
        <v>-0.52447552447552503</v>
      </c>
      <c r="M774" s="173">
        <v>2432</v>
      </c>
      <c r="N774" s="173">
        <v>1163</v>
      </c>
      <c r="O774" s="173">
        <v>1181</v>
      </c>
      <c r="P774" s="167">
        <v>1.0911435941530501</v>
      </c>
    </row>
    <row r="775" spans="1:16" x14ac:dyDescent="0.35">
      <c r="A775" s="177" t="s">
        <v>7069</v>
      </c>
      <c r="B775" s="175" t="s">
        <v>2863</v>
      </c>
      <c r="C775" s="175" t="s">
        <v>254</v>
      </c>
      <c r="D775" s="175" t="s">
        <v>11099</v>
      </c>
      <c r="E775" s="175" t="s">
        <v>7068</v>
      </c>
      <c r="F775" s="175"/>
      <c r="G775" s="176" t="s">
        <v>7067</v>
      </c>
      <c r="H775" s="175" t="s">
        <v>1646</v>
      </c>
      <c r="I775" s="173">
        <v>68</v>
      </c>
      <c r="J775" s="173">
        <v>62</v>
      </c>
      <c r="K775" s="173">
        <v>72</v>
      </c>
      <c r="L775" s="174">
        <v>9.6774193548386997E-2</v>
      </c>
      <c r="M775" s="173">
        <v>3172</v>
      </c>
      <c r="N775" s="173">
        <v>1487</v>
      </c>
      <c r="O775" s="173">
        <v>2152</v>
      </c>
      <c r="P775" s="167">
        <v>1.1331540013449899</v>
      </c>
    </row>
    <row r="776" spans="1:16" x14ac:dyDescent="0.35">
      <c r="A776" s="177" t="s">
        <v>4614</v>
      </c>
      <c r="B776" s="175"/>
      <c r="C776" s="175" t="s">
        <v>257</v>
      </c>
      <c r="D776" s="175" t="s">
        <v>10425</v>
      </c>
      <c r="E776" s="175"/>
      <c r="F776" s="175" t="s">
        <v>4613</v>
      </c>
      <c r="G776" s="176" t="s">
        <v>2080</v>
      </c>
      <c r="H776" s="175" t="s">
        <v>1646</v>
      </c>
      <c r="I776" s="173">
        <v>68</v>
      </c>
      <c r="J776" s="173">
        <v>0</v>
      </c>
      <c r="K776" s="173">
        <v>15</v>
      </c>
      <c r="L776" s="174">
        <v>0</v>
      </c>
      <c r="M776" s="173">
        <v>113</v>
      </c>
      <c r="N776" s="173">
        <v>48</v>
      </c>
      <c r="O776" s="173">
        <v>44</v>
      </c>
      <c r="P776" s="167">
        <v>1.3541666666666701</v>
      </c>
    </row>
    <row r="777" spans="1:16" x14ac:dyDescent="0.35">
      <c r="A777" s="177" t="s">
        <v>4246</v>
      </c>
      <c r="B777" s="175"/>
      <c r="C777" s="175" t="s">
        <v>8856</v>
      </c>
      <c r="D777" s="175" t="s">
        <v>9741</v>
      </c>
      <c r="E777" s="175"/>
      <c r="F777" s="175" t="s">
        <v>4245</v>
      </c>
      <c r="G777" s="176" t="s">
        <v>9143</v>
      </c>
      <c r="H777" s="175" t="s">
        <v>1646</v>
      </c>
      <c r="I777" s="173">
        <v>68</v>
      </c>
      <c r="J777" s="173">
        <v>216</v>
      </c>
      <c r="K777" s="173">
        <v>212</v>
      </c>
      <c r="L777" s="174">
        <v>-0.68518518518518501</v>
      </c>
      <c r="M777" s="173">
        <v>181</v>
      </c>
      <c r="N777" s="173">
        <v>123</v>
      </c>
      <c r="O777" s="173">
        <v>155</v>
      </c>
      <c r="P777" s="167">
        <v>0.47154471544715398</v>
      </c>
    </row>
    <row r="778" spans="1:16" x14ac:dyDescent="0.35">
      <c r="A778" s="177" t="s">
        <v>7097</v>
      </c>
      <c r="B778" s="175"/>
      <c r="C778" s="175" t="s">
        <v>263</v>
      </c>
      <c r="D778" s="175" t="s">
        <v>10668</v>
      </c>
      <c r="E778" s="175"/>
      <c r="F778" s="175" t="s">
        <v>7096</v>
      </c>
      <c r="G778" s="176" t="s">
        <v>10669</v>
      </c>
      <c r="H778" s="175" t="s">
        <v>1646</v>
      </c>
      <c r="I778" s="173">
        <v>68</v>
      </c>
      <c r="J778" s="173">
        <v>110</v>
      </c>
      <c r="K778" s="173">
        <v>86</v>
      </c>
      <c r="L778" s="174">
        <v>-0.381818181818182</v>
      </c>
      <c r="M778" s="173">
        <v>990</v>
      </c>
      <c r="N778" s="173">
        <v>443</v>
      </c>
      <c r="O778" s="173">
        <v>543</v>
      </c>
      <c r="P778" s="167">
        <v>1.2347629796839701</v>
      </c>
    </row>
    <row r="779" spans="1:16" x14ac:dyDescent="0.35">
      <c r="A779" s="177" t="s">
        <v>8047</v>
      </c>
      <c r="B779" s="175"/>
      <c r="C779" s="175" t="s">
        <v>256</v>
      </c>
      <c r="D779" s="175" t="s">
        <v>9653</v>
      </c>
      <c r="E779" s="175"/>
      <c r="F779" s="175" t="s">
        <v>8046</v>
      </c>
      <c r="G779" s="176" t="s">
        <v>6832</v>
      </c>
      <c r="H779" s="175" t="s">
        <v>1646</v>
      </c>
      <c r="I779" s="173">
        <v>67</v>
      </c>
      <c r="J779" s="173">
        <v>80</v>
      </c>
      <c r="K779" s="173">
        <v>87</v>
      </c>
      <c r="L779" s="174">
        <v>-0.16250000000000001</v>
      </c>
      <c r="M779" s="173">
        <v>528</v>
      </c>
      <c r="N779" s="173">
        <v>327</v>
      </c>
      <c r="O779" s="173">
        <v>432</v>
      </c>
      <c r="P779" s="167">
        <v>0.61467889908256901</v>
      </c>
    </row>
    <row r="780" spans="1:16" x14ac:dyDescent="0.35">
      <c r="A780" s="177" t="s">
        <v>4829</v>
      </c>
      <c r="B780" s="175"/>
      <c r="C780" s="175" t="s">
        <v>259</v>
      </c>
      <c r="D780" s="175" t="s">
        <v>4329</v>
      </c>
      <c r="E780" s="175"/>
      <c r="F780" s="175" t="s">
        <v>4828</v>
      </c>
      <c r="G780" s="176" t="s">
        <v>1968</v>
      </c>
      <c r="H780" s="175" t="s">
        <v>1646</v>
      </c>
      <c r="I780" s="173">
        <v>67</v>
      </c>
      <c r="J780" s="173">
        <v>204</v>
      </c>
      <c r="K780" s="173">
        <v>143</v>
      </c>
      <c r="L780" s="174">
        <v>-0.67156862745098</v>
      </c>
      <c r="M780" s="173">
        <v>264</v>
      </c>
      <c r="N780" s="173">
        <v>105</v>
      </c>
      <c r="O780" s="173">
        <v>127</v>
      </c>
      <c r="P780" s="167">
        <v>1.51428571428571</v>
      </c>
    </row>
    <row r="781" spans="1:16" x14ac:dyDescent="0.35">
      <c r="A781" s="177" t="s">
        <v>8000</v>
      </c>
      <c r="B781" s="175"/>
      <c r="C781" s="175" t="s">
        <v>8856</v>
      </c>
      <c r="D781" s="175" t="s">
        <v>7999</v>
      </c>
      <c r="E781" s="175"/>
      <c r="F781" s="175" t="s">
        <v>7998</v>
      </c>
      <c r="G781" s="176" t="s">
        <v>7997</v>
      </c>
      <c r="H781" s="175" t="s">
        <v>1646</v>
      </c>
      <c r="I781" s="173">
        <v>66</v>
      </c>
      <c r="J781" s="173">
        <v>245</v>
      </c>
      <c r="K781" s="173">
        <v>231</v>
      </c>
      <c r="L781" s="174">
        <v>-0.73061224489795895</v>
      </c>
      <c r="M781" s="173">
        <v>260</v>
      </c>
      <c r="N781" s="173">
        <v>148</v>
      </c>
      <c r="O781" s="173">
        <v>179</v>
      </c>
      <c r="P781" s="167">
        <v>0.75675675675675702</v>
      </c>
    </row>
    <row r="782" spans="1:16" x14ac:dyDescent="0.35">
      <c r="A782" s="177" t="s">
        <v>7609</v>
      </c>
      <c r="B782" s="175"/>
      <c r="C782" s="175" t="s">
        <v>255</v>
      </c>
      <c r="D782" s="175" t="s">
        <v>7608</v>
      </c>
      <c r="E782" s="175"/>
      <c r="F782" s="175" t="s">
        <v>7607</v>
      </c>
      <c r="G782" s="176" t="s">
        <v>7606</v>
      </c>
      <c r="H782" s="175" t="s">
        <v>1646</v>
      </c>
      <c r="I782" s="173">
        <v>65</v>
      </c>
      <c r="J782" s="173">
        <v>9</v>
      </c>
      <c r="K782" s="173">
        <v>0</v>
      </c>
      <c r="L782" s="174">
        <v>6.2222222222222197</v>
      </c>
      <c r="M782" s="173">
        <v>281</v>
      </c>
      <c r="N782" s="173">
        <v>97</v>
      </c>
      <c r="O782" s="173">
        <v>122</v>
      </c>
      <c r="P782" s="167">
        <v>1.8969072164948499</v>
      </c>
    </row>
    <row r="783" spans="1:16" x14ac:dyDescent="0.35">
      <c r="A783" s="177" t="s">
        <v>8187</v>
      </c>
      <c r="B783" s="175" t="s">
        <v>2832</v>
      </c>
      <c r="C783" s="175" t="s">
        <v>258</v>
      </c>
      <c r="D783" s="175" t="s">
        <v>11749</v>
      </c>
      <c r="E783" s="175" t="s">
        <v>8186</v>
      </c>
      <c r="F783" s="175"/>
      <c r="G783" s="176" t="s">
        <v>11750</v>
      </c>
      <c r="H783" s="175" t="s">
        <v>1646</v>
      </c>
      <c r="I783" s="173">
        <v>65</v>
      </c>
      <c r="J783" s="173">
        <v>80</v>
      </c>
      <c r="K783" s="173">
        <v>121</v>
      </c>
      <c r="L783" s="174">
        <v>-0.1875</v>
      </c>
      <c r="M783" s="173">
        <v>1050</v>
      </c>
      <c r="N783" s="173">
        <v>348</v>
      </c>
      <c r="O783" s="173">
        <v>414</v>
      </c>
      <c r="P783" s="167">
        <v>2.0172413793103399</v>
      </c>
    </row>
    <row r="784" spans="1:16" x14ac:dyDescent="0.35">
      <c r="A784" s="179" t="s">
        <v>7577</v>
      </c>
      <c r="B784" s="178"/>
      <c r="C784" s="175" t="s">
        <v>8856</v>
      </c>
      <c r="D784" s="175" t="s">
        <v>10700</v>
      </c>
      <c r="E784" s="175"/>
      <c r="F784" s="175" t="s">
        <v>7576</v>
      </c>
      <c r="G784" s="176" t="s">
        <v>10701</v>
      </c>
      <c r="H784" s="175" t="s">
        <v>1646</v>
      </c>
      <c r="I784" s="173">
        <v>65</v>
      </c>
      <c r="J784" s="173">
        <v>140</v>
      </c>
      <c r="K784" s="173">
        <v>165</v>
      </c>
      <c r="L784" s="174">
        <v>-0.53571428571428603</v>
      </c>
      <c r="M784" s="173">
        <v>3524</v>
      </c>
      <c r="N784" s="173">
        <v>1596</v>
      </c>
      <c r="O784" s="173">
        <v>1885</v>
      </c>
      <c r="P784" s="167">
        <v>1.20802005012531</v>
      </c>
    </row>
    <row r="785" spans="1:16" x14ac:dyDescent="0.35">
      <c r="A785" s="177" t="s">
        <v>1648</v>
      </c>
      <c r="B785" s="175"/>
      <c r="C785" s="175" t="s">
        <v>8856</v>
      </c>
      <c r="D785" s="175" t="s">
        <v>1892</v>
      </c>
      <c r="E785" s="175"/>
      <c r="F785" s="175" t="s">
        <v>1647</v>
      </c>
      <c r="G785" s="176" t="s">
        <v>227</v>
      </c>
      <c r="H785" s="175" t="s">
        <v>1646</v>
      </c>
      <c r="I785" s="173">
        <v>65</v>
      </c>
      <c r="J785" s="173">
        <v>256</v>
      </c>
      <c r="K785" s="173">
        <v>237</v>
      </c>
      <c r="L785" s="174">
        <v>-0.74609375</v>
      </c>
      <c r="M785" s="173">
        <v>23</v>
      </c>
      <c r="N785" s="173">
        <v>8</v>
      </c>
      <c r="O785" s="173">
        <v>11</v>
      </c>
      <c r="P785" s="167">
        <v>1.875</v>
      </c>
    </row>
    <row r="786" spans="1:16" x14ac:dyDescent="0.35">
      <c r="A786" s="177" t="s">
        <v>6254</v>
      </c>
      <c r="B786" s="175"/>
      <c r="C786" s="175" t="s">
        <v>258</v>
      </c>
      <c r="D786" s="175" t="s">
        <v>10038</v>
      </c>
      <c r="E786" s="175"/>
      <c r="F786" s="175" t="s">
        <v>6253</v>
      </c>
      <c r="G786" s="176" t="s">
        <v>2193</v>
      </c>
      <c r="H786" s="175" t="s">
        <v>1646</v>
      </c>
      <c r="I786" s="173">
        <v>64</v>
      </c>
      <c r="J786" s="173">
        <v>1</v>
      </c>
      <c r="K786" s="173">
        <v>83</v>
      </c>
      <c r="L786" s="174">
        <v>63</v>
      </c>
      <c r="M786" s="173">
        <v>213</v>
      </c>
      <c r="N786" s="173">
        <v>76</v>
      </c>
      <c r="O786" s="173">
        <v>93</v>
      </c>
      <c r="P786" s="167">
        <v>1.8026315789473699</v>
      </c>
    </row>
    <row r="787" spans="1:16" x14ac:dyDescent="0.35">
      <c r="A787" s="177" t="s">
        <v>5087</v>
      </c>
      <c r="B787" s="175"/>
      <c r="C787" s="175" t="s">
        <v>257</v>
      </c>
      <c r="D787" s="175" t="s">
        <v>10332</v>
      </c>
      <c r="E787" s="175"/>
      <c r="F787" s="175" t="s">
        <v>5086</v>
      </c>
      <c r="G787" s="176" t="s">
        <v>10333</v>
      </c>
      <c r="H787" s="175" t="s">
        <v>1646</v>
      </c>
      <c r="I787" s="173">
        <v>64</v>
      </c>
      <c r="J787" s="173">
        <v>51</v>
      </c>
      <c r="K787" s="173">
        <v>89</v>
      </c>
      <c r="L787" s="174">
        <v>0.25490196078431399</v>
      </c>
      <c r="M787" s="173">
        <v>1850</v>
      </c>
      <c r="N787" s="173">
        <v>824</v>
      </c>
      <c r="O787" s="173">
        <v>1005</v>
      </c>
      <c r="P787" s="167">
        <v>1.2451456310679601</v>
      </c>
    </row>
    <row r="788" spans="1:16" x14ac:dyDescent="0.35">
      <c r="A788" s="177" t="s">
        <v>8279</v>
      </c>
      <c r="B788" s="175"/>
      <c r="C788" s="175" t="s">
        <v>260</v>
      </c>
      <c r="D788" s="175" t="s">
        <v>9288</v>
      </c>
      <c r="E788" s="175"/>
      <c r="F788" s="175" t="s">
        <v>8278</v>
      </c>
      <c r="G788" s="176" t="s">
        <v>8372</v>
      </c>
      <c r="H788" s="175" t="s">
        <v>1646</v>
      </c>
      <c r="I788" s="173">
        <v>64</v>
      </c>
      <c r="J788" s="173">
        <v>254</v>
      </c>
      <c r="K788" s="173">
        <v>334</v>
      </c>
      <c r="L788" s="174">
        <v>-0.74803149606299202</v>
      </c>
      <c r="M788" s="173">
        <v>357</v>
      </c>
      <c r="N788" s="173">
        <v>355</v>
      </c>
      <c r="O788" s="173">
        <v>422</v>
      </c>
      <c r="P788" s="167">
        <v>5.6338028169014001E-3</v>
      </c>
    </row>
    <row r="789" spans="1:16" x14ac:dyDescent="0.35">
      <c r="A789" s="177" t="s">
        <v>8074</v>
      </c>
      <c r="B789" s="175" t="s">
        <v>2892</v>
      </c>
      <c r="C789" s="175" t="s">
        <v>350</v>
      </c>
      <c r="D789" s="175" t="s">
        <v>9251</v>
      </c>
      <c r="E789" s="175" t="s">
        <v>8073</v>
      </c>
      <c r="F789" s="175"/>
      <c r="G789" s="176" t="s">
        <v>9252</v>
      </c>
      <c r="H789" s="175" t="s">
        <v>1646</v>
      </c>
      <c r="I789" s="173">
        <v>63</v>
      </c>
      <c r="J789" s="173">
        <v>78</v>
      </c>
      <c r="K789" s="173">
        <v>96</v>
      </c>
      <c r="L789" s="174">
        <v>-0.19230769230769201</v>
      </c>
      <c r="M789" s="173">
        <v>300</v>
      </c>
      <c r="N789" s="173">
        <v>191</v>
      </c>
      <c r="O789" s="173">
        <v>226</v>
      </c>
      <c r="P789" s="167">
        <v>0.57068062827225097</v>
      </c>
    </row>
    <row r="790" spans="1:16" x14ac:dyDescent="0.35">
      <c r="A790" s="177" t="s">
        <v>7713</v>
      </c>
      <c r="B790" s="175"/>
      <c r="C790" s="175" t="s">
        <v>256</v>
      </c>
      <c r="D790" s="175" t="s">
        <v>7712</v>
      </c>
      <c r="E790" s="175"/>
      <c r="F790" s="175" t="s">
        <v>7711</v>
      </c>
      <c r="G790" s="176" t="s">
        <v>7710</v>
      </c>
      <c r="H790" s="175" t="s">
        <v>1646</v>
      </c>
      <c r="I790" s="173">
        <v>63</v>
      </c>
      <c r="J790" s="173">
        <v>57</v>
      </c>
      <c r="K790" s="173">
        <v>56</v>
      </c>
      <c r="L790" s="174">
        <v>0.105263157894737</v>
      </c>
      <c r="M790" s="173">
        <v>827</v>
      </c>
      <c r="N790" s="173">
        <v>482</v>
      </c>
      <c r="O790" s="173">
        <v>611</v>
      </c>
      <c r="P790" s="167">
        <v>0.71576763485477202</v>
      </c>
    </row>
    <row r="791" spans="1:16" x14ac:dyDescent="0.35">
      <c r="A791" s="177" t="s">
        <v>6680</v>
      </c>
      <c r="B791" s="175"/>
      <c r="C791" s="175" t="s">
        <v>257</v>
      </c>
      <c r="D791" s="175" t="s">
        <v>9792</v>
      </c>
      <c r="E791" s="175"/>
      <c r="F791" s="175" t="s">
        <v>6679</v>
      </c>
      <c r="G791" s="176" t="s">
        <v>9793</v>
      </c>
      <c r="H791" s="175" t="s">
        <v>1646</v>
      </c>
      <c r="I791" s="173">
        <v>63</v>
      </c>
      <c r="J791" s="173">
        <v>95</v>
      </c>
      <c r="K791" s="173">
        <v>110</v>
      </c>
      <c r="L791" s="174">
        <v>-0.336842105263158</v>
      </c>
      <c r="M791" s="173">
        <v>509</v>
      </c>
      <c r="N791" s="173">
        <v>238</v>
      </c>
      <c r="O791" s="173">
        <v>291</v>
      </c>
      <c r="P791" s="167">
        <v>1.1386554621848699</v>
      </c>
    </row>
    <row r="792" spans="1:16" x14ac:dyDescent="0.35">
      <c r="A792" s="177" t="s">
        <v>7850</v>
      </c>
      <c r="B792" s="175"/>
      <c r="C792" s="175" t="s">
        <v>263</v>
      </c>
      <c r="D792" s="175" t="s">
        <v>7849</v>
      </c>
      <c r="E792" s="175"/>
      <c r="F792" s="175" t="s">
        <v>7848</v>
      </c>
      <c r="G792" s="176" t="s">
        <v>7847</v>
      </c>
      <c r="H792" s="175" t="s">
        <v>1646</v>
      </c>
      <c r="I792" s="173">
        <v>63</v>
      </c>
      <c r="J792" s="173">
        <v>24</v>
      </c>
      <c r="K792" s="173">
        <v>10</v>
      </c>
      <c r="L792" s="174">
        <v>1.625</v>
      </c>
      <c r="M792" s="173">
        <v>1462</v>
      </c>
      <c r="N792" s="173">
        <v>619</v>
      </c>
      <c r="O792" s="173">
        <v>769</v>
      </c>
      <c r="P792" s="167">
        <v>1.3618739903069501</v>
      </c>
    </row>
    <row r="793" spans="1:16" x14ac:dyDescent="0.35">
      <c r="A793" s="177" t="s">
        <v>7860</v>
      </c>
      <c r="B793" s="175" t="s">
        <v>2785</v>
      </c>
      <c r="C793" s="175" t="s">
        <v>350</v>
      </c>
      <c r="D793" s="175" t="s">
        <v>11503</v>
      </c>
      <c r="E793" s="175" t="s">
        <v>7859</v>
      </c>
      <c r="F793" s="175"/>
      <c r="G793" s="176" t="s">
        <v>11504</v>
      </c>
      <c r="H793" s="175" t="s">
        <v>1646</v>
      </c>
      <c r="I793" s="173">
        <v>62</v>
      </c>
      <c r="J793" s="173">
        <v>69</v>
      </c>
      <c r="K793" s="173">
        <v>68</v>
      </c>
      <c r="L793" s="174">
        <v>-0.101449275362319</v>
      </c>
      <c r="M793" s="173">
        <v>10794</v>
      </c>
      <c r="N793" s="173">
        <v>4838</v>
      </c>
      <c r="O793" s="173">
        <v>6192</v>
      </c>
      <c r="P793" s="167">
        <v>1.2310872261265</v>
      </c>
    </row>
    <row r="794" spans="1:16" x14ac:dyDescent="0.35">
      <c r="A794" s="177" t="s">
        <v>2114</v>
      </c>
      <c r="B794" s="175"/>
      <c r="C794" s="175" t="s">
        <v>267</v>
      </c>
      <c r="D794" s="175" t="s">
        <v>10786</v>
      </c>
      <c r="E794" s="175"/>
      <c r="F794" s="175" t="s">
        <v>2113</v>
      </c>
      <c r="G794" s="176" t="s">
        <v>10787</v>
      </c>
      <c r="H794" s="175" t="s">
        <v>1646</v>
      </c>
      <c r="I794" s="173">
        <v>62</v>
      </c>
      <c r="J794" s="173">
        <v>0</v>
      </c>
      <c r="K794" s="173">
        <v>0</v>
      </c>
      <c r="L794" s="174">
        <v>0</v>
      </c>
      <c r="M794" s="173">
        <v>224</v>
      </c>
      <c r="N794" s="173">
        <v>83</v>
      </c>
      <c r="O794" s="173">
        <v>133</v>
      </c>
      <c r="P794" s="167">
        <v>1.69879518072289</v>
      </c>
    </row>
    <row r="795" spans="1:16" x14ac:dyDescent="0.35">
      <c r="A795" s="177" t="s">
        <v>7559</v>
      </c>
      <c r="B795" s="175"/>
      <c r="C795" s="175" t="s">
        <v>262</v>
      </c>
      <c r="D795" s="175" t="s">
        <v>10790</v>
      </c>
      <c r="E795" s="175"/>
      <c r="F795" s="175" t="s">
        <v>7557</v>
      </c>
      <c r="G795" s="176" t="s">
        <v>2039</v>
      </c>
      <c r="H795" s="175" t="s">
        <v>1646</v>
      </c>
      <c r="I795" s="173">
        <v>62</v>
      </c>
      <c r="J795" s="173">
        <v>0</v>
      </c>
      <c r="K795" s="173">
        <v>27</v>
      </c>
      <c r="L795" s="174">
        <v>0</v>
      </c>
      <c r="M795" s="173">
        <v>97</v>
      </c>
      <c r="N795" s="173">
        <v>34</v>
      </c>
      <c r="O795" s="173">
        <v>46</v>
      </c>
      <c r="P795" s="167">
        <v>1.8529411764705901</v>
      </c>
    </row>
    <row r="796" spans="1:16" x14ac:dyDescent="0.35">
      <c r="A796" s="177" t="s">
        <v>4956</v>
      </c>
      <c r="B796" s="175"/>
      <c r="C796" s="175" t="s">
        <v>8856</v>
      </c>
      <c r="D796" s="175" t="s">
        <v>10367</v>
      </c>
      <c r="E796" s="175"/>
      <c r="F796" s="175" t="s">
        <v>4955</v>
      </c>
      <c r="G796" s="176" t="s">
        <v>2059</v>
      </c>
      <c r="H796" s="175" t="s">
        <v>1646</v>
      </c>
      <c r="I796" s="173">
        <v>61</v>
      </c>
      <c r="J796" s="173">
        <v>408</v>
      </c>
      <c r="K796" s="173">
        <v>438</v>
      </c>
      <c r="L796" s="174">
        <v>-0.85049019607843102</v>
      </c>
      <c r="M796" s="173">
        <v>464</v>
      </c>
      <c r="N796" s="173">
        <v>143</v>
      </c>
      <c r="O796" s="173">
        <v>199</v>
      </c>
      <c r="P796" s="167">
        <v>2.2447552447552401</v>
      </c>
    </row>
    <row r="797" spans="1:16" x14ac:dyDescent="0.35">
      <c r="A797" s="177" t="s">
        <v>4836</v>
      </c>
      <c r="B797" s="175"/>
      <c r="C797" s="175" t="s">
        <v>8856</v>
      </c>
      <c r="D797" s="175" t="s">
        <v>10399</v>
      </c>
      <c r="E797" s="175"/>
      <c r="F797" s="175" t="s">
        <v>4837</v>
      </c>
      <c r="G797" s="176" t="s">
        <v>10400</v>
      </c>
      <c r="H797" s="175" t="s">
        <v>1646</v>
      </c>
      <c r="I797" s="173">
        <v>61</v>
      </c>
      <c r="J797" s="173">
        <v>79</v>
      </c>
      <c r="K797" s="173">
        <v>86</v>
      </c>
      <c r="L797" s="174">
        <v>-0.227848101265823</v>
      </c>
      <c r="M797" s="173">
        <v>933</v>
      </c>
      <c r="N797" s="173">
        <v>270</v>
      </c>
      <c r="O797" s="173">
        <v>368</v>
      </c>
      <c r="P797" s="167">
        <v>2.4555555555555602</v>
      </c>
    </row>
    <row r="798" spans="1:16" x14ac:dyDescent="0.35">
      <c r="A798" s="177" t="s">
        <v>8142</v>
      </c>
      <c r="B798" s="175"/>
      <c r="C798" s="175" t="s">
        <v>258</v>
      </c>
      <c r="D798" s="175" t="s">
        <v>12116</v>
      </c>
      <c r="E798" s="175"/>
      <c r="F798" s="175" t="s">
        <v>8141</v>
      </c>
      <c r="G798" s="176" t="s">
        <v>12117</v>
      </c>
      <c r="H798" s="175" t="s">
        <v>1646</v>
      </c>
      <c r="I798" s="173">
        <v>61</v>
      </c>
      <c r="J798" s="173">
        <v>16</v>
      </c>
      <c r="K798" s="173">
        <v>36</v>
      </c>
      <c r="L798" s="174">
        <v>2.8125</v>
      </c>
      <c r="M798" s="173">
        <v>388</v>
      </c>
      <c r="N798" s="173">
        <v>210</v>
      </c>
      <c r="O798" s="173">
        <v>217</v>
      </c>
      <c r="P798" s="167">
        <v>0.84761904761904805</v>
      </c>
    </row>
    <row r="799" spans="1:16" x14ac:dyDescent="0.35">
      <c r="A799" s="179" t="s">
        <v>3132</v>
      </c>
      <c r="B799" s="178" t="s">
        <v>2737</v>
      </c>
      <c r="C799" s="175" t="s">
        <v>257</v>
      </c>
      <c r="D799" s="175" t="s">
        <v>3131</v>
      </c>
      <c r="E799" s="175" t="s">
        <v>3130</v>
      </c>
      <c r="F799" s="175"/>
      <c r="G799" s="176" t="s">
        <v>2534</v>
      </c>
      <c r="H799" s="175" t="s">
        <v>1646</v>
      </c>
      <c r="I799" s="173">
        <v>61</v>
      </c>
      <c r="J799" s="173">
        <v>53</v>
      </c>
      <c r="K799" s="173">
        <v>0</v>
      </c>
      <c r="L799" s="174">
        <v>0.15094339622641501</v>
      </c>
      <c r="M799" s="173">
        <v>93</v>
      </c>
      <c r="N799" s="173">
        <v>30</v>
      </c>
      <c r="O799" s="173">
        <v>44</v>
      </c>
      <c r="P799" s="167">
        <v>2.1</v>
      </c>
    </row>
    <row r="800" spans="1:16" x14ac:dyDescent="0.35">
      <c r="A800" s="177" t="s">
        <v>2881</v>
      </c>
      <c r="B800" s="175" t="s">
        <v>2880</v>
      </c>
      <c r="C800" s="175" t="s">
        <v>8856</v>
      </c>
      <c r="D800" s="175" t="s">
        <v>2879</v>
      </c>
      <c r="E800" s="175" t="s">
        <v>2878</v>
      </c>
      <c r="F800" s="175"/>
      <c r="G800" s="176" t="s">
        <v>2877</v>
      </c>
      <c r="H800" s="175" t="s">
        <v>1646</v>
      </c>
      <c r="I800" s="173">
        <v>61</v>
      </c>
      <c r="J800" s="173">
        <v>295</v>
      </c>
      <c r="K800" s="173">
        <v>300</v>
      </c>
      <c r="L800" s="174">
        <v>-0.793220338983051</v>
      </c>
      <c r="M800" s="173">
        <v>397</v>
      </c>
      <c r="N800" s="173">
        <v>229</v>
      </c>
      <c r="O800" s="173">
        <v>253</v>
      </c>
      <c r="P800" s="167">
        <v>0.73362445414847199</v>
      </c>
    </row>
    <row r="801" spans="1:16" x14ac:dyDescent="0.35">
      <c r="A801" s="177" t="s">
        <v>5121</v>
      </c>
      <c r="B801" s="175" t="s">
        <v>5120</v>
      </c>
      <c r="C801" s="175" t="s">
        <v>254</v>
      </c>
      <c r="D801" s="175" t="s">
        <v>11255</v>
      </c>
      <c r="E801" s="175" t="s">
        <v>5119</v>
      </c>
      <c r="F801" s="175"/>
      <c r="G801" s="176" t="s">
        <v>11256</v>
      </c>
      <c r="H801" s="175" t="s">
        <v>1646</v>
      </c>
      <c r="I801" s="173">
        <v>60</v>
      </c>
      <c r="J801" s="173">
        <v>0</v>
      </c>
      <c r="K801" s="173">
        <v>30</v>
      </c>
      <c r="L801" s="174">
        <v>0</v>
      </c>
      <c r="M801" s="173">
        <v>279</v>
      </c>
      <c r="N801" s="173">
        <v>113</v>
      </c>
      <c r="O801" s="173">
        <v>157</v>
      </c>
      <c r="P801" s="167">
        <v>1.46902654867257</v>
      </c>
    </row>
    <row r="802" spans="1:16" x14ac:dyDescent="0.35">
      <c r="A802" s="179" t="s">
        <v>4688</v>
      </c>
      <c r="B802" s="178"/>
      <c r="C802" s="175" t="s">
        <v>263</v>
      </c>
      <c r="D802" s="175" t="s">
        <v>9711</v>
      </c>
      <c r="E802" s="175"/>
      <c r="F802" s="175" t="s">
        <v>4687</v>
      </c>
      <c r="G802" s="176" t="s">
        <v>9712</v>
      </c>
      <c r="H802" s="175" t="s">
        <v>1646</v>
      </c>
      <c r="I802" s="173">
        <v>59</v>
      </c>
      <c r="J802" s="173">
        <v>74</v>
      </c>
      <c r="K802" s="173">
        <v>89</v>
      </c>
      <c r="L802" s="174">
        <v>-0.20270270270270299</v>
      </c>
      <c r="M802" s="173">
        <v>139</v>
      </c>
      <c r="N802" s="173">
        <v>70</v>
      </c>
      <c r="O802" s="173">
        <v>94</v>
      </c>
      <c r="P802" s="167">
        <v>0.98571428571428599</v>
      </c>
    </row>
    <row r="803" spans="1:16" x14ac:dyDescent="0.35">
      <c r="A803" s="177" t="s">
        <v>8030</v>
      </c>
      <c r="B803" s="175"/>
      <c r="C803" s="175" t="s">
        <v>8856</v>
      </c>
      <c r="D803" s="175" t="s">
        <v>2041</v>
      </c>
      <c r="E803" s="175"/>
      <c r="F803" s="175" t="s">
        <v>8029</v>
      </c>
      <c r="G803" s="176" t="s">
        <v>2039</v>
      </c>
      <c r="H803" s="175" t="s">
        <v>1646</v>
      </c>
      <c r="I803" s="173">
        <v>59</v>
      </c>
      <c r="J803" s="173">
        <v>73</v>
      </c>
      <c r="K803" s="173">
        <v>110</v>
      </c>
      <c r="L803" s="174">
        <v>-0.19178082191780799</v>
      </c>
      <c r="M803" s="173">
        <v>106</v>
      </c>
      <c r="N803" s="173">
        <v>69</v>
      </c>
      <c r="O803" s="173">
        <v>88</v>
      </c>
      <c r="P803" s="167">
        <v>0.53623188405797095</v>
      </c>
    </row>
    <row r="804" spans="1:16" x14ac:dyDescent="0.35">
      <c r="A804" s="177" t="s">
        <v>6177</v>
      </c>
      <c r="B804" s="175"/>
      <c r="C804" s="175" t="s">
        <v>254</v>
      </c>
      <c r="D804" s="175" t="s">
        <v>6176</v>
      </c>
      <c r="E804" s="175"/>
      <c r="F804" s="175" t="s">
        <v>6175</v>
      </c>
      <c r="G804" s="176" t="s">
        <v>201</v>
      </c>
      <c r="H804" s="175" t="s">
        <v>1646</v>
      </c>
      <c r="I804" s="173">
        <v>58</v>
      </c>
      <c r="J804" s="173">
        <v>0</v>
      </c>
      <c r="K804" s="173">
        <v>21</v>
      </c>
      <c r="L804" s="174">
        <v>0</v>
      </c>
      <c r="M804" s="173">
        <v>78</v>
      </c>
      <c r="N804" s="173">
        <v>17</v>
      </c>
      <c r="O804" s="173">
        <v>22</v>
      </c>
      <c r="P804" s="167">
        <v>3.5882352941176499</v>
      </c>
    </row>
    <row r="805" spans="1:16" x14ac:dyDescent="0.35">
      <c r="A805" s="177" t="s">
        <v>5585</v>
      </c>
      <c r="B805" s="175"/>
      <c r="C805" s="175" t="s">
        <v>257</v>
      </c>
      <c r="D805" s="175" t="s">
        <v>1837</v>
      </c>
      <c r="E805" s="175"/>
      <c r="F805" s="175" t="s">
        <v>5584</v>
      </c>
      <c r="G805" s="176" t="s">
        <v>216</v>
      </c>
      <c r="H805" s="175" t="s">
        <v>1646</v>
      </c>
      <c r="I805" s="173">
        <v>58</v>
      </c>
      <c r="J805" s="173">
        <v>59</v>
      </c>
      <c r="K805" s="173">
        <v>23</v>
      </c>
      <c r="L805" s="174">
        <v>-1.6949152542372801E-2</v>
      </c>
      <c r="M805" s="173">
        <v>107</v>
      </c>
      <c r="N805" s="173">
        <v>43</v>
      </c>
      <c r="O805" s="173">
        <v>65</v>
      </c>
      <c r="P805" s="167">
        <v>1.48837209302326</v>
      </c>
    </row>
    <row r="806" spans="1:16" x14ac:dyDescent="0.35">
      <c r="A806" s="177" t="s">
        <v>4918</v>
      </c>
      <c r="B806" s="175"/>
      <c r="C806" s="175" t="s">
        <v>8856</v>
      </c>
      <c r="D806" s="175" t="s">
        <v>9691</v>
      </c>
      <c r="E806" s="175"/>
      <c r="F806" s="175" t="s">
        <v>4917</v>
      </c>
      <c r="G806" s="176" t="s">
        <v>9692</v>
      </c>
      <c r="H806" s="175" t="s">
        <v>1646</v>
      </c>
      <c r="I806" s="173">
        <v>58</v>
      </c>
      <c r="J806" s="173">
        <v>60</v>
      </c>
      <c r="K806" s="173">
        <v>68</v>
      </c>
      <c r="L806" s="174">
        <v>-3.3333333333333298E-2</v>
      </c>
      <c r="M806" s="173">
        <v>137</v>
      </c>
      <c r="N806" s="173">
        <v>72</v>
      </c>
      <c r="O806" s="173">
        <v>80</v>
      </c>
      <c r="P806" s="167">
        <v>0.90277777777777801</v>
      </c>
    </row>
    <row r="807" spans="1:16" x14ac:dyDescent="0.35">
      <c r="A807" s="177" t="s">
        <v>9522</v>
      </c>
      <c r="B807" s="175"/>
      <c r="C807" s="175" t="s">
        <v>254</v>
      </c>
      <c r="D807" s="175" t="s">
        <v>9478</v>
      </c>
      <c r="E807" s="175" t="s">
        <v>9479</v>
      </c>
      <c r="F807" s="175"/>
      <c r="G807" s="176" t="s">
        <v>201</v>
      </c>
      <c r="H807" s="175"/>
      <c r="I807" s="173">
        <v>58</v>
      </c>
      <c r="J807" s="173">
        <v>0</v>
      </c>
      <c r="K807" s="173">
        <v>223</v>
      </c>
      <c r="L807" s="174">
        <v>0</v>
      </c>
      <c r="M807" s="173">
        <v>953</v>
      </c>
      <c r="N807" s="173">
        <v>512</v>
      </c>
      <c r="O807" s="173">
        <v>1171</v>
      </c>
      <c r="P807" s="167">
        <v>0.861328125</v>
      </c>
    </row>
    <row r="808" spans="1:16" x14ac:dyDescent="0.35">
      <c r="A808" s="177" t="s">
        <v>4591</v>
      </c>
      <c r="B808" s="175"/>
      <c r="C808" s="175" t="s">
        <v>257</v>
      </c>
      <c r="D808" s="175" t="s">
        <v>4590</v>
      </c>
      <c r="E808" s="175"/>
      <c r="F808" s="175" t="s">
        <v>4589</v>
      </c>
      <c r="G808" s="176" t="s">
        <v>4588</v>
      </c>
      <c r="H808" s="175" t="s">
        <v>1646</v>
      </c>
      <c r="I808" s="173">
        <v>57</v>
      </c>
      <c r="J808" s="173">
        <v>84</v>
      </c>
      <c r="K808" s="173">
        <v>105</v>
      </c>
      <c r="L808" s="174">
        <v>-0.32142857142857101</v>
      </c>
      <c r="M808" s="173">
        <v>164</v>
      </c>
      <c r="N808" s="173">
        <v>162</v>
      </c>
      <c r="O808" s="173">
        <v>299</v>
      </c>
      <c r="P808" s="167">
        <v>1.2345679012345699E-2</v>
      </c>
    </row>
    <row r="809" spans="1:16" x14ac:dyDescent="0.35">
      <c r="A809" s="177" t="s">
        <v>4424</v>
      </c>
      <c r="B809" s="175"/>
      <c r="C809" s="175" t="s">
        <v>462</v>
      </c>
      <c r="D809" s="175" t="s">
        <v>11340</v>
      </c>
      <c r="E809" s="175"/>
      <c r="F809" s="175" t="s">
        <v>4423</v>
      </c>
      <c r="G809" s="176" t="s">
        <v>11341</v>
      </c>
      <c r="H809" s="175" t="s">
        <v>1646</v>
      </c>
      <c r="I809" s="173">
        <v>57</v>
      </c>
      <c r="J809" s="173">
        <v>36</v>
      </c>
      <c r="K809" s="173">
        <v>162</v>
      </c>
      <c r="L809" s="174">
        <v>0.58333333333333304</v>
      </c>
      <c r="M809" s="173">
        <v>143</v>
      </c>
      <c r="N809" s="173">
        <v>57</v>
      </c>
      <c r="O809" s="173">
        <v>90</v>
      </c>
      <c r="P809" s="167">
        <v>1.5087719298245601</v>
      </c>
    </row>
    <row r="810" spans="1:16" x14ac:dyDescent="0.35">
      <c r="A810" s="177" t="s">
        <v>3509</v>
      </c>
      <c r="B810" s="175"/>
      <c r="C810" s="175" t="s">
        <v>257</v>
      </c>
      <c r="D810" s="175" t="s">
        <v>1837</v>
      </c>
      <c r="E810" s="175"/>
      <c r="F810" s="175" t="s">
        <v>3508</v>
      </c>
      <c r="G810" s="176" t="s">
        <v>216</v>
      </c>
      <c r="H810" s="175" t="s">
        <v>1462</v>
      </c>
      <c r="I810" s="173">
        <v>57</v>
      </c>
      <c r="J810" s="173">
        <v>26</v>
      </c>
      <c r="K810" s="173">
        <v>43</v>
      </c>
      <c r="L810" s="174">
        <v>1.1923076923076901</v>
      </c>
      <c r="M810" s="173">
        <v>27</v>
      </c>
      <c r="N810" s="173">
        <v>15</v>
      </c>
      <c r="O810" s="173">
        <v>17</v>
      </c>
      <c r="P810" s="167">
        <v>0.8</v>
      </c>
    </row>
    <row r="811" spans="1:16" x14ac:dyDescent="0.35">
      <c r="A811" s="177" t="s">
        <v>7444</v>
      </c>
      <c r="B811" s="175" t="s">
        <v>2946</v>
      </c>
      <c r="C811" s="175" t="s">
        <v>256</v>
      </c>
      <c r="D811" s="175" t="s">
        <v>11150</v>
      </c>
      <c r="E811" s="175" t="s">
        <v>7443</v>
      </c>
      <c r="F811" s="175"/>
      <c r="G811" s="176" t="s">
        <v>11151</v>
      </c>
      <c r="H811" s="175" t="s">
        <v>1646</v>
      </c>
      <c r="I811" s="173">
        <v>56</v>
      </c>
      <c r="J811" s="173">
        <v>51</v>
      </c>
      <c r="K811" s="173">
        <v>40</v>
      </c>
      <c r="L811" s="174">
        <v>9.8039215686274606E-2</v>
      </c>
      <c r="M811" s="173">
        <v>903</v>
      </c>
      <c r="N811" s="173">
        <v>375</v>
      </c>
      <c r="O811" s="173">
        <v>637</v>
      </c>
      <c r="P811" s="167">
        <v>1.4079999999999999</v>
      </c>
    </row>
    <row r="812" spans="1:16" x14ac:dyDescent="0.35">
      <c r="A812" s="177" t="s">
        <v>6783</v>
      </c>
      <c r="B812" s="175"/>
      <c r="C812" s="175" t="s">
        <v>255</v>
      </c>
      <c r="D812" s="175" t="s">
        <v>10199</v>
      </c>
      <c r="E812" s="175"/>
      <c r="F812" s="175" t="s">
        <v>6782</v>
      </c>
      <c r="G812" s="176" t="s">
        <v>10200</v>
      </c>
      <c r="H812" s="175" t="s">
        <v>1646</v>
      </c>
      <c r="I812" s="173">
        <v>56</v>
      </c>
      <c r="J812" s="173">
        <v>60</v>
      </c>
      <c r="K812" s="173">
        <v>46</v>
      </c>
      <c r="L812" s="174">
        <v>-6.6666666666666693E-2</v>
      </c>
      <c r="M812" s="173">
        <v>248</v>
      </c>
      <c r="N812" s="173">
        <v>123</v>
      </c>
      <c r="O812" s="173">
        <v>135</v>
      </c>
      <c r="P812" s="167">
        <v>1.0162601626016301</v>
      </c>
    </row>
    <row r="813" spans="1:16" x14ac:dyDescent="0.35">
      <c r="A813" s="177" t="s">
        <v>8094</v>
      </c>
      <c r="B813" s="175" t="s">
        <v>2806</v>
      </c>
      <c r="C813" s="175" t="s">
        <v>256</v>
      </c>
      <c r="D813" s="175" t="s">
        <v>11732</v>
      </c>
      <c r="E813" s="175" t="s">
        <v>8093</v>
      </c>
      <c r="F813" s="175"/>
      <c r="G813" s="176" t="s">
        <v>11733</v>
      </c>
      <c r="H813" s="175" t="s">
        <v>1646</v>
      </c>
      <c r="I813" s="173">
        <v>56</v>
      </c>
      <c r="J813" s="173">
        <v>73</v>
      </c>
      <c r="K813" s="173">
        <v>30</v>
      </c>
      <c r="L813" s="174">
        <v>-0.232876712328767</v>
      </c>
      <c r="M813" s="173">
        <v>1262</v>
      </c>
      <c r="N813" s="173">
        <v>444</v>
      </c>
      <c r="O813" s="173">
        <v>610</v>
      </c>
      <c r="P813" s="167">
        <v>1.84234234234234</v>
      </c>
    </row>
    <row r="814" spans="1:16" x14ac:dyDescent="0.35">
      <c r="A814" s="177" t="s">
        <v>6766</v>
      </c>
      <c r="B814" s="175" t="s">
        <v>2623</v>
      </c>
      <c r="C814" s="175" t="s">
        <v>258</v>
      </c>
      <c r="D814" s="175" t="s">
        <v>9671</v>
      </c>
      <c r="E814" s="175" t="s">
        <v>6765</v>
      </c>
      <c r="F814" s="175"/>
      <c r="G814" s="176" t="s">
        <v>1894</v>
      </c>
      <c r="H814" s="175" t="s">
        <v>1646</v>
      </c>
      <c r="I814" s="173">
        <v>56</v>
      </c>
      <c r="J814" s="173">
        <v>61</v>
      </c>
      <c r="K814" s="173">
        <v>106</v>
      </c>
      <c r="L814" s="174">
        <v>-8.1967213114754106E-2</v>
      </c>
      <c r="M814" s="173">
        <v>300</v>
      </c>
      <c r="N814" s="173">
        <v>110</v>
      </c>
      <c r="O814" s="173">
        <v>139</v>
      </c>
      <c r="P814" s="167">
        <v>1.72727272727273</v>
      </c>
    </row>
    <row r="815" spans="1:16" x14ac:dyDescent="0.35">
      <c r="A815" s="177" t="s">
        <v>5078</v>
      </c>
      <c r="B815" s="175" t="s">
        <v>3126</v>
      </c>
      <c r="C815" s="175" t="s">
        <v>257</v>
      </c>
      <c r="D815" s="175" t="s">
        <v>5077</v>
      </c>
      <c r="E815" s="175" t="s">
        <v>5076</v>
      </c>
      <c r="F815" s="175"/>
      <c r="G815" s="176" t="s">
        <v>1885</v>
      </c>
      <c r="H815" s="175" t="s">
        <v>1646</v>
      </c>
      <c r="I815" s="173">
        <v>56</v>
      </c>
      <c r="J815" s="173">
        <v>112</v>
      </c>
      <c r="K815" s="173">
        <v>126</v>
      </c>
      <c r="L815" s="174">
        <v>-0.5</v>
      </c>
      <c r="M815" s="173">
        <v>1151</v>
      </c>
      <c r="N815" s="173">
        <v>459</v>
      </c>
      <c r="O815" s="173">
        <v>554</v>
      </c>
      <c r="P815" s="167">
        <v>1.5076252723311501</v>
      </c>
    </row>
    <row r="816" spans="1:16" x14ac:dyDescent="0.35">
      <c r="A816" s="177" t="s">
        <v>7614</v>
      </c>
      <c r="B816" s="175"/>
      <c r="C816" s="175" t="s">
        <v>257</v>
      </c>
      <c r="D816" s="175" t="s">
        <v>7613</v>
      </c>
      <c r="E816" s="175"/>
      <c r="F816" s="175" t="s">
        <v>7612</v>
      </c>
      <c r="G816" s="176" t="s">
        <v>1474</v>
      </c>
      <c r="H816" s="175" t="s">
        <v>1646</v>
      </c>
      <c r="I816" s="173">
        <v>56</v>
      </c>
      <c r="J816" s="173">
        <v>15</v>
      </c>
      <c r="K816" s="173">
        <v>61</v>
      </c>
      <c r="L816" s="174">
        <v>2.7333333333333298</v>
      </c>
      <c r="M816" s="173">
        <v>288</v>
      </c>
      <c r="N816" s="173">
        <v>108</v>
      </c>
      <c r="O816" s="173">
        <v>149</v>
      </c>
      <c r="P816" s="167">
        <v>1.6666666666666701</v>
      </c>
    </row>
    <row r="817" spans="1:16" x14ac:dyDescent="0.35">
      <c r="A817" s="177" t="s">
        <v>3680</v>
      </c>
      <c r="B817" s="175"/>
      <c r="C817" s="175" t="s">
        <v>264</v>
      </c>
      <c r="D817" s="175" t="s">
        <v>1892</v>
      </c>
      <c r="E817" s="175"/>
      <c r="F817" s="175" t="s">
        <v>3679</v>
      </c>
      <c r="G817" s="176" t="s">
        <v>227</v>
      </c>
      <c r="H817" s="175" t="s">
        <v>1646</v>
      </c>
      <c r="I817" s="173">
        <v>56</v>
      </c>
      <c r="J817" s="173">
        <v>58</v>
      </c>
      <c r="K817" s="173">
        <v>99</v>
      </c>
      <c r="L817" s="174">
        <v>-3.4482758620689599E-2</v>
      </c>
      <c r="M817" s="173">
        <v>0</v>
      </c>
      <c r="N817" s="173">
        <v>0</v>
      </c>
      <c r="O817" s="173">
        <v>0</v>
      </c>
      <c r="P817" s="167">
        <v>0</v>
      </c>
    </row>
    <row r="818" spans="1:16" x14ac:dyDescent="0.35">
      <c r="A818" s="177" t="s">
        <v>3409</v>
      </c>
      <c r="B818" s="175"/>
      <c r="C818" s="175" t="s">
        <v>257</v>
      </c>
      <c r="D818" s="175" t="s">
        <v>3408</v>
      </c>
      <c r="E818" s="175"/>
      <c r="F818" s="175" t="s">
        <v>3407</v>
      </c>
      <c r="G818" s="176" t="s">
        <v>1885</v>
      </c>
      <c r="H818" s="175" t="s">
        <v>1646</v>
      </c>
      <c r="I818" s="173">
        <v>56</v>
      </c>
      <c r="J818" s="173">
        <v>72</v>
      </c>
      <c r="K818" s="173">
        <v>82</v>
      </c>
      <c r="L818" s="174">
        <v>-0.22222222222222199</v>
      </c>
      <c r="M818" s="173">
        <v>419</v>
      </c>
      <c r="N818" s="173">
        <v>149</v>
      </c>
      <c r="O818" s="173">
        <v>217</v>
      </c>
      <c r="P818" s="167">
        <v>1.81208053691275</v>
      </c>
    </row>
    <row r="819" spans="1:16" x14ac:dyDescent="0.35">
      <c r="A819" s="177" t="s">
        <v>2661</v>
      </c>
      <c r="B819" s="175"/>
      <c r="C819" s="175" t="s">
        <v>8856</v>
      </c>
      <c r="D819" s="175" t="s">
        <v>12133</v>
      </c>
      <c r="E819" s="175"/>
      <c r="F819" s="175" t="s">
        <v>2660</v>
      </c>
      <c r="G819" s="176" t="s">
        <v>12134</v>
      </c>
      <c r="H819" s="175" t="s">
        <v>1646</v>
      </c>
      <c r="I819" s="173">
        <v>56</v>
      </c>
      <c r="J819" s="173">
        <v>107</v>
      </c>
      <c r="K819" s="173">
        <v>34</v>
      </c>
      <c r="L819" s="174">
        <v>-0.47663551401869197</v>
      </c>
      <c r="M819" s="173">
        <v>328</v>
      </c>
      <c r="N819" s="173">
        <v>107</v>
      </c>
      <c r="O819" s="173">
        <v>150</v>
      </c>
      <c r="P819" s="167">
        <v>2.0654205607476599</v>
      </c>
    </row>
    <row r="820" spans="1:16" x14ac:dyDescent="0.35">
      <c r="A820" s="177" t="s">
        <v>8361</v>
      </c>
      <c r="B820" s="175" t="s">
        <v>2623</v>
      </c>
      <c r="C820" s="175" t="s">
        <v>258</v>
      </c>
      <c r="D820" s="175" t="s">
        <v>10019</v>
      </c>
      <c r="E820" s="175"/>
      <c r="F820" s="175" t="s">
        <v>8360</v>
      </c>
      <c r="G820" s="176" t="s">
        <v>11019</v>
      </c>
      <c r="H820" s="175" t="s">
        <v>1646</v>
      </c>
      <c r="I820" s="173">
        <v>55</v>
      </c>
      <c r="J820" s="173">
        <v>94</v>
      </c>
      <c r="K820" s="173">
        <v>30</v>
      </c>
      <c r="L820" s="174">
        <v>-0.41489361702127697</v>
      </c>
      <c r="M820" s="173">
        <v>1555</v>
      </c>
      <c r="N820" s="173">
        <v>3911</v>
      </c>
      <c r="O820" s="173">
        <v>4743</v>
      </c>
      <c r="P820" s="167">
        <v>-0.60240347737151601</v>
      </c>
    </row>
    <row r="821" spans="1:16" x14ac:dyDescent="0.35">
      <c r="A821" s="179" t="s">
        <v>7734</v>
      </c>
      <c r="B821" s="178"/>
      <c r="C821" s="175" t="s">
        <v>256</v>
      </c>
      <c r="D821" s="175" t="s">
        <v>11044</v>
      </c>
      <c r="E821" s="175"/>
      <c r="F821" s="175" t="s">
        <v>7733</v>
      </c>
      <c r="G821" s="176" t="s">
        <v>11045</v>
      </c>
      <c r="H821" s="175" t="s">
        <v>1646</v>
      </c>
      <c r="I821" s="173">
        <v>54</v>
      </c>
      <c r="J821" s="173">
        <v>0</v>
      </c>
      <c r="K821" s="173">
        <v>56</v>
      </c>
      <c r="L821" s="174">
        <v>0</v>
      </c>
      <c r="M821" s="173">
        <v>196</v>
      </c>
      <c r="N821" s="173">
        <v>105</v>
      </c>
      <c r="O821" s="173">
        <v>76</v>
      </c>
      <c r="P821" s="167">
        <v>0.86666666666666703</v>
      </c>
    </row>
    <row r="822" spans="1:16" x14ac:dyDescent="0.35">
      <c r="A822" s="177" t="s">
        <v>5515</v>
      </c>
      <c r="B822" s="175"/>
      <c r="C822" s="175" t="s">
        <v>254</v>
      </c>
      <c r="D822" s="175" t="s">
        <v>11179</v>
      </c>
      <c r="E822" s="175"/>
      <c r="F822" s="175" t="s">
        <v>5514</v>
      </c>
      <c r="G822" s="176" t="s">
        <v>9652</v>
      </c>
      <c r="H822" s="175" t="s">
        <v>1646</v>
      </c>
      <c r="I822" s="173">
        <v>54</v>
      </c>
      <c r="J822" s="173">
        <v>94</v>
      </c>
      <c r="K822" s="173">
        <v>87</v>
      </c>
      <c r="L822" s="174">
        <v>-0.42553191489361702</v>
      </c>
      <c r="M822" s="173">
        <v>1035</v>
      </c>
      <c r="N822" s="173">
        <v>337</v>
      </c>
      <c r="O822" s="173">
        <v>598</v>
      </c>
      <c r="P822" s="167">
        <v>2.0712166172106801</v>
      </c>
    </row>
    <row r="823" spans="1:16" x14ac:dyDescent="0.35">
      <c r="A823" s="177" t="s">
        <v>4667</v>
      </c>
      <c r="B823" s="175"/>
      <c r="C823" s="175" t="s">
        <v>8856</v>
      </c>
      <c r="D823" s="175" t="s">
        <v>9697</v>
      </c>
      <c r="E823" s="175"/>
      <c r="F823" s="175" t="s">
        <v>4666</v>
      </c>
      <c r="G823" s="176" t="s">
        <v>2918</v>
      </c>
      <c r="H823" s="175" t="s">
        <v>1646</v>
      </c>
      <c r="I823" s="173">
        <v>54</v>
      </c>
      <c r="J823" s="173">
        <v>0</v>
      </c>
      <c r="K823" s="173">
        <v>68</v>
      </c>
      <c r="L823" s="174">
        <v>0</v>
      </c>
      <c r="M823" s="173">
        <v>165</v>
      </c>
      <c r="N823" s="173">
        <v>69</v>
      </c>
      <c r="O823" s="173">
        <v>85</v>
      </c>
      <c r="P823" s="167">
        <v>1.39130434782609</v>
      </c>
    </row>
    <row r="824" spans="1:16" x14ac:dyDescent="0.35">
      <c r="A824" s="177" t="s">
        <v>2090</v>
      </c>
      <c r="B824" s="175"/>
      <c r="C824" s="175" t="s">
        <v>260</v>
      </c>
      <c r="D824" s="175" t="s">
        <v>11936</v>
      </c>
      <c r="E824" s="175"/>
      <c r="F824" s="175" t="s">
        <v>2089</v>
      </c>
      <c r="G824" s="176" t="s">
        <v>9868</v>
      </c>
      <c r="H824" s="175" t="s">
        <v>1646</v>
      </c>
      <c r="I824" s="173">
        <v>54</v>
      </c>
      <c r="J824" s="173">
        <v>51</v>
      </c>
      <c r="K824" s="173">
        <v>108</v>
      </c>
      <c r="L824" s="174">
        <v>5.8823529411764698E-2</v>
      </c>
      <c r="M824" s="173">
        <v>447</v>
      </c>
      <c r="N824" s="173">
        <v>141</v>
      </c>
      <c r="O824" s="173">
        <v>116</v>
      </c>
      <c r="P824" s="167">
        <v>2.1702127659574502</v>
      </c>
    </row>
    <row r="825" spans="1:16" x14ac:dyDescent="0.35">
      <c r="A825" s="177" t="s">
        <v>5905</v>
      </c>
      <c r="B825" s="175" t="s">
        <v>2732</v>
      </c>
      <c r="C825" s="175" t="s">
        <v>262</v>
      </c>
      <c r="D825" s="175" t="s">
        <v>10072</v>
      </c>
      <c r="E825" s="175" t="s">
        <v>5904</v>
      </c>
      <c r="F825" s="175"/>
      <c r="G825" s="176" t="s">
        <v>10073</v>
      </c>
      <c r="H825" s="175" t="s">
        <v>1646</v>
      </c>
      <c r="I825" s="173">
        <v>53</v>
      </c>
      <c r="J825" s="173">
        <v>3</v>
      </c>
      <c r="K825" s="173">
        <v>30</v>
      </c>
      <c r="L825" s="174">
        <v>16.6666666666667</v>
      </c>
      <c r="M825" s="173">
        <v>245</v>
      </c>
      <c r="N825" s="173">
        <v>90</v>
      </c>
      <c r="O825" s="173">
        <v>141</v>
      </c>
      <c r="P825" s="167">
        <v>1.7222222222222201</v>
      </c>
    </row>
    <row r="826" spans="1:16" x14ac:dyDescent="0.35">
      <c r="A826" s="177" t="s">
        <v>8068</v>
      </c>
      <c r="B826" s="175"/>
      <c r="C826" s="175" t="s">
        <v>8856</v>
      </c>
      <c r="D826" s="175" t="s">
        <v>9663</v>
      </c>
      <c r="E826" s="175"/>
      <c r="F826" s="175" t="s">
        <v>8067</v>
      </c>
      <c r="G826" s="176" t="s">
        <v>11236</v>
      </c>
      <c r="H826" s="175" t="s">
        <v>1646</v>
      </c>
      <c r="I826" s="173">
        <v>53</v>
      </c>
      <c r="J826" s="173">
        <v>119</v>
      </c>
      <c r="K826" s="173">
        <v>166</v>
      </c>
      <c r="L826" s="174">
        <v>-0.55462184873949605</v>
      </c>
      <c r="M826" s="173">
        <v>390</v>
      </c>
      <c r="N826" s="173">
        <v>201</v>
      </c>
      <c r="O826" s="173">
        <v>234</v>
      </c>
      <c r="P826" s="167">
        <v>0.94029850746268695</v>
      </c>
    </row>
    <row r="827" spans="1:16" x14ac:dyDescent="0.35">
      <c r="A827" s="177" t="s">
        <v>7442</v>
      </c>
      <c r="B827" s="175"/>
      <c r="C827" s="175" t="s">
        <v>260</v>
      </c>
      <c r="D827" s="175" t="s">
        <v>11830</v>
      </c>
      <c r="E827" s="175"/>
      <c r="F827" s="175" t="s">
        <v>7441</v>
      </c>
      <c r="G827" s="176" t="s">
        <v>11831</v>
      </c>
      <c r="H827" s="175" t="s">
        <v>1646</v>
      </c>
      <c r="I827" s="173">
        <v>53</v>
      </c>
      <c r="J827" s="173">
        <v>147</v>
      </c>
      <c r="K827" s="173">
        <v>138</v>
      </c>
      <c r="L827" s="174">
        <v>-0.63945578231292499</v>
      </c>
      <c r="M827" s="173">
        <v>539</v>
      </c>
      <c r="N827" s="173">
        <v>220</v>
      </c>
      <c r="O827" s="173">
        <v>251</v>
      </c>
      <c r="P827" s="167">
        <v>1.45</v>
      </c>
    </row>
    <row r="828" spans="1:16" x14ac:dyDescent="0.35">
      <c r="A828" s="177" t="s">
        <v>4190</v>
      </c>
      <c r="B828" s="175"/>
      <c r="C828" s="175" t="s">
        <v>8856</v>
      </c>
      <c r="D828" s="175" t="s">
        <v>9747</v>
      </c>
      <c r="E828" s="175"/>
      <c r="F828" s="175" t="s">
        <v>4189</v>
      </c>
      <c r="G828" s="176" t="s">
        <v>1457</v>
      </c>
      <c r="H828" s="175" t="s">
        <v>1646</v>
      </c>
      <c r="I828" s="173">
        <v>53</v>
      </c>
      <c r="J828" s="173">
        <v>354</v>
      </c>
      <c r="K828" s="173">
        <v>314</v>
      </c>
      <c r="L828" s="174">
        <v>-0.85028248587570598</v>
      </c>
      <c r="M828" s="173">
        <v>244</v>
      </c>
      <c r="N828" s="173">
        <v>104</v>
      </c>
      <c r="O828" s="173">
        <v>105</v>
      </c>
      <c r="P828" s="167">
        <v>1.34615384615385</v>
      </c>
    </row>
    <row r="829" spans="1:16" x14ac:dyDescent="0.35">
      <c r="A829" s="177" t="s">
        <v>8248</v>
      </c>
      <c r="B829" s="175"/>
      <c r="C829" s="175" t="s">
        <v>254</v>
      </c>
      <c r="D829" s="175" t="s">
        <v>10777</v>
      </c>
      <c r="E829" s="175"/>
      <c r="F829" s="175" t="s">
        <v>8247</v>
      </c>
      <c r="G829" s="176" t="s">
        <v>10778</v>
      </c>
      <c r="H829" s="175" t="s">
        <v>1646</v>
      </c>
      <c r="I829" s="173">
        <v>53</v>
      </c>
      <c r="J829" s="173">
        <v>92</v>
      </c>
      <c r="K829" s="173">
        <v>162</v>
      </c>
      <c r="L829" s="174">
        <v>-0.42391304347826098</v>
      </c>
      <c r="M829" s="173">
        <v>314</v>
      </c>
      <c r="N829" s="173">
        <v>187</v>
      </c>
      <c r="O829" s="173">
        <v>210</v>
      </c>
      <c r="P829" s="167">
        <v>0.67914438502673802</v>
      </c>
    </row>
    <row r="830" spans="1:16" x14ac:dyDescent="0.35">
      <c r="A830" s="177" t="s">
        <v>8021</v>
      </c>
      <c r="B830" s="175" t="s">
        <v>2614</v>
      </c>
      <c r="C830" s="175" t="s">
        <v>256</v>
      </c>
      <c r="D830" s="175" t="s">
        <v>10218</v>
      </c>
      <c r="E830" s="175" t="s">
        <v>8020</v>
      </c>
      <c r="F830" s="175"/>
      <c r="G830" s="176" t="s">
        <v>10219</v>
      </c>
      <c r="H830" s="175" t="s">
        <v>1646</v>
      </c>
      <c r="I830" s="173">
        <v>52</v>
      </c>
      <c r="J830" s="173">
        <v>54</v>
      </c>
      <c r="K830" s="173">
        <v>61</v>
      </c>
      <c r="L830" s="174">
        <v>-3.7037037037037097E-2</v>
      </c>
      <c r="M830" s="173">
        <v>1066</v>
      </c>
      <c r="N830" s="173">
        <v>405</v>
      </c>
      <c r="O830" s="173">
        <v>488</v>
      </c>
      <c r="P830" s="167">
        <v>1.6320987654321</v>
      </c>
    </row>
    <row r="831" spans="1:16" x14ac:dyDescent="0.35">
      <c r="A831" s="177" t="s">
        <v>5170</v>
      </c>
      <c r="B831" s="175" t="s">
        <v>5169</v>
      </c>
      <c r="C831" s="175" t="s">
        <v>262</v>
      </c>
      <c r="D831" s="175" t="s">
        <v>10300</v>
      </c>
      <c r="E831" s="175" t="s">
        <v>5168</v>
      </c>
      <c r="F831" s="175"/>
      <c r="G831" s="176" t="s">
        <v>10301</v>
      </c>
      <c r="H831" s="175" t="s">
        <v>1646</v>
      </c>
      <c r="I831" s="173">
        <v>52</v>
      </c>
      <c r="J831" s="173">
        <v>20</v>
      </c>
      <c r="K831" s="173">
        <v>15</v>
      </c>
      <c r="L831" s="174">
        <v>1.6</v>
      </c>
      <c r="M831" s="173">
        <v>1081</v>
      </c>
      <c r="N831" s="173">
        <v>401</v>
      </c>
      <c r="O831" s="173">
        <v>569</v>
      </c>
      <c r="P831" s="167">
        <v>1.6957605985037401</v>
      </c>
    </row>
    <row r="832" spans="1:16" x14ac:dyDescent="0.35">
      <c r="A832" s="177" t="s">
        <v>2492</v>
      </c>
      <c r="B832" s="175"/>
      <c r="C832" s="175" t="s">
        <v>256</v>
      </c>
      <c r="D832" s="175" t="s">
        <v>10722</v>
      </c>
      <c r="E832" s="175"/>
      <c r="F832" s="175" t="s">
        <v>2491</v>
      </c>
      <c r="G832" s="176" t="s">
        <v>6832</v>
      </c>
      <c r="H832" s="175" t="s">
        <v>1646</v>
      </c>
      <c r="I832" s="173">
        <v>52</v>
      </c>
      <c r="J832" s="173">
        <v>190</v>
      </c>
      <c r="K832" s="173">
        <v>244</v>
      </c>
      <c r="L832" s="174">
        <v>-0.72631578947368403</v>
      </c>
      <c r="M832" s="173">
        <v>46</v>
      </c>
      <c r="N832" s="173">
        <v>10</v>
      </c>
      <c r="O832" s="173">
        <v>17</v>
      </c>
      <c r="P832" s="167">
        <v>3.6</v>
      </c>
    </row>
    <row r="833" spans="1:16" x14ac:dyDescent="0.35">
      <c r="A833" s="177" t="s">
        <v>6049</v>
      </c>
      <c r="B833" s="175"/>
      <c r="C833" s="175" t="s">
        <v>258</v>
      </c>
      <c r="D833" s="175" t="s">
        <v>9605</v>
      </c>
      <c r="E833" s="175"/>
      <c r="F833" s="175" t="s">
        <v>6048</v>
      </c>
      <c r="G833" s="176" t="s">
        <v>1894</v>
      </c>
      <c r="H833" s="175" t="s">
        <v>1646</v>
      </c>
      <c r="I833" s="173">
        <v>51</v>
      </c>
      <c r="J833" s="173">
        <v>30</v>
      </c>
      <c r="K833" s="173">
        <v>102</v>
      </c>
      <c r="L833" s="174">
        <v>0.7</v>
      </c>
      <c r="M833" s="173">
        <v>1</v>
      </c>
      <c r="N833" s="173">
        <v>0</v>
      </c>
      <c r="O833" s="173">
        <v>1</v>
      </c>
      <c r="P833" s="167">
        <v>0</v>
      </c>
    </row>
    <row r="834" spans="1:16" x14ac:dyDescent="0.35">
      <c r="A834" s="177" t="s">
        <v>3832</v>
      </c>
      <c r="B834" s="175"/>
      <c r="C834" s="175" t="s">
        <v>351</v>
      </c>
      <c r="D834" s="175" t="s">
        <v>10539</v>
      </c>
      <c r="E834" s="175"/>
      <c r="F834" s="175" t="s">
        <v>3831</v>
      </c>
      <c r="G834" s="176" t="s">
        <v>10540</v>
      </c>
      <c r="H834" s="175" t="s">
        <v>1646</v>
      </c>
      <c r="I834" s="173">
        <v>51</v>
      </c>
      <c r="J834" s="173">
        <v>28</v>
      </c>
      <c r="K834" s="173">
        <v>2</v>
      </c>
      <c r="L834" s="174">
        <v>0.82142857142857095</v>
      </c>
      <c r="M834" s="173">
        <v>89</v>
      </c>
      <c r="N834" s="173">
        <v>50</v>
      </c>
      <c r="O834" s="173">
        <v>41</v>
      </c>
      <c r="P834" s="167">
        <v>0.78</v>
      </c>
    </row>
    <row r="835" spans="1:16" x14ac:dyDescent="0.35">
      <c r="A835" s="177" t="s">
        <v>5817</v>
      </c>
      <c r="B835" s="175" t="s">
        <v>2732</v>
      </c>
      <c r="C835" s="175" t="s">
        <v>262</v>
      </c>
      <c r="D835" s="175" t="s">
        <v>11672</v>
      </c>
      <c r="E835" s="175" t="s">
        <v>5816</v>
      </c>
      <c r="F835" s="175"/>
      <c r="G835" s="176" t="s">
        <v>11673</v>
      </c>
      <c r="H835" s="175" t="s">
        <v>1646</v>
      </c>
      <c r="I835" s="173">
        <v>50</v>
      </c>
      <c r="J835" s="173">
        <v>83</v>
      </c>
      <c r="K835" s="173">
        <v>120</v>
      </c>
      <c r="L835" s="174">
        <v>-0.39759036144578302</v>
      </c>
      <c r="M835" s="173">
        <v>349</v>
      </c>
      <c r="N835" s="173">
        <v>81</v>
      </c>
      <c r="O835" s="173">
        <v>128</v>
      </c>
      <c r="P835" s="167">
        <v>3.3086419753086398</v>
      </c>
    </row>
    <row r="836" spans="1:16" x14ac:dyDescent="0.35">
      <c r="A836" s="177" t="s">
        <v>7611</v>
      </c>
      <c r="B836" s="175"/>
      <c r="C836" s="175" t="s">
        <v>263</v>
      </c>
      <c r="D836" s="175" t="s">
        <v>10147</v>
      </c>
      <c r="E836" s="175" t="s">
        <v>7610</v>
      </c>
      <c r="F836" s="175"/>
      <c r="G836" s="176" t="s">
        <v>10148</v>
      </c>
      <c r="H836" s="175" t="s">
        <v>1646</v>
      </c>
      <c r="I836" s="173">
        <v>50</v>
      </c>
      <c r="J836" s="173">
        <v>82</v>
      </c>
      <c r="K836" s="173">
        <v>23</v>
      </c>
      <c r="L836" s="174">
        <v>-0.39024390243902402</v>
      </c>
      <c r="M836" s="173">
        <v>3765</v>
      </c>
      <c r="N836" s="173">
        <v>1483</v>
      </c>
      <c r="O836" s="173">
        <v>1739</v>
      </c>
      <c r="P836" s="167">
        <v>1.5387727579231301</v>
      </c>
    </row>
    <row r="837" spans="1:16" x14ac:dyDescent="0.35">
      <c r="A837" s="177" t="s">
        <v>4095</v>
      </c>
      <c r="B837" s="175"/>
      <c r="C837" s="175" t="s">
        <v>254</v>
      </c>
      <c r="D837" s="175" t="s">
        <v>11382</v>
      </c>
      <c r="E837" s="175"/>
      <c r="F837" s="175" t="s">
        <v>4094</v>
      </c>
      <c r="G837" s="176" t="s">
        <v>11383</v>
      </c>
      <c r="H837" s="175" t="s">
        <v>1646</v>
      </c>
      <c r="I837" s="173">
        <v>50</v>
      </c>
      <c r="J837" s="173">
        <v>40</v>
      </c>
      <c r="K837" s="173">
        <v>77</v>
      </c>
      <c r="L837" s="174">
        <v>0.25</v>
      </c>
      <c r="M837" s="173">
        <v>650</v>
      </c>
      <c r="N837" s="173">
        <v>507</v>
      </c>
      <c r="O837" s="173">
        <v>796</v>
      </c>
      <c r="P837" s="167">
        <v>0.28205128205128199</v>
      </c>
    </row>
    <row r="838" spans="1:16" x14ac:dyDescent="0.35">
      <c r="A838" s="177" t="s">
        <v>6658</v>
      </c>
      <c r="B838" s="175" t="s">
        <v>2880</v>
      </c>
      <c r="C838" s="175" t="s">
        <v>8856</v>
      </c>
      <c r="D838" s="175" t="s">
        <v>10617</v>
      </c>
      <c r="E838" s="175" t="s">
        <v>6657</v>
      </c>
      <c r="F838" s="175"/>
      <c r="G838" s="176" t="s">
        <v>10618</v>
      </c>
      <c r="H838" s="175" t="s">
        <v>1646</v>
      </c>
      <c r="I838" s="173">
        <v>50</v>
      </c>
      <c r="J838" s="173">
        <v>87</v>
      </c>
      <c r="K838" s="173">
        <v>86</v>
      </c>
      <c r="L838" s="174">
        <v>-0.42528735632183901</v>
      </c>
      <c r="M838" s="173">
        <v>1612</v>
      </c>
      <c r="N838" s="173">
        <v>612</v>
      </c>
      <c r="O838" s="173">
        <v>812</v>
      </c>
      <c r="P838" s="167">
        <v>1.63398692810458</v>
      </c>
    </row>
    <row r="839" spans="1:16" x14ac:dyDescent="0.35">
      <c r="A839" s="177" t="s">
        <v>6537</v>
      </c>
      <c r="B839" s="175"/>
      <c r="C839" s="175" t="s">
        <v>351</v>
      </c>
      <c r="D839" s="175" t="s">
        <v>10014</v>
      </c>
      <c r="E839" s="175"/>
      <c r="F839" s="175" t="s">
        <v>6536</v>
      </c>
      <c r="G839" s="176" t="s">
        <v>3858</v>
      </c>
      <c r="H839" s="175" t="s">
        <v>1646</v>
      </c>
      <c r="I839" s="173">
        <v>49</v>
      </c>
      <c r="J839" s="173">
        <v>77</v>
      </c>
      <c r="K839" s="173">
        <v>141</v>
      </c>
      <c r="L839" s="174">
        <v>-0.36363636363636398</v>
      </c>
      <c r="M839" s="173">
        <v>29</v>
      </c>
      <c r="N839" s="173">
        <v>12</v>
      </c>
      <c r="O839" s="173">
        <v>34</v>
      </c>
      <c r="P839" s="167">
        <v>1.4166666666666701</v>
      </c>
    </row>
    <row r="840" spans="1:16" x14ac:dyDescent="0.35">
      <c r="A840" s="177" t="s">
        <v>8632</v>
      </c>
      <c r="B840" s="175" t="s">
        <v>2623</v>
      </c>
      <c r="C840" s="175" t="s">
        <v>258</v>
      </c>
      <c r="D840" s="175" t="s">
        <v>10021</v>
      </c>
      <c r="E840" s="175"/>
      <c r="F840" s="175" t="s">
        <v>8631</v>
      </c>
      <c r="G840" s="176" t="s">
        <v>11024</v>
      </c>
      <c r="H840" s="175" t="s">
        <v>1646</v>
      </c>
      <c r="I840" s="173">
        <v>49</v>
      </c>
      <c r="J840" s="173">
        <v>7</v>
      </c>
      <c r="K840" s="173">
        <v>9</v>
      </c>
      <c r="L840" s="174">
        <v>6</v>
      </c>
      <c r="M840" s="173">
        <v>748</v>
      </c>
      <c r="N840" s="173">
        <v>1510</v>
      </c>
      <c r="O840" s="173">
        <v>2074</v>
      </c>
      <c r="P840" s="167">
        <v>-0.50463576158940404</v>
      </c>
    </row>
    <row r="841" spans="1:16" x14ac:dyDescent="0.35">
      <c r="A841" s="177" t="s">
        <v>3090</v>
      </c>
      <c r="B841" s="175"/>
      <c r="C841" s="175" t="s">
        <v>8856</v>
      </c>
      <c r="D841" s="175" t="s">
        <v>10609</v>
      </c>
      <c r="E841" s="175"/>
      <c r="F841" s="175" t="s">
        <v>3089</v>
      </c>
      <c r="G841" s="176" t="s">
        <v>10610</v>
      </c>
      <c r="H841" s="175" t="s">
        <v>1646</v>
      </c>
      <c r="I841" s="173">
        <v>49</v>
      </c>
      <c r="J841" s="173">
        <v>608</v>
      </c>
      <c r="K841" s="173">
        <v>695</v>
      </c>
      <c r="L841" s="174">
        <v>-0.91940789473684204</v>
      </c>
      <c r="M841" s="173">
        <v>983</v>
      </c>
      <c r="N841" s="173">
        <v>463</v>
      </c>
      <c r="O841" s="173">
        <v>582</v>
      </c>
      <c r="P841" s="167">
        <v>1.12311015118791</v>
      </c>
    </row>
    <row r="842" spans="1:16" x14ac:dyDescent="0.35">
      <c r="A842" s="177" t="s">
        <v>1835</v>
      </c>
      <c r="B842" s="175"/>
      <c r="C842" s="175" t="s">
        <v>263</v>
      </c>
      <c r="D842" s="175" t="s">
        <v>1892</v>
      </c>
      <c r="E842" s="175"/>
      <c r="F842" s="175" t="s">
        <v>1834</v>
      </c>
      <c r="G842" s="176" t="s">
        <v>227</v>
      </c>
      <c r="H842" s="175" t="s">
        <v>1646</v>
      </c>
      <c r="I842" s="173">
        <v>49</v>
      </c>
      <c r="J842" s="173">
        <v>71</v>
      </c>
      <c r="K842" s="173">
        <v>94</v>
      </c>
      <c r="L842" s="174">
        <v>-0.309859154929577</v>
      </c>
      <c r="M842" s="173">
        <v>0</v>
      </c>
      <c r="N842" s="173">
        <v>0</v>
      </c>
      <c r="O842" s="173">
        <v>0</v>
      </c>
      <c r="P842" s="167">
        <v>0</v>
      </c>
    </row>
    <row r="843" spans="1:16" x14ac:dyDescent="0.35">
      <c r="A843" s="177" t="s">
        <v>7971</v>
      </c>
      <c r="B843" s="175"/>
      <c r="C843" s="175" t="s">
        <v>254</v>
      </c>
      <c r="D843" s="175" t="s">
        <v>10186</v>
      </c>
      <c r="E843" s="175"/>
      <c r="F843" s="175" t="s">
        <v>7970</v>
      </c>
      <c r="G843" s="176" t="s">
        <v>7461</v>
      </c>
      <c r="H843" s="175" t="s">
        <v>1646</v>
      </c>
      <c r="I843" s="173">
        <v>48</v>
      </c>
      <c r="J843" s="173">
        <v>128</v>
      </c>
      <c r="K843" s="173">
        <v>68</v>
      </c>
      <c r="L843" s="174">
        <v>-0.625</v>
      </c>
      <c r="M843" s="173">
        <v>710</v>
      </c>
      <c r="N843" s="173">
        <v>201</v>
      </c>
      <c r="O843" s="173">
        <v>286</v>
      </c>
      <c r="P843" s="167">
        <v>2.5323383084577098</v>
      </c>
    </row>
    <row r="844" spans="1:16" x14ac:dyDescent="0.35">
      <c r="A844" s="177" t="s">
        <v>1849</v>
      </c>
      <c r="B844" s="175"/>
      <c r="C844" s="175" t="s">
        <v>262</v>
      </c>
      <c r="D844" s="175" t="s">
        <v>9195</v>
      </c>
      <c r="E844" s="175"/>
      <c r="F844" s="175" t="s">
        <v>1848</v>
      </c>
      <c r="G844" s="176" t="s">
        <v>2083</v>
      </c>
      <c r="H844" s="175" t="s">
        <v>1646</v>
      </c>
      <c r="I844" s="173">
        <v>48</v>
      </c>
      <c r="J844" s="173">
        <v>60</v>
      </c>
      <c r="K844" s="173">
        <v>84</v>
      </c>
      <c r="L844" s="174">
        <v>-0.2</v>
      </c>
      <c r="M844" s="173">
        <v>135</v>
      </c>
      <c r="N844" s="173">
        <v>48</v>
      </c>
      <c r="O844" s="173">
        <v>59</v>
      </c>
      <c r="P844" s="167">
        <v>1.8125</v>
      </c>
    </row>
    <row r="845" spans="1:16" x14ac:dyDescent="0.35">
      <c r="A845" s="177" t="s">
        <v>5812</v>
      </c>
      <c r="B845" s="175" t="s">
        <v>5175</v>
      </c>
      <c r="C845" s="175" t="s">
        <v>267</v>
      </c>
      <c r="D845" s="175" t="s">
        <v>11675</v>
      </c>
      <c r="E845" s="175" t="s">
        <v>5811</v>
      </c>
      <c r="F845" s="175"/>
      <c r="G845" s="176" t="s">
        <v>11676</v>
      </c>
      <c r="H845" s="175" t="s">
        <v>1646</v>
      </c>
      <c r="I845" s="173">
        <v>47</v>
      </c>
      <c r="J845" s="173">
        <v>3</v>
      </c>
      <c r="K845" s="173">
        <v>0</v>
      </c>
      <c r="L845" s="174">
        <v>14.6666666666667</v>
      </c>
      <c r="M845" s="173">
        <v>570</v>
      </c>
      <c r="N845" s="173">
        <v>191</v>
      </c>
      <c r="O845" s="173">
        <v>236</v>
      </c>
      <c r="P845" s="167">
        <v>1.9842931937172801</v>
      </c>
    </row>
    <row r="846" spans="1:16" x14ac:dyDescent="0.35">
      <c r="A846" s="177" t="s">
        <v>7746</v>
      </c>
      <c r="B846" s="175"/>
      <c r="C846" s="175" t="s">
        <v>258</v>
      </c>
      <c r="D846" s="175" t="s">
        <v>10494</v>
      </c>
      <c r="E846" s="175"/>
      <c r="F846" s="175" t="s">
        <v>7745</v>
      </c>
      <c r="G846" s="176" t="s">
        <v>10495</v>
      </c>
      <c r="H846" s="175" t="s">
        <v>1646</v>
      </c>
      <c r="I846" s="173">
        <v>47</v>
      </c>
      <c r="J846" s="173">
        <v>0</v>
      </c>
      <c r="K846" s="173">
        <v>41</v>
      </c>
      <c r="L846" s="174">
        <v>0</v>
      </c>
      <c r="M846" s="173">
        <v>250</v>
      </c>
      <c r="N846" s="173">
        <v>83</v>
      </c>
      <c r="O846" s="173">
        <v>115</v>
      </c>
      <c r="P846" s="167">
        <v>2.01204819277108</v>
      </c>
    </row>
    <row r="847" spans="1:16" x14ac:dyDescent="0.35">
      <c r="A847" s="177" t="s">
        <v>8002</v>
      </c>
      <c r="B847" s="175"/>
      <c r="C847" s="175" t="s">
        <v>351</v>
      </c>
      <c r="D847" s="175" t="s">
        <v>2359</v>
      </c>
      <c r="E847" s="175"/>
      <c r="F847" s="175" t="s">
        <v>8001</v>
      </c>
      <c r="G847" s="176" t="s">
        <v>2357</v>
      </c>
      <c r="H847" s="175" t="s">
        <v>1646</v>
      </c>
      <c r="I847" s="173">
        <v>46</v>
      </c>
      <c r="J847" s="173">
        <v>62</v>
      </c>
      <c r="K847" s="173">
        <v>98</v>
      </c>
      <c r="L847" s="174">
        <v>-0.25806451612903197</v>
      </c>
      <c r="M847" s="173">
        <v>39</v>
      </c>
      <c r="N847" s="173">
        <v>29</v>
      </c>
      <c r="O847" s="173">
        <v>41</v>
      </c>
      <c r="P847" s="167">
        <v>0.34482758620689702</v>
      </c>
    </row>
    <row r="848" spans="1:16" x14ac:dyDescent="0.35">
      <c r="A848" s="177" t="s">
        <v>7481</v>
      </c>
      <c r="B848" s="175" t="s">
        <v>5132</v>
      </c>
      <c r="C848" s="175" t="s">
        <v>351</v>
      </c>
      <c r="D848" s="175" t="s">
        <v>10231</v>
      </c>
      <c r="E848" s="175" t="s">
        <v>7480</v>
      </c>
      <c r="F848" s="175"/>
      <c r="G848" s="176" t="s">
        <v>11206</v>
      </c>
      <c r="H848" s="175" t="s">
        <v>1646</v>
      </c>
      <c r="I848" s="173">
        <v>46</v>
      </c>
      <c r="J848" s="173">
        <v>44</v>
      </c>
      <c r="K848" s="173">
        <v>56</v>
      </c>
      <c r="L848" s="174">
        <v>4.54545454545454E-2</v>
      </c>
      <c r="M848" s="173">
        <v>4380</v>
      </c>
      <c r="N848" s="173">
        <v>1939</v>
      </c>
      <c r="O848" s="173">
        <v>2987</v>
      </c>
      <c r="P848" s="167">
        <v>1.2588963383187199</v>
      </c>
    </row>
    <row r="849" spans="1:16" x14ac:dyDescent="0.35">
      <c r="A849" s="177" t="s">
        <v>7953</v>
      </c>
      <c r="B849" s="175" t="s">
        <v>2832</v>
      </c>
      <c r="C849" s="175" t="s">
        <v>258</v>
      </c>
      <c r="D849" s="175" t="s">
        <v>9309</v>
      </c>
      <c r="E849" s="175" t="s">
        <v>7952</v>
      </c>
      <c r="F849" s="175"/>
      <c r="G849" s="176" t="s">
        <v>9310</v>
      </c>
      <c r="H849" s="175" t="s">
        <v>1646</v>
      </c>
      <c r="I849" s="173">
        <v>46</v>
      </c>
      <c r="J849" s="173">
        <v>62</v>
      </c>
      <c r="K849" s="173">
        <v>96</v>
      </c>
      <c r="L849" s="174">
        <v>-0.25806451612903197</v>
      </c>
      <c r="M849" s="173">
        <v>350</v>
      </c>
      <c r="N849" s="173">
        <v>84</v>
      </c>
      <c r="O849" s="173">
        <v>123</v>
      </c>
      <c r="P849" s="167">
        <v>3.1666666666666701</v>
      </c>
    </row>
    <row r="850" spans="1:16" x14ac:dyDescent="0.35">
      <c r="A850" s="177" t="s">
        <v>7783</v>
      </c>
      <c r="B850" s="175"/>
      <c r="C850" s="175" t="s">
        <v>262</v>
      </c>
      <c r="D850" s="175" t="s">
        <v>10433</v>
      </c>
      <c r="E850" s="175"/>
      <c r="F850" s="175" t="s">
        <v>7782</v>
      </c>
      <c r="G850" s="176" t="s">
        <v>10434</v>
      </c>
      <c r="H850" s="175" t="s">
        <v>1646</v>
      </c>
      <c r="I850" s="173">
        <v>46</v>
      </c>
      <c r="J850" s="173">
        <v>274</v>
      </c>
      <c r="K850" s="173">
        <v>266</v>
      </c>
      <c r="L850" s="174">
        <v>-0.83211678832116798</v>
      </c>
      <c r="M850" s="173">
        <v>217</v>
      </c>
      <c r="N850" s="173">
        <v>97</v>
      </c>
      <c r="O850" s="173">
        <v>118</v>
      </c>
      <c r="P850" s="167">
        <v>1.2371134020618599</v>
      </c>
    </row>
    <row r="851" spans="1:16" x14ac:dyDescent="0.35">
      <c r="A851" s="177" t="s">
        <v>3990</v>
      </c>
      <c r="B851" s="175"/>
      <c r="C851" s="175" t="s">
        <v>257</v>
      </c>
      <c r="D851" s="175" t="s">
        <v>2461</v>
      </c>
      <c r="E851" s="175"/>
      <c r="F851" s="175" t="s">
        <v>3989</v>
      </c>
      <c r="G851" s="176" t="s">
        <v>1872</v>
      </c>
      <c r="H851" s="175" t="s">
        <v>1646</v>
      </c>
      <c r="I851" s="173">
        <v>46</v>
      </c>
      <c r="J851" s="173">
        <v>86</v>
      </c>
      <c r="K851" s="173">
        <v>32</v>
      </c>
      <c r="L851" s="174">
        <v>-0.46511627906976799</v>
      </c>
      <c r="M851" s="173">
        <v>230</v>
      </c>
      <c r="N851" s="173">
        <v>60</v>
      </c>
      <c r="O851" s="173">
        <v>71</v>
      </c>
      <c r="P851" s="167">
        <v>2.8333333333333299</v>
      </c>
    </row>
    <row r="852" spans="1:16" x14ac:dyDescent="0.35">
      <c r="A852" s="177" t="s">
        <v>7941</v>
      </c>
      <c r="B852" s="175"/>
      <c r="C852" s="175" t="s">
        <v>260</v>
      </c>
      <c r="D852" s="175" t="s">
        <v>7940</v>
      </c>
      <c r="E852" s="175"/>
      <c r="F852" s="175" t="s">
        <v>7939</v>
      </c>
      <c r="G852" s="176" t="s">
        <v>7938</v>
      </c>
      <c r="H852" s="175" t="s">
        <v>1646</v>
      </c>
      <c r="I852" s="173">
        <v>46</v>
      </c>
      <c r="J852" s="173">
        <v>71</v>
      </c>
      <c r="K852" s="173">
        <v>45</v>
      </c>
      <c r="L852" s="174">
        <v>-0.352112676056338</v>
      </c>
      <c r="M852" s="173">
        <v>191</v>
      </c>
      <c r="N852" s="173">
        <v>49</v>
      </c>
      <c r="O852" s="173">
        <v>64</v>
      </c>
      <c r="P852" s="167">
        <v>2.8979591836734699</v>
      </c>
    </row>
    <row r="853" spans="1:16" x14ac:dyDescent="0.35">
      <c r="A853" s="177" t="s">
        <v>6164</v>
      </c>
      <c r="B853" s="175"/>
      <c r="C853" s="175" t="s">
        <v>263</v>
      </c>
      <c r="D853" s="175" t="s">
        <v>1892</v>
      </c>
      <c r="E853" s="175"/>
      <c r="F853" s="175" t="s">
        <v>6163</v>
      </c>
      <c r="G853" s="176" t="s">
        <v>227</v>
      </c>
      <c r="H853" s="175" t="s">
        <v>1646</v>
      </c>
      <c r="I853" s="173">
        <v>45</v>
      </c>
      <c r="J853" s="173">
        <v>89</v>
      </c>
      <c r="K853" s="173">
        <v>34</v>
      </c>
      <c r="L853" s="174">
        <v>-0.49438202247190999</v>
      </c>
      <c r="M853" s="173">
        <v>0</v>
      </c>
      <c r="N853" s="173">
        <v>0</v>
      </c>
      <c r="O853" s="173">
        <v>0</v>
      </c>
      <c r="P853" s="167">
        <v>0</v>
      </c>
    </row>
    <row r="854" spans="1:16" x14ac:dyDescent="0.35">
      <c r="A854" s="177" t="s">
        <v>5395</v>
      </c>
      <c r="B854" s="175" t="s">
        <v>5061</v>
      </c>
      <c r="C854" s="175" t="s">
        <v>262</v>
      </c>
      <c r="D854" s="175" t="s">
        <v>11723</v>
      </c>
      <c r="E854" s="175" t="s">
        <v>5394</v>
      </c>
      <c r="F854" s="175"/>
      <c r="G854" s="176" t="s">
        <v>11724</v>
      </c>
      <c r="H854" s="175" t="s">
        <v>1646</v>
      </c>
      <c r="I854" s="173">
        <v>45</v>
      </c>
      <c r="J854" s="173">
        <v>65</v>
      </c>
      <c r="K854" s="173">
        <v>56</v>
      </c>
      <c r="L854" s="174">
        <v>-0.30769230769230799</v>
      </c>
      <c r="M854" s="173">
        <v>252</v>
      </c>
      <c r="N854" s="173">
        <v>82</v>
      </c>
      <c r="O854" s="173">
        <v>117</v>
      </c>
      <c r="P854" s="167">
        <v>2.0731707317073198</v>
      </c>
    </row>
    <row r="855" spans="1:16" x14ac:dyDescent="0.35">
      <c r="A855" s="177" t="s">
        <v>6779</v>
      </c>
      <c r="B855" s="175" t="s">
        <v>2541</v>
      </c>
      <c r="C855" s="175" t="s">
        <v>259</v>
      </c>
      <c r="D855" s="175" t="s">
        <v>11726</v>
      </c>
      <c r="E855" s="175" t="s">
        <v>6778</v>
      </c>
      <c r="F855" s="175"/>
      <c r="G855" s="176" t="s">
        <v>11189</v>
      </c>
      <c r="H855" s="175" t="s">
        <v>1646</v>
      </c>
      <c r="I855" s="173">
        <v>45</v>
      </c>
      <c r="J855" s="173">
        <v>31</v>
      </c>
      <c r="K855" s="173">
        <v>44</v>
      </c>
      <c r="L855" s="174">
        <v>0.45161290322580699</v>
      </c>
      <c r="M855" s="173">
        <v>861</v>
      </c>
      <c r="N855" s="173">
        <v>500</v>
      </c>
      <c r="O855" s="173">
        <v>627</v>
      </c>
      <c r="P855" s="167">
        <v>0.72199999999999998</v>
      </c>
    </row>
    <row r="856" spans="1:16" x14ac:dyDescent="0.35">
      <c r="A856" s="177" t="s">
        <v>5362</v>
      </c>
      <c r="B856" s="175" t="s">
        <v>5361</v>
      </c>
      <c r="C856" s="175" t="s">
        <v>256</v>
      </c>
      <c r="D856" s="175" t="s">
        <v>9130</v>
      </c>
      <c r="E856" s="175" t="s">
        <v>5360</v>
      </c>
      <c r="F856" s="175"/>
      <c r="G856" s="176" t="s">
        <v>9131</v>
      </c>
      <c r="H856" s="175" t="s">
        <v>1646</v>
      </c>
      <c r="I856" s="173">
        <v>45</v>
      </c>
      <c r="J856" s="173">
        <v>62</v>
      </c>
      <c r="K856" s="173">
        <v>47</v>
      </c>
      <c r="L856" s="174">
        <v>-0.27419354838709697</v>
      </c>
      <c r="M856" s="173">
        <v>2186</v>
      </c>
      <c r="N856" s="173">
        <v>1426</v>
      </c>
      <c r="O856" s="173">
        <v>1501</v>
      </c>
      <c r="P856" s="167">
        <v>0.532959326788219</v>
      </c>
    </row>
    <row r="857" spans="1:16" x14ac:dyDescent="0.35">
      <c r="A857" s="177" t="s">
        <v>4757</v>
      </c>
      <c r="B857" s="175"/>
      <c r="C857" s="175" t="s">
        <v>8856</v>
      </c>
      <c r="D857" s="175" t="s">
        <v>4329</v>
      </c>
      <c r="E857" s="175"/>
      <c r="F857" s="175" t="s">
        <v>4756</v>
      </c>
      <c r="G857" s="176" t="s">
        <v>1968</v>
      </c>
      <c r="H857" s="175" t="s">
        <v>1646</v>
      </c>
      <c r="I857" s="173">
        <v>45</v>
      </c>
      <c r="J857" s="173">
        <v>169</v>
      </c>
      <c r="K857" s="173">
        <v>227</v>
      </c>
      <c r="L857" s="174">
        <v>-0.73372781065088799</v>
      </c>
      <c r="M857" s="173">
        <v>243</v>
      </c>
      <c r="N857" s="173">
        <v>120</v>
      </c>
      <c r="O857" s="173">
        <v>150</v>
      </c>
      <c r="P857" s="167">
        <v>1.0249999999999999</v>
      </c>
    </row>
    <row r="858" spans="1:16" x14ac:dyDescent="0.35">
      <c r="A858" s="177" t="s">
        <v>4438</v>
      </c>
      <c r="B858" s="175"/>
      <c r="C858" s="175" t="s">
        <v>254</v>
      </c>
      <c r="D858" s="175" t="s">
        <v>10451</v>
      </c>
      <c r="E858" s="175"/>
      <c r="F858" s="175" t="s">
        <v>4437</v>
      </c>
      <c r="G858" s="176" t="s">
        <v>201</v>
      </c>
      <c r="H858" s="175" t="s">
        <v>1646</v>
      </c>
      <c r="I858" s="173">
        <v>45</v>
      </c>
      <c r="J858" s="173">
        <v>0</v>
      </c>
      <c r="K858" s="173">
        <v>0</v>
      </c>
      <c r="L858" s="174">
        <v>0</v>
      </c>
      <c r="M858" s="173">
        <v>85</v>
      </c>
      <c r="N858" s="173">
        <v>24</v>
      </c>
      <c r="O858" s="173">
        <v>18</v>
      </c>
      <c r="P858" s="167">
        <v>2.5416666666666701</v>
      </c>
    </row>
    <row r="859" spans="1:16" x14ac:dyDescent="0.35">
      <c r="A859" s="177" t="s">
        <v>6134</v>
      </c>
      <c r="B859" s="175"/>
      <c r="C859" s="175" t="s">
        <v>263</v>
      </c>
      <c r="D859" s="175" t="s">
        <v>1892</v>
      </c>
      <c r="E859" s="175"/>
      <c r="F859" s="175" t="s">
        <v>6133</v>
      </c>
      <c r="G859" s="176" t="s">
        <v>227</v>
      </c>
      <c r="H859" s="175" t="s">
        <v>1646</v>
      </c>
      <c r="I859" s="173">
        <v>44</v>
      </c>
      <c r="J859" s="173">
        <v>78</v>
      </c>
      <c r="K859" s="173">
        <v>70</v>
      </c>
      <c r="L859" s="174">
        <v>-0.43589743589743601</v>
      </c>
      <c r="M859" s="173">
        <v>0</v>
      </c>
      <c r="N859" s="173">
        <v>0</v>
      </c>
      <c r="O859" s="173">
        <v>0</v>
      </c>
      <c r="P859" s="167">
        <v>0</v>
      </c>
    </row>
    <row r="860" spans="1:16" x14ac:dyDescent="0.35">
      <c r="A860" s="177" t="s">
        <v>5956</v>
      </c>
      <c r="B860" s="175"/>
      <c r="C860" s="175" t="s">
        <v>258</v>
      </c>
      <c r="D860" s="175" t="s">
        <v>3918</v>
      </c>
      <c r="E860" s="175"/>
      <c r="F860" s="175" t="s">
        <v>5955</v>
      </c>
      <c r="G860" s="176" t="s">
        <v>2083</v>
      </c>
      <c r="H860" s="175" t="s">
        <v>1646</v>
      </c>
      <c r="I860" s="173">
        <v>44</v>
      </c>
      <c r="J860" s="173">
        <v>63</v>
      </c>
      <c r="K860" s="173">
        <v>34</v>
      </c>
      <c r="L860" s="174">
        <v>-0.30158730158730201</v>
      </c>
      <c r="M860" s="173">
        <v>83</v>
      </c>
      <c r="N860" s="173">
        <v>30</v>
      </c>
      <c r="O860" s="173">
        <v>32</v>
      </c>
      <c r="P860" s="167">
        <v>1.7666666666666699</v>
      </c>
    </row>
    <row r="861" spans="1:16" x14ac:dyDescent="0.35">
      <c r="A861" s="177" t="s">
        <v>8115</v>
      </c>
      <c r="B861" s="175" t="s">
        <v>5058</v>
      </c>
      <c r="C861" s="175" t="s">
        <v>259</v>
      </c>
      <c r="D861" s="175" t="s">
        <v>11740</v>
      </c>
      <c r="E861" s="175" t="s">
        <v>8114</v>
      </c>
      <c r="F861" s="175"/>
      <c r="G861" s="176" t="s">
        <v>11741</v>
      </c>
      <c r="H861" s="175" t="s">
        <v>1646</v>
      </c>
      <c r="I861" s="173">
        <v>44</v>
      </c>
      <c r="J861" s="173">
        <v>45</v>
      </c>
      <c r="K861" s="173">
        <v>98</v>
      </c>
      <c r="L861" s="174">
        <v>-2.2222222222222299E-2</v>
      </c>
      <c r="M861" s="173">
        <v>770</v>
      </c>
      <c r="N861" s="173">
        <v>370</v>
      </c>
      <c r="O861" s="173">
        <v>497</v>
      </c>
      <c r="P861" s="167">
        <v>1.08108108108108</v>
      </c>
    </row>
    <row r="862" spans="1:16" x14ac:dyDescent="0.35">
      <c r="A862" s="177" t="s">
        <v>7862</v>
      </c>
      <c r="B862" s="175"/>
      <c r="C862" s="175" t="s">
        <v>263</v>
      </c>
      <c r="D862" s="175" t="s">
        <v>9738</v>
      </c>
      <c r="E862" s="175"/>
      <c r="F862" s="175" t="s">
        <v>7861</v>
      </c>
      <c r="G862" s="176" t="s">
        <v>9739</v>
      </c>
      <c r="H862" s="175" t="s">
        <v>1646</v>
      </c>
      <c r="I862" s="173">
        <v>44</v>
      </c>
      <c r="J862" s="173">
        <v>33</v>
      </c>
      <c r="K862" s="173">
        <v>64</v>
      </c>
      <c r="L862" s="174">
        <v>0.33333333333333298</v>
      </c>
      <c r="M862" s="173">
        <v>1159</v>
      </c>
      <c r="N862" s="173">
        <v>534</v>
      </c>
      <c r="O862" s="173">
        <v>678</v>
      </c>
      <c r="P862" s="167">
        <v>1.17041198501873</v>
      </c>
    </row>
    <row r="863" spans="1:16" x14ac:dyDescent="0.35">
      <c r="A863" s="177" t="s">
        <v>4194</v>
      </c>
      <c r="B863" s="175"/>
      <c r="C863" s="175" t="s">
        <v>8856</v>
      </c>
      <c r="D863" s="175" t="s">
        <v>10500</v>
      </c>
      <c r="E863" s="175"/>
      <c r="F863" s="175" t="s">
        <v>4193</v>
      </c>
      <c r="G863" s="176" t="s">
        <v>10501</v>
      </c>
      <c r="H863" s="175" t="s">
        <v>1646</v>
      </c>
      <c r="I863" s="173">
        <v>44</v>
      </c>
      <c r="J863" s="173">
        <v>166</v>
      </c>
      <c r="K863" s="173">
        <v>179</v>
      </c>
      <c r="L863" s="174">
        <v>-0.73493975903614495</v>
      </c>
      <c r="M863" s="173">
        <v>226</v>
      </c>
      <c r="N863" s="173">
        <v>193</v>
      </c>
      <c r="O863" s="173">
        <v>218</v>
      </c>
      <c r="P863" s="167">
        <v>0.170984455958549</v>
      </c>
    </row>
    <row r="864" spans="1:16" x14ac:dyDescent="0.35">
      <c r="A864" s="177" t="s">
        <v>7095</v>
      </c>
      <c r="B864" s="175"/>
      <c r="C864" s="175" t="s">
        <v>257</v>
      </c>
      <c r="D864" s="175" t="s">
        <v>9833</v>
      </c>
      <c r="E864" s="175"/>
      <c r="F864" s="175" t="s">
        <v>7094</v>
      </c>
      <c r="G864" s="176" t="s">
        <v>1457</v>
      </c>
      <c r="H864" s="175" t="s">
        <v>1646</v>
      </c>
      <c r="I864" s="173">
        <v>44</v>
      </c>
      <c r="J864" s="173">
        <v>275</v>
      </c>
      <c r="K864" s="173">
        <v>174</v>
      </c>
      <c r="L864" s="174">
        <v>-0.84</v>
      </c>
      <c r="M864" s="173">
        <v>1192</v>
      </c>
      <c r="N864" s="173">
        <v>1473</v>
      </c>
      <c r="O864" s="173">
        <v>1575</v>
      </c>
      <c r="P864" s="167">
        <v>-0.19076714188730501</v>
      </c>
    </row>
    <row r="865" spans="1:16" x14ac:dyDescent="0.35">
      <c r="A865" s="177" t="s">
        <v>2038</v>
      </c>
      <c r="B865" s="175"/>
      <c r="C865" s="175" t="s">
        <v>259</v>
      </c>
      <c r="D865" s="175" t="s">
        <v>1892</v>
      </c>
      <c r="E865" s="175"/>
      <c r="F865" s="175" t="s">
        <v>2037</v>
      </c>
      <c r="G865" s="176" t="s">
        <v>227</v>
      </c>
      <c r="H865" s="175" t="s">
        <v>1646</v>
      </c>
      <c r="I865" s="173">
        <v>44</v>
      </c>
      <c r="J865" s="173">
        <v>40</v>
      </c>
      <c r="K865" s="173">
        <v>6</v>
      </c>
      <c r="L865" s="174">
        <v>0.1</v>
      </c>
      <c r="M865" s="173">
        <v>22</v>
      </c>
      <c r="N865" s="173">
        <v>9</v>
      </c>
      <c r="O865" s="173">
        <v>11</v>
      </c>
      <c r="P865" s="167">
        <v>1.44444444444444</v>
      </c>
    </row>
    <row r="866" spans="1:16" x14ac:dyDescent="0.35">
      <c r="A866" s="177" t="s">
        <v>7705</v>
      </c>
      <c r="B866" s="175"/>
      <c r="C866" s="175" t="s">
        <v>256</v>
      </c>
      <c r="D866" s="175" t="s">
        <v>11636</v>
      </c>
      <c r="E866" s="175"/>
      <c r="F866" s="175" t="s">
        <v>7704</v>
      </c>
      <c r="G866" s="176" t="s">
        <v>1843</v>
      </c>
      <c r="H866" s="175" t="s">
        <v>1646</v>
      </c>
      <c r="I866" s="173">
        <v>43</v>
      </c>
      <c r="J866" s="173">
        <v>0</v>
      </c>
      <c r="K866" s="173">
        <v>91</v>
      </c>
      <c r="L866" s="174">
        <v>0</v>
      </c>
      <c r="M866" s="173">
        <v>228</v>
      </c>
      <c r="N866" s="173">
        <v>73</v>
      </c>
      <c r="O866" s="173">
        <v>77</v>
      </c>
      <c r="P866" s="167">
        <v>2.1232876712328799</v>
      </c>
    </row>
    <row r="867" spans="1:16" x14ac:dyDescent="0.35">
      <c r="A867" s="177" t="s">
        <v>7309</v>
      </c>
      <c r="B867" s="175"/>
      <c r="C867" s="175" t="s">
        <v>258</v>
      </c>
      <c r="D867" s="175" t="s">
        <v>10469</v>
      </c>
      <c r="E867" s="175"/>
      <c r="F867" s="175" t="s">
        <v>7308</v>
      </c>
      <c r="G867" s="176" t="s">
        <v>10470</v>
      </c>
      <c r="H867" s="175" t="s">
        <v>1646</v>
      </c>
      <c r="I867" s="173">
        <v>43</v>
      </c>
      <c r="J867" s="173">
        <v>0</v>
      </c>
      <c r="K867" s="173">
        <v>80</v>
      </c>
      <c r="L867" s="174">
        <v>0</v>
      </c>
      <c r="M867" s="173">
        <v>313</v>
      </c>
      <c r="N867" s="173">
        <v>115</v>
      </c>
      <c r="O867" s="173">
        <v>183</v>
      </c>
      <c r="P867" s="167">
        <v>1.72173913043478</v>
      </c>
    </row>
    <row r="868" spans="1:16" x14ac:dyDescent="0.35">
      <c r="A868" s="177" t="s">
        <v>2705</v>
      </c>
      <c r="B868" s="175"/>
      <c r="C868" s="175" t="s">
        <v>260</v>
      </c>
      <c r="D868" s="175" t="s">
        <v>9828</v>
      </c>
      <c r="E868" s="175"/>
      <c r="F868" s="175" t="s">
        <v>2704</v>
      </c>
      <c r="G868" s="176" t="s">
        <v>9829</v>
      </c>
      <c r="H868" s="175" t="s">
        <v>1646</v>
      </c>
      <c r="I868" s="173">
        <v>43</v>
      </c>
      <c r="J868" s="173">
        <v>21</v>
      </c>
      <c r="K868" s="173">
        <v>54</v>
      </c>
      <c r="L868" s="174">
        <v>1.0476190476190499</v>
      </c>
      <c r="M868" s="173">
        <v>43</v>
      </c>
      <c r="N868" s="173">
        <v>15</v>
      </c>
      <c r="O868" s="173">
        <v>21</v>
      </c>
      <c r="P868" s="167">
        <v>1.86666666666667</v>
      </c>
    </row>
    <row r="869" spans="1:16" x14ac:dyDescent="0.35">
      <c r="A869" s="177" t="s">
        <v>6855</v>
      </c>
      <c r="B869" s="175" t="s">
        <v>6854</v>
      </c>
      <c r="C869" s="175" t="s">
        <v>8856</v>
      </c>
      <c r="D869" s="175" t="s">
        <v>10740</v>
      </c>
      <c r="E869" s="175" t="s">
        <v>6853</v>
      </c>
      <c r="F869" s="175"/>
      <c r="G869" s="176" t="s">
        <v>11548</v>
      </c>
      <c r="H869" s="175" t="s">
        <v>1646</v>
      </c>
      <c r="I869" s="173">
        <v>43</v>
      </c>
      <c r="J869" s="173">
        <v>31</v>
      </c>
      <c r="K869" s="173">
        <v>182</v>
      </c>
      <c r="L869" s="174">
        <v>0.38709677419354899</v>
      </c>
      <c r="M869" s="173">
        <v>1228</v>
      </c>
      <c r="N869" s="173">
        <v>448</v>
      </c>
      <c r="O869" s="173">
        <v>589</v>
      </c>
      <c r="P869" s="167">
        <v>1.7410714285714299</v>
      </c>
    </row>
    <row r="870" spans="1:16" x14ac:dyDescent="0.35">
      <c r="A870" s="177" t="s">
        <v>6126</v>
      </c>
      <c r="B870" s="175"/>
      <c r="C870" s="175" t="s">
        <v>350</v>
      </c>
      <c r="D870" s="175" t="s">
        <v>10046</v>
      </c>
      <c r="E870" s="175"/>
      <c r="F870" s="175" t="s">
        <v>6125</v>
      </c>
      <c r="G870" s="176" t="s">
        <v>10047</v>
      </c>
      <c r="H870" s="175" t="s">
        <v>1646</v>
      </c>
      <c r="I870" s="173">
        <v>42</v>
      </c>
      <c r="J870" s="173">
        <v>142</v>
      </c>
      <c r="K870" s="173">
        <v>164</v>
      </c>
      <c r="L870" s="174">
        <v>-0.70422535211267601</v>
      </c>
      <c r="M870" s="173">
        <v>3</v>
      </c>
      <c r="N870" s="173">
        <v>5</v>
      </c>
      <c r="O870" s="173">
        <v>0</v>
      </c>
      <c r="P870" s="167">
        <v>-0.4</v>
      </c>
    </row>
    <row r="871" spans="1:16" x14ac:dyDescent="0.35">
      <c r="A871" s="177" t="s">
        <v>7321</v>
      </c>
      <c r="B871" s="175"/>
      <c r="C871" s="175" t="s">
        <v>257</v>
      </c>
      <c r="D871" s="175" t="s">
        <v>7320</v>
      </c>
      <c r="E871" s="175"/>
      <c r="F871" s="175" t="s">
        <v>7319</v>
      </c>
      <c r="G871" s="176" t="s">
        <v>2479</v>
      </c>
      <c r="H871" s="175" t="s">
        <v>1646</v>
      </c>
      <c r="I871" s="173">
        <v>42</v>
      </c>
      <c r="J871" s="173">
        <v>15</v>
      </c>
      <c r="K871" s="173">
        <v>26</v>
      </c>
      <c r="L871" s="174">
        <v>1.8</v>
      </c>
      <c r="M871" s="173">
        <v>369</v>
      </c>
      <c r="N871" s="173">
        <v>136</v>
      </c>
      <c r="O871" s="173">
        <v>163</v>
      </c>
      <c r="P871" s="167">
        <v>1.7132352941176501</v>
      </c>
    </row>
    <row r="872" spans="1:16" x14ac:dyDescent="0.35">
      <c r="A872" s="177" t="s">
        <v>7715</v>
      </c>
      <c r="B872" s="175"/>
      <c r="C872" s="175" t="s">
        <v>258</v>
      </c>
      <c r="D872" s="175" t="s">
        <v>9733</v>
      </c>
      <c r="E872" s="175"/>
      <c r="F872" s="175" t="s">
        <v>7714</v>
      </c>
      <c r="G872" s="176" t="s">
        <v>1894</v>
      </c>
      <c r="H872" s="175" t="s">
        <v>1646</v>
      </c>
      <c r="I872" s="173">
        <v>42</v>
      </c>
      <c r="J872" s="173">
        <v>66</v>
      </c>
      <c r="K872" s="173">
        <v>69</v>
      </c>
      <c r="L872" s="174">
        <v>-0.36363636363636398</v>
      </c>
      <c r="M872" s="173">
        <v>62</v>
      </c>
      <c r="N872" s="173">
        <v>19</v>
      </c>
      <c r="O872" s="173">
        <v>25</v>
      </c>
      <c r="P872" s="167">
        <v>2.2631578947368398</v>
      </c>
    </row>
    <row r="873" spans="1:16" x14ac:dyDescent="0.35">
      <c r="A873" s="179" t="s">
        <v>4442</v>
      </c>
      <c r="B873" s="178"/>
      <c r="C873" s="178" t="s">
        <v>258</v>
      </c>
      <c r="D873" s="175" t="s">
        <v>10449</v>
      </c>
      <c r="E873" s="175"/>
      <c r="F873" s="175" t="s">
        <v>4441</v>
      </c>
      <c r="G873" s="176" t="s">
        <v>10450</v>
      </c>
      <c r="H873" s="175" t="s">
        <v>1646</v>
      </c>
      <c r="I873" s="173">
        <v>42</v>
      </c>
      <c r="J873" s="173">
        <v>0</v>
      </c>
      <c r="K873" s="173">
        <v>34</v>
      </c>
      <c r="L873" s="174">
        <v>0</v>
      </c>
      <c r="M873" s="173">
        <v>187</v>
      </c>
      <c r="N873" s="173">
        <v>80</v>
      </c>
      <c r="O873" s="173">
        <v>104</v>
      </c>
      <c r="P873" s="167">
        <v>1.3374999999999999</v>
      </c>
    </row>
    <row r="874" spans="1:16" x14ac:dyDescent="0.35">
      <c r="A874" s="177" t="s">
        <v>7541</v>
      </c>
      <c r="B874" s="175"/>
      <c r="C874" s="175" t="s">
        <v>256</v>
      </c>
      <c r="D874" s="175" t="s">
        <v>10568</v>
      </c>
      <c r="E874" s="175"/>
      <c r="F874" s="175" t="s">
        <v>7540</v>
      </c>
      <c r="G874" s="176" t="s">
        <v>10569</v>
      </c>
      <c r="H874" s="175" t="s">
        <v>1646</v>
      </c>
      <c r="I874" s="173">
        <v>42</v>
      </c>
      <c r="J874" s="173">
        <v>41</v>
      </c>
      <c r="K874" s="173">
        <v>50</v>
      </c>
      <c r="L874" s="174">
        <v>2.4390243902439001E-2</v>
      </c>
      <c r="M874" s="173">
        <v>180</v>
      </c>
      <c r="N874" s="173">
        <v>86</v>
      </c>
      <c r="O874" s="173">
        <v>130</v>
      </c>
      <c r="P874" s="167">
        <v>1.0930232558139501</v>
      </c>
    </row>
    <row r="875" spans="1:16" x14ac:dyDescent="0.35">
      <c r="A875" s="177" t="s">
        <v>7539</v>
      </c>
      <c r="B875" s="175"/>
      <c r="C875" s="175" t="s">
        <v>263</v>
      </c>
      <c r="D875" s="175" t="s">
        <v>9780</v>
      </c>
      <c r="E875" s="175"/>
      <c r="F875" s="175" t="s">
        <v>7538</v>
      </c>
      <c r="G875" s="176" t="s">
        <v>11431</v>
      </c>
      <c r="H875" s="175" t="s">
        <v>1646</v>
      </c>
      <c r="I875" s="173">
        <v>42</v>
      </c>
      <c r="J875" s="173">
        <v>0</v>
      </c>
      <c r="K875" s="173">
        <v>0</v>
      </c>
      <c r="L875" s="174">
        <v>0</v>
      </c>
      <c r="M875" s="173">
        <v>127</v>
      </c>
      <c r="N875" s="173">
        <v>42</v>
      </c>
      <c r="O875" s="173">
        <v>55</v>
      </c>
      <c r="P875" s="167">
        <v>2.0238095238095202</v>
      </c>
    </row>
    <row r="876" spans="1:16" x14ac:dyDescent="0.35">
      <c r="A876" s="179" t="s">
        <v>6672</v>
      </c>
      <c r="B876" s="178"/>
      <c r="C876" s="175" t="s">
        <v>8856</v>
      </c>
      <c r="D876" s="175" t="s">
        <v>12127</v>
      </c>
      <c r="E876" s="175"/>
      <c r="F876" s="175" t="s">
        <v>6671</v>
      </c>
      <c r="G876" s="176" t="s">
        <v>12128</v>
      </c>
      <c r="H876" s="175" t="s">
        <v>1646</v>
      </c>
      <c r="I876" s="173">
        <v>42</v>
      </c>
      <c r="J876" s="173">
        <v>29</v>
      </c>
      <c r="K876" s="173">
        <v>77</v>
      </c>
      <c r="L876" s="174">
        <v>0.44827586206896602</v>
      </c>
      <c r="M876" s="173">
        <v>8514</v>
      </c>
      <c r="N876" s="173">
        <v>3150</v>
      </c>
      <c r="O876" s="173">
        <v>3848</v>
      </c>
      <c r="P876" s="167">
        <v>1.70285714285714</v>
      </c>
    </row>
    <row r="877" spans="1:16" x14ac:dyDescent="0.35">
      <c r="A877" s="177" t="s">
        <v>7426</v>
      </c>
      <c r="B877" s="175"/>
      <c r="C877" s="175" t="s">
        <v>256</v>
      </c>
      <c r="D877" s="175" t="s">
        <v>7425</v>
      </c>
      <c r="E877" s="175"/>
      <c r="F877" s="175" t="s">
        <v>7424</v>
      </c>
      <c r="G877" s="176" t="s">
        <v>1839</v>
      </c>
      <c r="H877" s="175" t="s">
        <v>1646</v>
      </c>
      <c r="I877" s="173">
        <v>42</v>
      </c>
      <c r="J877" s="173">
        <v>0</v>
      </c>
      <c r="K877" s="173">
        <v>48</v>
      </c>
      <c r="L877" s="174">
        <v>0</v>
      </c>
      <c r="M877" s="173">
        <v>398</v>
      </c>
      <c r="N877" s="173">
        <v>125</v>
      </c>
      <c r="O877" s="173">
        <v>186</v>
      </c>
      <c r="P877" s="167">
        <v>2.1840000000000002</v>
      </c>
    </row>
    <row r="878" spans="1:16" x14ac:dyDescent="0.35">
      <c r="A878" s="177" t="s">
        <v>7787</v>
      </c>
      <c r="B878" s="175" t="s">
        <v>5185</v>
      </c>
      <c r="C878" s="175" t="s">
        <v>256</v>
      </c>
      <c r="D878" s="175" t="s">
        <v>11681</v>
      </c>
      <c r="E878" s="175" t="s">
        <v>7786</v>
      </c>
      <c r="F878" s="175"/>
      <c r="G878" s="176" t="s">
        <v>9907</v>
      </c>
      <c r="H878" s="175" t="s">
        <v>1646</v>
      </c>
      <c r="I878" s="173">
        <v>41</v>
      </c>
      <c r="J878" s="173">
        <v>79</v>
      </c>
      <c r="K878" s="173">
        <v>3312</v>
      </c>
      <c r="L878" s="174">
        <v>-0.481012658227848</v>
      </c>
      <c r="M878" s="173">
        <v>8439</v>
      </c>
      <c r="N878" s="173">
        <v>4768</v>
      </c>
      <c r="O878" s="173">
        <v>5869</v>
      </c>
      <c r="P878" s="167">
        <v>0.76992449664429496</v>
      </c>
    </row>
    <row r="879" spans="1:16" x14ac:dyDescent="0.35">
      <c r="A879" s="177" t="s">
        <v>4310</v>
      </c>
      <c r="B879" s="175"/>
      <c r="C879" s="175" t="s">
        <v>259</v>
      </c>
      <c r="D879" s="175" t="s">
        <v>9650</v>
      </c>
      <c r="E879" s="175"/>
      <c r="F879" s="175" t="s">
        <v>4309</v>
      </c>
      <c r="G879" s="176" t="s">
        <v>9651</v>
      </c>
      <c r="H879" s="175" t="s">
        <v>1646</v>
      </c>
      <c r="I879" s="173">
        <v>41</v>
      </c>
      <c r="J879" s="173">
        <v>82</v>
      </c>
      <c r="K879" s="173">
        <v>66</v>
      </c>
      <c r="L879" s="174">
        <v>-0.5</v>
      </c>
      <c r="M879" s="173">
        <v>44</v>
      </c>
      <c r="N879" s="173">
        <v>8</v>
      </c>
      <c r="O879" s="173">
        <v>0</v>
      </c>
      <c r="P879" s="167">
        <v>4.5</v>
      </c>
    </row>
    <row r="880" spans="1:16" x14ac:dyDescent="0.35">
      <c r="A880" s="177" t="s">
        <v>8359</v>
      </c>
      <c r="B880" s="175" t="s">
        <v>2991</v>
      </c>
      <c r="C880" s="175" t="s">
        <v>255</v>
      </c>
      <c r="D880" s="175" t="s">
        <v>10079</v>
      </c>
      <c r="E880" s="175" t="s">
        <v>8358</v>
      </c>
      <c r="F880" s="175"/>
      <c r="G880" s="176" t="s">
        <v>10080</v>
      </c>
      <c r="H880" s="175" t="s">
        <v>1646</v>
      </c>
      <c r="I880" s="173">
        <v>40</v>
      </c>
      <c r="J880" s="173">
        <v>134</v>
      </c>
      <c r="K880" s="173">
        <v>219</v>
      </c>
      <c r="L880" s="174">
        <v>-0.70149253731343297</v>
      </c>
      <c r="M880" s="173">
        <v>534</v>
      </c>
      <c r="N880" s="173">
        <v>126</v>
      </c>
      <c r="O880" s="173">
        <v>193</v>
      </c>
      <c r="P880" s="167">
        <v>3.2380952380952399</v>
      </c>
    </row>
    <row r="881" spans="1:16" x14ac:dyDescent="0.35">
      <c r="A881" s="177" t="s">
        <v>5684</v>
      </c>
      <c r="B881" s="175" t="s">
        <v>2628</v>
      </c>
      <c r="C881" s="175" t="s">
        <v>254</v>
      </c>
      <c r="D881" s="175" t="s">
        <v>10161</v>
      </c>
      <c r="E881" s="175" t="s">
        <v>5683</v>
      </c>
      <c r="F881" s="175"/>
      <c r="G881" s="176" t="s">
        <v>9641</v>
      </c>
      <c r="H881" s="175" t="s">
        <v>1646</v>
      </c>
      <c r="I881" s="173">
        <v>40</v>
      </c>
      <c r="J881" s="173">
        <v>40</v>
      </c>
      <c r="K881" s="173">
        <v>34</v>
      </c>
      <c r="L881" s="174">
        <v>0</v>
      </c>
      <c r="M881" s="173">
        <v>2139</v>
      </c>
      <c r="N881" s="173">
        <v>819</v>
      </c>
      <c r="O881" s="173">
        <v>1064</v>
      </c>
      <c r="P881" s="167">
        <v>1.61172161172161</v>
      </c>
    </row>
    <row r="882" spans="1:16" x14ac:dyDescent="0.35">
      <c r="A882" s="177" t="s">
        <v>7605</v>
      </c>
      <c r="B882" s="175"/>
      <c r="C882" s="175" t="s">
        <v>8856</v>
      </c>
      <c r="D882" s="175" t="s">
        <v>10316</v>
      </c>
      <c r="E882" s="175" t="s">
        <v>7604</v>
      </c>
      <c r="F882" s="175"/>
      <c r="G882" s="176" t="s">
        <v>10317</v>
      </c>
      <c r="H882" s="175" t="s">
        <v>1646</v>
      </c>
      <c r="I882" s="173">
        <v>40</v>
      </c>
      <c r="J882" s="173">
        <v>217</v>
      </c>
      <c r="K882" s="173">
        <v>189</v>
      </c>
      <c r="L882" s="174">
        <v>-0.81566820276497698</v>
      </c>
      <c r="M882" s="173">
        <v>580</v>
      </c>
      <c r="N882" s="173">
        <v>275</v>
      </c>
      <c r="O882" s="173">
        <v>375</v>
      </c>
      <c r="P882" s="167">
        <v>1.10909090909091</v>
      </c>
    </row>
    <row r="883" spans="1:16" x14ac:dyDescent="0.35">
      <c r="A883" s="177" t="s">
        <v>4492</v>
      </c>
      <c r="B883" s="175"/>
      <c r="C883" s="175" t="s">
        <v>255</v>
      </c>
      <c r="D883" s="175" t="s">
        <v>10443</v>
      </c>
      <c r="E883" s="175"/>
      <c r="F883" s="175" t="s">
        <v>4491</v>
      </c>
      <c r="G883" s="176" t="s">
        <v>10444</v>
      </c>
      <c r="H883" s="175" t="s">
        <v>1646</v>
      </c>
      <c r="I883" s="173">
        <v>40</v>
      </c>
      <c r="J883" s="173">
        <v>51</v>
      </c>
      <c r="K883" s="173">
        <v>42</v>
      </c>
      <c r="L883" s="174">
        <v>-0.21568627450980399</v>
      </c>
      <c r="M883" s="173">
        <v>2</v>
      </c>
      <c r="N883" s="173">
        <v>5</v>
      </c>
      <c r="O883" s="173">
        <v>1</v>
      </c>
      <c r="P883" s="167">
        <v>-0.6</v>
      </c>
    </row>
    <row r="884" spans="1:16" x14ac:dyDescent="0.35">
      <c r="A884" s="177" t="s">
        <v>7730</v>
      </c>
      <c r="B884" s="175"/>
      <c r="C884" s="175" t="s">
        <v>256</v>
      </c>
      <c r="D884" s="175" t="s">
        <v>7729</v>
      </c>
      <c r="E884" s="175"/>
      <c r="F884" s="175" t="s">
        <v>7728</v>
      </c>
      <c r="G884" s="176" t="s">
        <v>7727</v>
      </c>
      <c r="H884" s="175" t="s">
        <v>1646</v>
      </c>
      <c r="I884" s="173">
        <v>40</v>
      </c>
      <c r="J884" s="173">
        <v>10</v>
      </c>
      <c r="K884" s="173">
        <v>71</v>
      </c>
      <c r="L884" s="174">
        <v>3</v>
      </c>
      <c r="M884" s="173">
        <v>357</v>
      </c>
      <c r="N884" s="173">
        <v>60</v>
      </c>
      <c r="O884" s="173">
        <v>97</v>
      </c>
      <c r="P884" s="167">
        <v>4.95</v>
      </c>
    </row>
    <row r="885" spans="1:16" x14ac:dyDescent="0.35">
      <c r="A885" s="177" t="s">
        <v>3127</v>
      </c>
      <c r="B885" s="175" t="s">
        <v>3126</v>
      </c>
      <c r="C885" s="175" t="s">
        <v>257</v>
      </c>
      <c r="D885" s="175" t="s">
        <v>3125</v>
      </c>
      <c r="E885" s="175" t="s">
        <v>3124</v>
      </c>
      <c r="F885" s="175"/>
      <c r="G885" s="176" t="s">
        <v>216</v>
      </c>
      <c r="H885" s="175" t="s">
        <v>1646</v>
      </c>
      <c r="I885" s="173">
        <v>40</v>
      </c>
      <c r="J885" s="173">
        <v>70</v>
      </c>
      <c r="K885" s="173">
        <v>30</v>
      </c>
      <c r="L885" s="174">
        <v>-0.42857142857142899</v>
      </c>
      <c r="M885" s="173">
        <v>202</v>
      </c>
      <c r="N885" s="173">
        <v>181</v>
      </c>
      <c r="O885" s="173">
        <v>178</v>
      </c>
      <c r="P885" s="167">
        <v>0.116022099447514</v>
      </c>
    </row>
    <row r="886" spans="1:16" x14ac:dyDescent="0.35">
      <c r="A886" s="177" t="s">
        <v>7285</v>
      </c>
      <c r="B886" s="175" t="s">
        <v>2806</v>
      </c>
      <c r="C886" s="175" t="s">
        <v>256</v>
      </c>
      <c r="D886" s="175" t="s">
        <v>4320</v>
      </c>
      <c r="E886" s="175" t="s">
        <v>7284</v>
      </c>
      <c r="F886" s="175"/>
      <c r="G886" s="176" t="s">
        <v>221</v>
      </c>
      <c r="H886" s="175" t="s">
        <v>1646</v>
      </c>
      <c r="I886" s="173">
        <v>40</v>
      </c>
      <c r="J886" s="173">
        <v>55</v>
      </c>
      <c r="K886" s="173">
        <v>79</v>
      </c>
      <c r="L886" s="174">
        <v>-0.27272727272727298</v>
      </c>
      <c r="M886" s="173">
        <v>38</v>
      </c>
      <c r="N886" s="173">
        <v>10</v>
      </c>
      <c r="O886" s="173">
        <v>14</v>
      </c>
      <c r="P886" s="167">
        <v>2.8</v>
      </c>
    </row>
    <row r="887" spans="1:16" x14ac:dyDescent="0.35">
      <c r="A887" s="177" t="s">
        <v>7935</v>
      </c>
      <c r="B887" s="175"/>
      <c r="C887" s="175" t="s">
        <v>254</v>
      </c>
      <c r="D887" s="175" t="s">
        <v>9122</v>
      </c>
      <c r="E887" s="175"/>
      <c r="F887" s="175" t="s">
        <v>7934</v>
      </c>
      <c r="G887" s="176" t="s">
        <v>7933</v>
      </c>
      <c r="H887" s="175" t="s">
        <v>1646</v>
      </c>
      <c r="I887" s="173">
        <v>39</v>
      </c>
      <c r="J887" s="173">
        <v>57</v>
      </c>
      <c r="K887" s="173">
        <v>66</v>
      </c>
      <c r="L887" s="174">
        <v>-0.31578947368421101</v>
      </c>
      <c r="M887" s="173">
        <v>8299</v>
      </c>
      <c r="N887" s="173">
        <v>2752</v>
      </c>
      <c r="O887" s="173">
        <v>3500</v>
      </c>
      <c r="P887" s="167">
        <v>2.015625</v>
      </c>
    </row>
    <row r="888" spans="1:16" x14ac:dyDescent="0.35">
      <c r="A888" s="177" t="s">
        <v>8078</v>
      </c>
      <c r="B888" s="175"/>
      <c r="C888" s="175" t="s">
        <v>254</v>
      </c>
      <c r="D888" s="175" t="s">
        <v>9348</v>
      </c>
      <c r="E888" s="175"/>
      <c r="F888" s="175" t="s">
        <v>8077</v>
      </c>
      <c r="G888" s="176" t="s">
        <v>1872</v>
      </c>
      <c r="H888" s="175" t="s">
        <v>1646</v>
      </c>
      <c r="I888" s="173">
        <v>39</v>
      </c>
      <c r="J888" s="173">
        <v>3</v>
      </c>
      <c r="K888" s="173">
        <v>65</v>
      </c>
      <c r="L888" s="174">
        <v>12</v>
      </c>
      <c r="M888" s="173">
        <v>327</v>
      </c>
      <c r="N888" s="173">
        <v>124</v>
      </c>
      <c r="O888" s="173">
        <v>123</v>
      </c>
      <c r="P888" s="167">
        <v>1.63709677419355</v>
      </c>
    </row>
    <row r="889" spans="1:16" x14ac:dyDescent="0.35">
      <c r="A889" s="177" t="s">
        <v>7595</v>
      </c>
      <c r="B889" s="175"/>
      <c r="C889" s="175" t="s">
        <v>350</v>
      </c>
      <c r="D889" s="175" t="s">
        <v>3285</v>
      </c>
      <c r="E889" s="175"/>
      <c r="F889" s="175" t="s">
        <v>7594</v>
      </c>
      <c r="G889" s="176" t="s">
        <v>201</v>
      </c>
      <c r="H889" s="175" t="s">
        <v>1646</v>
      </c>
      <c r="I889" s="173">
        <v>39</v>
      </c>
      <c r="J889" s="173">
        <v>0</v>
      </c>
      <c r="K889" s="173">
        <v>27</v>
      </c>
      <c r="L889" s="174">
        <v>0</v>
      </c>
      <c r="M889" s="173">
        <v>64</v>
      </c>
      <c r="N889" s="173">
        <v>36</v>
      </c>
      <c r="O889" s="173">
        <v>49</v>
      </c>
      <c r="P889" s="167">
        <v>0.77777777777777801</v>
      </c>
    </row>
    <row r="890" spans="1:16" x14ac:dyDescent="0.35">
      <c r="A890" s="177" t="s">
        <v>2903</v>
      </c>
      <c r="B890" s="175" t="s">
        <v>2537</v>
      </c>
      <c r="C890" s="175" t="s">
        <v>257</v>
      </c>
      <c r="D890" s="175" t="s">
        <v>1837</v>
      </c>
      <c r="E890" s="175" t="s">
        <v>2902</v>
      </c>
      <c r="F890" s="175"/>
      <c r="G890" s="176" t="s">
        <v>216</v>
      </c>
      <c r="H890" s="175" t="s">
        <v>1646</v>
      </c>
      <c r="I890" s="173">
        <v>39</v>
      </c>
      <c r="J890" s="173">
        <v>40</v>
      </c>
      <c r="K890" s="173">
        <v>42</v>
      </c>
      <c r="L890" s="174">
        <v>-2.5000000000000001E-2</v>
      </c>
      <c r="M890" s="173">
        <v>181</v>
      </c>
      <c r="N890" s="173">
        <v>50</v>
      </c>
      <c r="O890" s="173">
        <v>67</v>
      </c>
      <c r="P890" s="167">
        <v>2.62</v>
      </c>
    </row>
    <row r="891" spans="1:16" x14ac:dyDescent="0.35">
      <c r="A891" s="177" t="s">
        <v>6067</v>
      </c>
      <c r="B891" s="175"/>
      <c r="C891" s="175" t="s">
        <v>258</v>
      </c>
      <c r="D891" s="175" t="s">
        <v>9898</v>
      </c>
      <c r="E891" s="175"/>
      <c r="F891" s="175" t="s">
        <v>6066</v>
      </c>
      <c r="G891" s="176" t="s">
        <v>1839</v>
      </c>
      <c r="H891" s="175" t="s">
        <v>1646</v>
      </c>
      <c r="I891" s="173">
        <v>38</v>
      </c>
      <c r="J891" s="173">
        <v>0</v>
      </c>
      <c r="K891" s="173">
        <v>26</v>
      </c>
      <c r="L891" s="174">
        <v>0</v>
      </c>
      <c r="M891" s="173">
        <v>19</v>
      </c>
      <c r="N891" s="173">
        <v>4</v>
      </c>
      <c r="O891" s="173">
        <v>8</v>
      </c>
      <c r="P891" s="167">
        <v>3.75</v>
      </c>
    </row>
    <row r="892" spans="1:16" x14ac:dyDescent="0.35">
      <c r="A892" s="177" t="s">
        <v>3567</v>
      </c>
      <c r="B892" s="175"/>
      <c r="C892" s="175" t="s">
        <v>257</v>
      </c>
      <c r="D892" s="175" t="s">
        <v>9970</v>
      </c>
      <c r="E892" s="175"/>
      <c r="F892" s="175" t="s">
        <v>3566</v>
      </c>
      <c r="G892" s="176" t="s">
        <v>8221</v>
      </c>
      <c r="H892" s="175" t="s">
        <v>1646</v>
      </c>
      <c r="I892" s="173">
        <v>38</v>
      </c>
      <c r="J892" s="173">
        <v>25</v>
      </c>
      <c r="K892" s="173">
        <v>130</v>
      </c>
      <c r="L892" s="174">
        <v>0.52</v>
      </c>
      <c r="M892" s="173">
        <v>660</v>
      </c>
      <c r="N892" s="173">
        <v>310</v>
      </c>
      <c r="O892" s="173">
        <v>457</v>
      </c>
      <c r="P892" s="167">
        <v>1.12903225806452</v>
      </c>
    </row>
    <row r="893" spans="1:16" x14ac:dyDescent="0.35">
      <c r="A893" s="177" t="s">
        <v>1821</v>
      </c>
      <c r="B893" s="175"/>
      <c r="C893" s="175" t="s">
        <v>351</v>
      </c>
      <c r="D893" s="175" t="s">
        <v>11584</v>
      </c>
      <c r="E893" s="175"/>
      <c r="F893" s="175" t="s">
        <v>1820</v>
      </c>
      <c r="G893" s="176" t="s">
        <v>11585</v>
      </c>
      <c r="H893" s="175" t="s">
        <v>1646</v>
      </c>
      <c r="I893" s="173">
        <v>38</v>
      </c>
      <c r="J893" s="173">
        <v>55</v>
      </c>
      <c r="K893" s="173">
        <v>41</v>
      </c>
      <c r="L893" s="174">
        <v>-0.30909090909090903</v>
      </c>
      <c r="M893" s="173">
        <v>69</v>
      </c>
      <c r="N893" s="173">
        <v>28</v>
      </c>
      <c r="O893" s="173">
        <v>37</v>
      </c>
      <c r="P893" s="167">
        <v>1.46428571428571</v>
      </c>
    </row>
    <row r="894" spans="1:16" x14ac:dyDescent="0.35">
      <c r="A894" s="177" t="s">
        <v>7324</v>
      </c>
      <c r="B894" s="175"/>
      <c r="C894" s="175" t="s">
        <v>257</v>
      </c>
      <c r="D894" s="175" t="s">
        <v>7323</v>
      </c>
      <c r="E894" s="175"/>
      <c r="F894" s="175" t="s">
        <v>7322</v>
      </c>
      <c r="G894" s="176" t="s">
        <v>2755</v>
      </c>
      <c r="H894" s="175" t="s">
        <v>1646</v>
      </c>
      <c r="I894" s="173">
        <v>37</v>
      </c>
      <c r="J894" s="173">
        <v>0</v>
      </c>
      <c r="K894" s="173">
        <v>24</v>
      </c>
      <c r="L894" s="174">
        <v>0</v>
      </c>
      <c r="M894" s="173">
        <v>135</v>
      </c>
      <c r="N894" s="173">
        <v>55</v>
      </c>
      <c r="O894" s="173">
        <v>72</v>
      </c>
      <c r="P894" s="167">
        <v>1.4545454545454499</v>
      </c>
    </row>
    <row r="895" spans="1:16" x14ac:dyDescent="0.35">
      <c r="A895" s="177" t="s">
        <v>7579</v>
      </c>
      <c r="B895" s="175" t="s">
        <v>3433</v>
      </c>
      <c r="C895" s="175" t="s">
        <v>259</v>
      </c>
      <c r="D895" s="175" t="s">
        <v>11196</v>
      </c>
      <c r="E895" s="175" t="s">
        <v>7578</v>
      </c>
      <c r="F895" s="175"/>
      <c r="G895" s="176" t="s">
        <v>1839</v>
      </c>
      <c r="H895" s="175" t="s">
        <v>1646</v>
      </c>
      <c r="I895" s="173">
        <v>37</v>
      </c>
      <c r="J895" s="173">
        <v>5</v>
      </c>
      <c r="K895" s="173">
        <v>7</v>
      </c>
      <c r="L895" s="174">
        <v>6.4</v>
      </c>
      <c r="M895" s="173">
        <v>256</v>
      </c>
      <c r="N895" s="173">
        <v>70</v>
      </c>
      <c r="O895" s="173">
        <v>114</v>
      </c>
      <c r="P895" s="167">
        <v>2.6571428571428601</v>
      </c>
    </row>
    <row r="896" spans="1:16" x14ac:dyDescent="0.35">
      <c r="A896" s="177" t="s">
        <v>9524</v>
      </c>
      <c r="B896" s="175"/>
      <c r="C896" s="175" t="s">
        <v>255</v>
      </c>
      <c r="D896" s="175" t="s">
        <v>11423</v>
      </c>
      <c r="E896" s="175" t="s">
        <v>7923</v>
      </c>
      <c r="F896" s="175"/>
      <c r="G896" s="176" t="s">
        <v>10059</v>
      </c>
      <c r="H896" s="175"/>
      <c r="I896" s="173">
        <v>37</v>
      </c>
      <c r="J896" s="173">
        <v>38</v>
      </c>
      <c r="K896" s="173">
        <v>64</v>
      </c>
      <c r="L896" s="174">
        <v>-2.6315789473684199E-2</v>
      </c>
      <c r="M896" s="173">
        <v>59</v>
      </c>
      <c r="N896" s="173">
        <v>34</v>
      </c>
      <c r="O896" s="173">
        <v>63</v>
      </c>
      <c r="P896" s="167">
        <v>0.73529411764705899</v>
      </c>
    </row>
    <row r="897" spans="1:16" x14ac:dyDescent="0.35">
      <c r="A897" s="177" t="s">
        <v>8055</v>
      </c>
      <c r="B897" s="175"/>
      <c r="C897" s="175" t="s">
        <v>258</v>
      </c>
      <c r="D897" s="175" t="s">
        <v>9873</v>
      </c>
      <c r="E897" s="175"/>
      <c r="F897" s="175" t="s">
        <v>8054</v>
      </c>
      <c r="G897" s="176" t="s">
        <v>11577</v>
      </c>
      <c r="H897" s="175" t="s">
        <v>1646</v>
      </c>
      <c r="I897" s="173">
        <v>37</v>
      </c>
      <c r="J897" s="173">
        <v>159</v>
      </c>
      <c r="K897" s="173">
        <v>158</v>
      </c>
      <c r="L897" s="174">
        <v>-0.767295597484277</v>
      </c>
      <c r="M897" s="173">
        <v>456</v>
      </c>
      <c r="N897" s="173">
        <v>347</v>
      </c>
      <c r="O897" s="173">
        <v>396</v>
      </c>
      <c r="P897" s="167">
        <v>0.31412103746397702</v>
      </c>
    </row>
    <row r="898" spans="1:16" x14ac:dyDescent="0.35">
      <c r="A898" s="177" t="s">
        <v>2042</v>
      </c>
      <c r="B898" s="175"/>
      <c r="C898" s="175" t="s">
        <v>260</v>
      </c>
      <c r="D898" s="175" t="s">
        <v>2041</v>
      </c>
      <c r="E898" s="175"/>
      <c r="F898" s="175" t="s">
        <v>2040</v>
      </c>
      <c r="G898" s="176" t="s">
        <v>2039</v>
      </c>
      <c r="H898" s="175" t="s">
        <v>1646</v>
      </c>
      <c r="I898" s="173">
        <v>37</v>
      </c>
      <c r="J898" s="173">
        <v>61</v>
      </c>
      <c r="K898" s="173">
        <v>87</v>
      </c>
      <c r="L898" s="174">
        <v>-0.39344262295082</v>
      </c>
      <c r="M898" s="173">
        <v>27</v>
      </c>
      <c r="N898" s="173">
        <v>19</v>
      </c>
      <c r="O898" s="173">
        <v>21</v>
      </c>
      <c r="P898" s="167">
        <v>0.42105263157894701</v>
      </c>
    </row>
    <row r="899" spans="1:16" x14ac:dyDescent="0.35">
      <c r="A899" s="177" t="s">
        <v>9525</v>
      </c>
      <c r="B899" s="175"/>
      <c r="C899" s="175" t="s">
        <v>8856</v>
      </c>
      <c r="D899" s="175" t="s">
        <v>9495</v>
      </c>
      <c r="E899" s="175" t="s">
        <v>7009</v>
      </c>
      <c r="F899" s="175"/>
      <c r="G899" s="176" t="s">
        <v>9496</v>
      </c>
      <c r="H899" s="175"/>
      <c r="I899" s="173">
        <v>36</v>
      </c>
      <c r="J899" s="173">
        <v>13</v>
      </c>
      <c r="K899" s="173">
        <v>20</v>
      </c>
      <c r="L899" s="174">
        <v>1.7692307692307701</v>
      </c>
      <c r="M899" s="173">
        <v>569</v>
      </c>
      <c r="N899" s="173">
        <v>248</v>
      </c>
      <c r="O899" s="173">
        <v>328</v>
      </c>
      <c r="P899" s="167">
        <v>1.2943548387096799</v>
      </c>
    </row>
    <row r="900" spans="1:16" x14ac:dyDescent="0.35">
      <c r="A900" s="177" t="s">
        <v>6075</v>
      </c>
      <c r="B900" s="175"/>
      <c r="C900" s="175" t="s">
        <v>257</v>
      </c>
      <c r="D900" s="175" t="s">
        <v>9897</v>
      </c>
      <c r="E900" s="175"/>
      <c r="F900" s="175" t="s">
        <v>6074</v>
      </c>
      <c r="G900" s="176" t="s">
        <v>1885</v>
      </c>
      <c r="H900" s="175" t="s">
        <v>1646</v>
      </c>
      <c r="I900" s="173">
        <v>36</v>
      </c>
      <c r="J900" s="173">
        <v>52</v>
      </c>
      <c r="K900" s="173">
        <v>33</v>
      </c>
      <c r="L900" s="174">
        <v>-0.30769230769230799</v>
      </c>
      <c r="M900" s="173">
        <v>249</v>
      </c>
      <c r="N900" s="173">
        <v>79</v>
      </c>
      <c r="O900" s="173">
        <v>97</v>
      </c>
      <c r="P900" s="167">
        <v>2.15189873417722</v>
      </c>
    </row>
    <row r="901" spans="1:16" x14ac:dyDescent="0.35">
      <c r="A901" s="177" t="s">
        <v>6989</v>
      </c>
      <c r="B901" s="175"/>
      <c r="C901" s="175" t="s">
        <v>255</v>
      </c>
      <c r="D901" s="175" t="s">
        <v>6988</v>
      </c>
      <c r="E901" s="175"/>
      <c r="F901" s="175" t="s">
        <v>6987</v>
      </c>
      <c r="G901" s="176" t="s">
        <v>6986</v>
      </c>
      <c r="H901" s="175" t="s">
        <v>1646</v>
      </c>
      <c r="I901" s="173">
        <v>36</v>
      </c>
      <c r="J901" s="173">
        <v>0</v>
      </c>
      <c r="K901" s="173">
        <v>12</v>
      </c>
      <c r="L901" s="174">
        <v>0</v>
      </c>
      <c r="M901" s="173">
        <v>185</v>
      </c>
      <c r="N901" s="173">
        <v>63</v>
      </c>
      <c r="O901" s="173">
        <v>91</v>
      </c>
      <c r="P901" s="167">
        <v>1.9365079365079401</v>
      </c>
    </row>
    <row r="902" spans="1:16" x14ac:dyDescent="0.35">
      <c r="A902" s="177" t="s">
        <v>6771</v>
      </c>
      <c r="B902" s="175" t="s">
        <v>5081</v>
      </c>
      <c r="C902" s="175" t="s">
        <v>257</v>
      </c>
      <c r="D902" s="175" t="s">
        <v>6770</v>
      </c>
      <c r="E902" s="175" t="s">
        <v>6769</v>
      </c>
      <c r="F902" s="175"/>
      <c r="G902" s="176" t="s">
        <v>1885</v>
      </c>
      <c r="H902" s="175" t="s">
        <v>1646</v>
      </c>
      <c r="I902" s="173">
        <v>36</v>
      </c>
      <c r="J902" s="173">
        <v>48</v>
      </c>
      <c r="K902" s="173">
        <v>0</v>
      </c>
      <c r="L902" s="174">
        <v>-0.25</v>
      </c>
      <c r="M902" s="173">
        <v>464</v>
      </c>
      <c r="N902" s="173">
        <v>236</v>
      </c>
      <c r="O902" s="173">
        <v>285</v>
      </c>
      <c r="P902" s="167">
        <v>0.96610169491525399</v>
      </c>
    </row>
    <row r="903" spans="1:16" x14ac:dyDescent="0.35">
      <c r="A903" s="177" t="s">
        <v>6940</v>
      </c>
      <c r="B903" s="175" t="s">
        <v>5669</v>
      </c>
      <c r="C903" s="175" t="s">
        <v>254</v>
      </c>
      <c r="D903" s="175" t="s">
        <v>10321</v>
      </c>
      <c r="E903" s="175" t="s">
        <v>6939</v>
      </c>
      <c r="F903" s="175"/>
      <c r="G903" s="176" t="s">
        <v>11254</v>
      </c>
      <c r="H903" s="175" t="s">
        <v>1646</v>
      </c>
      <c r="I903" s="173">
        <v>36</v>
      </c>
      <c r="J903" s="173">
        <v>24</v>
      </c>
      <c r="K903" s="173">
        <v>37</v>
      </c>
      <c r="L903" s="174">
        <v>0.5</v>
      </c>
      <c r="M903" s="173">
        <v>11308</v>
      </c>
      <c r="N903" s="173">
        <v>7724</v>
      </c>
      <c r="O903" s="173">
        <v>5914</v>
      </c>
      <c r="P903" s="167">
        <v>0.46400828586224802</v>
      </c>
    </row>
    <row r="904" spans="1:16" x14ac:dyDescent="0.35">
      <c r="A904" s="177" t="s">
        <v>4134</v>
      </c>
      <c r="B904" s="175"/>
      <c r="C904" s="175" t="s">
        <v>256</v>
      </c>
      <c r="D904" s="175" t="s">
        <v>2907</v>
      </c>
      <c r="E904" s="175"/>
      <c r="F904" s="175" t="s">
        <v>4133</v>
      </c>
      <c r="G904" s="176" t="s">
        <v>2357</v>
      </c>
      <c r="H904" s="175" t="s">
        <v>1646</v>
      </c>
      <c r="I904" s="173">
        <v>36</v>
      </c>
      <c r="J904" s="173">
        <v>108</v>
      </c>
      <c r="K904" s="173">
        <v>58</v>
      </c>
      <c r="L904" s="174">
        <v>-0.66666666666666696</v>
      </c>
      <c r="M904" s="173">
        <v>43</v>
      </c>
      <c r="N904" s="173">
        <v>11</v>
      </c>
      <c r="O904" s="173">
        <v>16</v>
      </c>
      <c r="P904" s="167">
        <v>2.9090909090909101</v>
      </c>
    </row>
    <row r="905" spans="1:16" x14ac:dyDescent="0.35">
      <c r="A905" s="177" t="s">
        <v>7215</v>
      </c>
      <c r="B905" s="175"/>
      <c r="C905" s="175" t="s">
        <v>8856</v>
      </c>
      <c r="D905" s="175" t="s">
        <v>9406</v>
      </c>
      <c r="E905" s="175"/>
      <c r="F905" s="175" t="s">
        <v>7214</v>
      </c>
      <c r="G905" s="176" t="s">
        <v>9407</v>
      </c>
      <c r="H905" s="175" t="s">
        <v>1646</v>
      </c>
      <c r="I905" s="173">
        <v>36</v>
      </c>
      <c r="J905" s="173">
        <v>24</v>
      </c>
      <c r="K905" s="173">
        <v>38</v>
      </c>
      <c r="L905" s="174">
        <v>0.5</v>
      </c>
      <c r="M905" s="173">
        <v>182</v>
      </c>
      <c r="N905" s="173">
        <v>155</v>
      </c>
      <c r="O905" s="173">
        <v>176</v>
      </c>
      <c r="P905" s="167">
        <v>0.174193548387097</v>
      </c>
    </row>
    <row r="906" spans="1:16" x14ac:dyDescent="0.35">
      <c r="A906" s="177" t="s">
        <v>2201</v>
      </c>
      <c r="B906" s="175"/>
      <c r="C906" s="175" t="s">
        <v>351</v>
      </c>
      <c r="D906" s="175" t="s">
        <v>11933</v>
      </c>
      <c r="E906" s="175"/>
      <c r="F906" s="175" t="s">
        <v>2200</v>
      </c>
      <c r="G906" s="176" t="s">
        <v>11934</v>
      </c>
      <c r="H906" s="175" t="s">
        <v>1462</v>
      </c>
      <c r="I906" s="173">
        <v>36</v>
      </c>
      <c r="J906" s="173">
        <v>25</v>
      </c>
      <c r="K906" s="173">
        <v>98</v>
      </c>
      <c r="L906" s="174">
        <v>0.44</v>
      </c>
      <c r="M906" s="173">
        <v>82</v>
      </c>
      <c r="N906" s="173">
        <v>56</v>
      </c>
      <c r="O906" s="173">
        <v>89</v>
      </c>
      <c r="P906" s="167">
        <v>0.46428571428571402</v>
      </c>
    </row>
    <row r="907" spans="1:16" x14ac:dyDescent="0.35">
      <c r="A907" s="177" t="s">
        <v>7414</v>
      </c>
      <c r="B907" s="175" t="s">
        <v>7413</v>
      </c>
      <c r="C907" s="175" t="s">
        <v>263</v>
      </c>
      <c r="D907" s="175" t="s">
        <v>11709</v>
      </c>
      <c r="E907" s="175" t="s">
        <v>7412</v>
      </c>
      <c r="F907" s="175"/>
      <c r="G907" s="176" t="s">
        <v>11710</v>
      </c>
      <c r="H907" s="175" t="s">
        <v>1646</v>
      </c>
      <c r="I907" s="173">
        <v>35</v>
      </c>
      <c r="J907" s="173">
        <v>21</v>
      </c>
      <c r="K907" s="173">
        <v>19</v>
      </c>
      <c r="L907" s="174">
        <v>0.66666666666666696</v>
      </c>
      <c r="M907" s="173">
        <v>580</v>
      </c>
      <c r="N907" s="173">
        <v>174</v>
      </c>
      <c r="O907" s="173">
        <v>251</v>
      </c>
      <c r="P907" s="167">
        <v>2.3333333333333299</v>
      </c>
    </row>
    <row r="908" spans="1:16" x14ac:dyDescent="0.35">
      <c r="A908" s="177" t="s">
        <v>5522</v>
      </c>
      <c r="B908" s="175"/>
      <c r="C908" s="175" t="s">
        <v>8856</v>
      </c>
      <c r="D908" s="175" t="s">
        <v>9650</v>
      </c>
      <c r="E908" s="175"/>
      <c r="F908" s="175" t="s">
        <v>5523</v>
      </c>
      <c r="G908" s="176" t="s">
        <v>9651</v>
      </c>
      <c r="H908" s="175" t="s">
        <v>1646</v>
      </c>
      <c r="I908" s="173">
        <v>35</v>
      </c>
      <c r="J908" s="173">
        <v>310</v>
      </c>
      <c r="K908" s="173">
        <v>377</v>
      </c>
      <c r="L908" s="174">
        <v>-0.88709677419354804</v>
      </c>
      <c r="M908" s="173">
        <v>99</v>
      </c>
      <c r="N908" s="173">
        <v>59</v>
      </c>
      <c r="O908" s="173">
        <v>47</v>
      </c>
      <c r="P908" s="167">
        <v>0.677966101694915</v>
      </c>
    </row>
    <row r="909" spans="1:16" x14ac:dyDescent="0.35">
      <c r="A909" s="177" t="s">
        <v>7827</v>
      </c>
      <c r="B909" s="175" t="s">
        <v>7692</v>
      </c>
      <c r="C909" s="175" t="s">
        <v>351</v>
      </c>
      <c r="D909" s="175" t="s">
        <v>10273</v>
      </c>
      <c r="E909" s="175" t="s">
        <v>7826</v>
      </c>
      <c r="F909" s="175"/>
      <c r="G909" s="176" t="s">
        <v>10274</v>
      </c>
      <c r="H909" s="175" t="s">
        <v>1646</v>
      </c>
      <c r="I909" s="173">
        <v>35</v>
      </c>
      <c r="J909" s="173">
        <v>44</v>
      </c>
      <c r="K909" s="173">
        <v>49</v>
      </c>
      <c r="L909" s="174">
        <v>-0.204545454545455</v>
      </c>
      <c r="M909" s="173">
        <v>1892</v>
      </c>
      <c r="N909" s="173">
        <v>620</v>
      </c>
      <c r="O909" s="173">
        <v>827</v>
      </c>
      <c r="P909" s="167">
        <v>2.0516129032258101</v>
      </c>
    </row>
    <row r="910" spans="1:16" x14ac:dyDescent="0.35">
      <c r="A910" s="177" t="s">
        <v>4988</v>
      </c>
      <c r="B910" s="175"/>
      <c r="C910" s="175" t="s">
        <v>254</v>
      </c>
      <c r="D910" s="175" t="s">
        <v>11293</v>
      </c>
      <c r="E910" s="175"/>
      <c r="F910" s="175" t="s">
        <v>4987</v>
      </c>
      <c r="G910" s="176" t="s">
        <v>1457</v>
      </c>
      <c r="H910" s="175" t="s">
        <v>1646</v>
      </c>
      <c r="I910" s="173">
        <v>35</v>
      </c>
      <c r="J910" s="173">
        <v>81</v>
      </c>
      <c r="K910" s="173">
        <v>66</v>
      </c>
      <c r="L910" s="174">
        <v>-0.56790123456790098</v>
      </c>
      <c r="M910" s="173">
        <v>183</v>
      </c>
      <c r="N910" s="173">
        <v>71</v>
      </c>
      <c r="O910" s="173">
        <v>108</v>
      </c>
      <c r="P910" s="167">
        <v>1.57746478873239</v>
      </c>
    </row>
    <row r="911" spans="1:16" x14ac:dyDescent="0.35">
      <c r="A911" s="177" t="s">
        <v>7597</v>
      </c>
      <c r="B911" s="175"/>
      <c r="C911" s="175" t="s">
        <v>257</v>
      </c>
      <c r="D911" s="175" t="s">
        <v>4088</v>
      </c>
      <c r="E911" s="175"/>
      <c r="F911" s="175" t="s">
        <v>7596</v>
      </c>
      <c r="G911" s="176" t="s">
        <v>201</v>
      </c>
      <c r="H911" s="175" t="s">
        <v>1646</v>
      </c>
      <c r="I911" s="173">
        <v>35</v>
      </c>
      <c r="J911" s="173">
        <v>0</v>
      </c>
      <c r="K911" s="173">
        <v>9</v>
      </c>
      <c r="L911" s="174">
        <v>0</v>
      </c>
      <c r="M911" s="173">
        <v>255</v>
      </c>
      <c r="N911" s="173">
        <v>88</v>
      </c>
      <c r="O911" s="173">
        <v>111</v>
      </c>
      <c r="P911" s="167">
        <v>1.89772727272727</v>
      </c>
    </row>
    <row r="912" spans="1:16" x14ac:dyDescent="0.35">
      <c r="A912" s="177" t="s">
        <v>2598</v>
      </c>
      <c r="B912" s="175"/>
      <c r="C912" s="175" t="s">
        <v>260</v>
      </c>
      <c r="D912" s="175" t="s">
        <v>9840</v>
      </c>
      <c r="E912" s="175"/>
      <c r="F912" s="175" t="s">
        <v>2597</v>
      </c>
      <c r="G912" s="176" t="s">
        <v>4863</v>
      </c>
      <c r="H912" s="175" t="s">
        <v>1646</v>
      </c>
      <c r="I912" s="173">
        <v>35</v>
      </c>
      <c r="J912" s="173">
        <v>102</v>
      </c>
      <c r="K912" s="173">
        <v>108</v>
      </c>
      <c r="L912" s="174">
        <v>-0.65686274509803899</v>
      </c>
      <c r="M912" s="173">
        <v>52</v>
      </c>
      <c r="N912" s="173">
        <v>26</v>
      </c>
      <c r="O912" s="173">
        <v>31</v>
      </c>
      <c r="P912" s="167">
        <v>1</v>
      </c>
    </row>
    <row r="913" spans="1:16" x14ac:dyDescent="0.35">
      <c r="A913" s="177" t="s">
        <v>2100</v>
      </c>
      <c r="B913" s="175"/>
      <c r="C913" s="175" t="s">
        <v>256</v>
      </c>
      <c r="D913" s="175" t="s">
        <v>11568</v>
      </c>
      <c r="E913" s="175"/>
      <c r="F913" s="175" t="s">
        <v>2099</v>
      </c>
      <c r="G913" s="176" t="s">
        <v>10800</v>
      </c>
      <c r="H913" s="175" t="s">
        <v>1646</v>
      </c>
      <c r="I913" s="173">
        <v>35</v>
      </c>
      <c r="J913" s="173">
        <v>60</v>
      </c>
      <c r="K913" s="173">
        <v>114</v>
      </c>
      <c r="L913" s="174">
        <v>-0.41666666666666702</v>
      </c>
      <c r="M913" s="173">
        <v>449</v>
      </c>
      <c r="N913" s="173">
        <v>253</v>
      </c>
      <c r="O913" s="173">
        <v>301</v>
      </c>
      <c r="P913" s="167">
        <v>0.77470355731225304</v>
      </c>
    </row>
    <row r="914" spans="1:16" x14ac:dyDescent="0.35">
      <c r="A914" s="177" t="s">
        <v>2051</v>
      </c>
      <c r="B914" s="175"/>
      <c r="C914" s="175" t="s">
        <v>256</v>
      </c>
      <c r="D914" s="175" t="s">
        <v>11614</v>
      </c>
      <c r="E914" s="175"/>
      <c r="F914" s="175" t="s">
        <v>2050</v>
      </c>
      <c r="G914" s="176" t="s">
        <v>11615</v>
      </c>
      <c r="H914" s="175" t="s">
        <v>1646</v>
      </c>
      <c r="I914" s="173">
        <v>35</v>
      </c>
      <c r="J914" s="173">
        <v>47</v>
      </c>
      <c r="K914" s="173">
        <v>66</v>
      </c>
      <c r="L914" s="174">
        <v>-0.25531914893617003</v>
      </c>
      <c r="M914" s="173">
        <v>1148</v>
      </c>
      <c r="N914" s="173">
        <v>436</v>
      </c>
      <c r="O914" s="173">
        <v>506</v>
      </c>
      <c r="P914" s="167">
        <v>1.63302752293578</v>
      </c>
    </row>
    <row r="915" spans="1:16" x14ac:dyDescent="0.35">
      <c r="A915" s="179" t="s">
        <v>4944</v>
      </c>
      <c r="B915" s="178"/>
      <c r="C915" s="178" t="s">
        <v>350</v>
      </c>
      <c r="D915" s="175" t="s">
        <v>9990</v>
      </c>
      <c r="E915" s="175"/>
      <c r="F915" s="175" t="s">
        <v>4943</v>
      </c>
      <c r="G915" s="176" t="s">
        <v>2231</v>
      </c>
      <c r="H915" s="175" t="s">
        <v>1646</v>
      </c>
      <c r="I915" s="173">
        <v>34</v>
      </c>
      <c r="J915" s="173">
        <v>44</v>
      </c>
      <c r="K915" s="173">
        <v>49</v>
      </c>
      <c r="L915" s="174">
        <v>-0.22727272727272699</v>
      </c>
      <c r="M915" s="173">
        <v>35</v>
      </c>
      <c r="N915" s="173">
        <v>8</v>
      </c>
      <c r="O915" s="173">
        <v>11</v>
      </c>
      <c r="P915" s="167">
        <v>3.375</v>
      </c>
    </row>
    <row r="916" spans="1:16" x14ac:dyDescent="0.35">
      <c r="A916" s="177" t="s">
        <v>7141</v>
      </c>
      <c r="B916" s="175"/>
      <c r="C916" s="175" t="s">
        <v>8856</v>
      </c>
      <c r="D916" s="175" t="s">
        <v>7140</v>
      </c>
      <c r="E916" s="175"/>
      <c r="F916" s="175" t="s">
        <v>7139</v>
      </c>
      <c r="G916" s="176" t="s">
        <v>7138</v>
      </c>
      <c r="H916" s="175" t="s">
        <v>1646</v>
      </c>
      <c r="I916" s="173">
        <v>34</v>
      </c>
      <c r="J916" s="173">
        <v>68</v>
      </c>
      <c r="K916" s="173">
        <v>61</v>
      </c>
      <c r="L916" s="174">
        <v>-0.5</v>
      </c>
      <c r="M916" s="173">
        <v>2126</v>
      </c>
      <c r="N916" s="173">
        <v>1011</v>
      </c>
      <c r="O916" s="173">
        <v>1250</v>
      </c>
      <c r="P916" s="167">
        <v>1.1028684470821</v>
      </c>
    </row>
    <row r="917" spans="1:16" x14ac:dyDescent="0.35">
      <c r="A917" s="177" t="s">
        <v>6706</v>
      </c>
      <c r="B917" s="175"/>
      <c r="C917" s="175" t="s">
        <v>259</v>
      </c>
      <c r="D917" s="175" t="s">
        <v>10524</v>
      </c>
      <c r="E917" s="175"/>
      <c r="F917" s="175" t="s">
        <v>6705</v>
      </c>
      <c r="G917" s="176" t="s">
        <v>4142</v>
      </c>
      <c r="H917" s="175" t="s">
        <v>1646</v>
      </c>
      <c r="I917" s="173">
        <v>34</v>
      </c>
      <c r="J917" s="173">
        <v>56</v>
      </c>
      <c r="K917" s="173">
        <v>60</v>
      </c>
      <c r="L917" s="174">
        <v>-0.39285714285714302</v>
      </c>
      <c r="M917" s="173">
        <v>233</v>
      </c>
      <c r="N917" s="173">
        <v>68</v>
      </c>
      <c r="O917" s="173">
        <v>90</v>
      </c>
      <c r="P917" s="167">
        <v>2.4264705882352899</v>
      </c>
    </row>
    <row r="918" spans="1:16" x14ac:dyDescent="0.35">
      <c r="A918" s="177" t="s">
        <v>7172</v>
      </c>
      <c r="B918" s="175"/>
      <c r="C918" s="175" t="s">
        <v>8856</v>
      </c>
      <c r="D918" s="175" t="s">
        <v>9288</v>
      </c>
      <c r="E918" s="175"/>
      <c r="F918" s="175" t="s">
        <v>7171</v>
      </c>
      <c r="G918" s="176" t="s">
        <v>8372</v>
      </c>
      <c r="H918" s="175" t="s">
        <v>1646</v>
      </c>
      <c r="I918" s="173">
        <v>34</v>
      </c>
      <c r="J918" s="173">
        <v>49</v>
      </c>
      <c r="K918" s="173">
        <v>32</v>
      </c>
      <c r="L918" s="174">
        <v>-0.30612244897959201</v>
      </c>
      <c r="M918" s="173">
        <v>42</v>
      </c>
      <c r="N918" s="173">
        <v>14</v>
      </c>
      <c r="O918" s="173">
        <v>14</v>
      </c>
      <c r="P918" s="167">
        <v>2</v>
      </c>
    </row>
    <row r="919" spans="1:16" x14ac:dyDescent="0.35">
      <c r="A919" s="177" t="s">
        <v>5643</v>
      </c>
      <c r="B919" s="175" t="s">
        <v>2658</v>
      </c>
      <c r="C919" s="175" t="s">
        <v>350</v>
      </c>
      <c r="D919" s="175" t="s">
        <v>10177</v>
      </c>
      <c r="E919" s="175" t="s">
        <v>5642</v>
      </c>
      <c r="F919" s="175"/>
      <c r="G919" s="176" t="s">
        <v>10178</v>
      </c>
      <c r="H919" s="175" t="s">
        <v>1646</v>
      </c>
      <c r="I919" s="173">
        <v>33</v>
      </c>
      <c r="J919" s="173">
        <v>43</v>
      </c>
      <c r="K919" s="173">
        <v>35</v>
      </c>
      <c r="L919" s="174">
        <v>-0.232558139534884</v>
      </c>
      <c r="M919" s="173">
        <v>87</v>
      </c>
      <c r="N919" s="173">
        <v>24</v>
      </c>
      <c r="O919" s="173">
        <v>35</v>
      </c>
      <c r="P919" s="167">
        <v>2.625</v>
      </c>
    </row>
    <row r="920" spans="1:16" x14ac:dyDescent="0.35">
      <c r="A920" s="177" t="s">
        <v>7693</v>
      </c>
      <c r="B920" s="175" t="s">
        <v>7692</v>
      </c>
      <c r="C920" s="175" t="s">
        <v>351</v>
      </c>
      <c r="D920" s="175" t="s">
        <v>7691</v>
      </c>
      <c r="E920" s="175" t="s">
        <v>7690</v>
      </c>
      <c r="F920" s="175"/>
      <c r="G920" s="176" t="s">
        <v>6686</v>
      </c>
      <c r="H920" s="175" t="s">
        <v>1646</v>
      </c>
      <c r="I920" s="173">
        <v>33</v>
      </c>
      <c r="J920" s="173">
        <v>53</v>
      </c>
      <c r="K920" s="173">
        <v>52</v>
      </c>
      <c r="L920" s="174">
        <v>-0.37735849056603799</v>
      </c>
      <c r="M920" s="173">
        <v>174</v>
      </c>
      <c r="N920" s="173">
        <v>69</v>
      </c>
      <c r="O920" s="173">
        <v>125</v>
      </c>
      <c r="P920" s="167">
        <v>1.52173913043478</v>
      </c>
    </row>
    <row r="921" spans="1:16" x14ac:dyDescent="0.35">
      <c r="A921" s="177" t="s">
        <v>7703</v>
      </c>
      <c r="B921" s="175" t="s">
        <v>5136</v>
      </c>
      <c r="C921" s="175" t="s">
        <v>262</v>
      </c>
      <c r="D921" s="175" t="s">
        <v>9313</v>
      </c>
      <c r="E921" s="175" t="s">
        <v>7702</v>
      </c>
      <c r="F921" s="175"/>
      <c r="G921" s="176" t="s">
        <v>9314</v>
      </c>
      <c r="H921" s="175" t="s">
        <v>1646</v>
      </c>
      <c r="I921" s="173">
        <v>33</v>
      </c>
      <c r="J921" s="173">
        <v>10</v>
      </c>
      <c r="K921" s="173">
        <v>28</v>
      </c>
      <c r="L921" s="174">
        <v>2.2999999999999998</v>
      </c>
      <c r="M921" s="173">
        <v>3306</v>
      </c>
      <c r="N921" s="173">
        <v>1490</v>
      </c>
      <c r="O921" s="173">
        <v>1644</v>
      </c>
      <c r="P921" s="167">
        <v>1.21879194630872</v>
      </c>
    </row>
    <row r="922" spans="1:16" x14ac:dyDescent="0.35">
      <c r="A922" s="177" t="s">
        <v>4730</v>
      </c>
      <c r="B922" s="175"/>
      <c r="C922" s="175" t="s">
        <v>8856</v>
      </c>
      <c r="D922" s="175" t="s">
        <v>10411</v>
      </c>
      <c r="E922" s="175"/>
      <c r="F922" s="175" t="s">
        <v>4729</v>
      </c>
      <c r="G922" s="176" t="s">
        <v>10412</v>
      </c>
      <c r="H922" s="175" t="s">
        <v>1646</v>
      </c>
      <c r="I922" s="173">
        <v>33</v>
      </c>
      <c r="J922" s="173">
        <v>23</v>
      </c>
      <c r="K922" s="173">
        <v>50</v>
      </c>
      <c r="L922" s="174">
        <v>0.434782608695652</v>
      </c>
      <c r="M922" s="173">
        <v>420</v>
      </c>
      <c r="N922" s="173">
        <v>335</v>
      </c>
      <c r="O922" s="173">
        <v>444</v>
      </c>
      <c r="P922" s="167">
        <v>0.25373134328358199</v>
      </c>
    </row>
    <row r="923" spans="1:16" x14ac:dyDescent="0.35">
      <c r="A923" s="177" t="s">
        <v>7181</v>
      </c>
      <c r="B923" s="175"/>
      <c r="C923" s="175" t="s">
        <v>263</v>
      </c>
      <c r="D923" s="175" t="s">
        <v>10482</v>
      </c>
      <c r="E923" s="175"/>
      <c r="F923" s="175" t="s">
        <v>7180</v>
      </c>
      <c r="G923" s="176" t="s">
        <v>10483</v>
      </c>
      <c r="H923" s="175" t="s">
        <v>1646</v>
      </c>
      <c r="I923" s="173">
        <v>33</v>
      </c>
      <c r="J923" s="173">
        <v>18</v>
      </c>
      <c r="K923" s="173">
        <v>18</v>
      </c>
      <c r="L923" s="174">
        <v>0.83333333333333304</v>
      </c>
      <c r="M923" s="173">
        <v>239</v>
      </c>
      <c r="N923" s="173">
        <v>93</v>
      </c>
      <c r="O923" s="173">
        <v>134</v>
      </c>
      <c r="P923" s="167">
        <v>1.56989247311828</v>
      </c>
    </row>
    <row r="924" spans="1:16" x14ac:dyDescent="0.35">
      <c r="A924" s="177" t="s">
        <v>7305</v>
      </c>
      <c r="B924" s="175"/>
      <c r="C924" s="175" t="s">
        <v>256</v>
      </c>
      <c r="D924" s="175" t="s">
        <v>7304</v>
      </c>
      <c r="E924" s="175"/>
      <c r="F924" s="175" t="s">
        <v>7303</v>
      </c>
      <c r="G924" s="176" t="s">
        <v>7302</v>
      </c>
      <c r="H924" s="175" t="s">
        <v>1646</v>
      </c>
      <c r="I924" s="173">
        <v>33</v>
      </c>
      <c r="J924" s="173">
        <v>0</v>
      </c>
      <c r="K924" s="173">
        <v>0</v>
      </c>
      <c r="L924" s="174">
        <v>0</v>
      </c>
      <c r="M924" s="173">
        <v>328</v>
      </c>
      <c r="N924" s="173">
        <v>138</v>
      </c>
      <c r="O924" s="173">
        <v>190</v>
      </c>
      <c r="P924" s="167">
        <v>1.3768115942029</v>
      </c>
    </row>
    <row r="925" spans="1:16" x14ac:dyDescent="0.35">
      <c r="A925" s="177" t="s">
        <v>7034</v>
      </c>
      <c r="B925" s="175"/>
      <c r="C925" s="175" t="s">
        <v>260</v>
      </c>
      <c r="D925" s="175" t="s">
        <v>9389</v>
      </c>
      <c r="E925" s="175"/>
      <c r="F925" s="175" t="s">
        <v>7032</v>
      </c>
      <c r="G925" s="176" t="s">
        <v>1872</v>
      </c>
      <c r="H925" s="175" t="s">
        <v>1646</v>
      </c>
      <c r="I925" s="173">
        <v>33</v>
      </c>
      <c r="J925" s="173">
        <v>4</v>
      </c>
      <c r="K925" s="173">
        <v>113</v>
      </c>
      <c r="L925" s="174">
        <v>7.25</v>
      </c>
      <c r="M925" s="173">
        <v>197</v>
      </c>
      <c r="N925" s="173">
        <v>71</v>
      </c>
      <c r="O925" s="173">
        <v>96</v>
      </c>
      <c r="P925" s="167">
        <v>1.77464788732394</v>
      </c>
    </row>
    <row r="926" spans="1:16" x14ac:dyDescent="0.35">
      <c r="A926" s="177" t="s">
        <v>3739</v>
      </c>
      <c r="B926" s="175" t="s">
        <v>2946</v>
      </c>
      <c r="C926" s="175" t="s">
        <v>256</v>
      </c>
      <c r="D926" s="175" t="s">
        <v>11415</v>
      </c>
      <c r="E926" s="175" t="s">
        <v>3738</v>
      </c>
      <c r="F926" s="175"/>
      <c r="G926" s="176" t="s">
        <v>5874</v>
      </c>
      <c r="H926" s="175" t="s">
        <v>1646</v>
      </c>
      <c r="I926" s="173">
        <v>33</v>
      </c>
      <c r="J926" s="173">
        <v>53</v>
      </c>
      <c r="K926" s="173">
        <v>28</v>
      </c>
      <c r="L926" s="174">
        <v>-0.37735849056603799</v>
      </c>
      <c r="M926" s="173">
        <v>974</v>
      </c>
      <c r="N926" s="173">
        <v>545</v>
      </c>
      <c r="O926" s="173">
        <v>302</v>
      </c>
      <c r="P926" s="167">
        <v>0.78715596330275195</v>
      </c>
    </row>
    <row r="927" spans="1:16" x14ac:dyDescent="0.35">
      <c r="A927" s="177" t="s">
        <v>7842</v>
      </c>
      <c r="B927" s="175" t="s">
        <v>2880</v>
      </c>
      <c r="C927" s="175" t="s">
        <v>8856</v>
      </c>
      <c r="D927" s="175" t="s">
        <v>1920</v>
      </c>
      <c r="E927" s="175" t="s">
        <v>7841</v>
      </c>
      <c r="F927" s="175"/>
      <c r="G927" s="176" t="s">
        <v>202</v>
      </c>
      <c r="H927" s="175" t="s">
        <v>1646</v>
      </c>
      <c r="I927" s="173">
        <v>32</v>
      </c>
      <c r="J927" s="173">
        <v>79</v>
      </c>
      <c r="K927" s="173">
        <v>96</v>
      </c>
      <c r="L927" s="174">
        <v>-0.59493670886076</v>
      </c>
      <c r="M927" s="173">
        <v>66</v>
      </c>
      <c r="N927" s="173">
        <v>59</v>
      </c>
      <c r="O927" s="173">
        <v>36</v>
      </c>
      <c r="P927" s="167">
        <v>0.11864406779661001</v>
      </c>
    </row>
    <row r="928" spans="1:16" x14ac:dyDescent="0.35">
      <c r="A928" s="177" t="s">
        <v>7867</v>
      </c>
      <c r="B928" s="175" t="s">
        <v>2789</v>
      </c>
      <c r="C928" s="175" t="s">
        <v>260</v>
      </c>
      <c r="D928" s="175" t="s">
        <v>11204</v>
      </c>
      <c r="E928" s="175" t="s">
        <v>7866</v>
      </c>
      <c r="F928" s="175"/>
      <c r="G928" s="176" t="s">
        <v>8050</v>
      </c>
      <c r="H928" s="175" t="s">
        <v>1646</v>
      </c>
      <c r="I928" s="173">
        <v>32</v>
      </c>
      <c r="J928" s="173">
        <v>30</v>
      </c>
      <c r="K928" s="173">
        <v>41</v>
      </c>
      <c r="L928" s="174">
        <v>6.6666666666666693E-2</v>
      </c>
      <c r="M928" s="173">
        <v>349</v>
      </c>
      <c r="N928" s="173">
        <v>219</v>
      </c>
      <c r="O928" s="173">
        <v>289</v>
      </c>
      <c r="P928" s="167">
        <v>0.59360730593607303</v>
      </c>
    </row>
    <row r="929" spans="1:16" x14ac:dyDescent="0.35">
      <c r="A929" s="177" t="s">
        <v>7021</v>
      </c>
      <c r="B929" s="175" t="s">
        <v>7020</v>
      </c>
      <c r="C929" s="175" t="s">
        <v>255</v>
      </c>
      <c r="D929" s="175" t="s">
        <v>10638</v>
      </c>
      <c r="E929" s="175" t="s">
        <v>7019</v>
      </c>
      <c r="F929" s="175"/>
      <c r="G929" s="176" t="s">
        <v>10639</v>
      </c>
      <c r="H929" s="175" t="s">
        <v>1646</v>
      </c>
      <c r="I929" s="173">
        <v>32</v>
      </c>
      <c r="J929" s="173">
        <v>9</v>
      </c>
      <c r="K929" s="173">
        <v>13</v>
      </c>
      <c r="L929" s="174">
        <v>2.5555555555555598</v>
      </c>
      <c r="M929" s="173">
        <v>228</v>
      </c>
      <c r="N929" s="173">
        <v>50</v>
      </c>
      <c r="O929" s="173">
        <v>69</v>
      </c>
      <c r="P929" s="167">
        <v>3.56</v>
      </c>
    </row>
    <row r="930" spans="1:16" x14ac:dyDescent="0.35">
      <c r="A930" s="177" t="s">
        <v>7811</v>
      </c>
      <c r="B930" s="175"/>
      <c r="C930" s="175" t="s">
        <v>258</v>
      </c>
      <c r="D930" s="175" t="s">
        <v>10175</v>
      </c>
      <c r="E930" s="175"/>
      <c r="F930" s="175" t="s">
        <v>7810</v>
      </c>
      <c r="G930" s="176" t="s">
        <v>10176</v>
      </c>
      <c r="H930" s="175" t="s">
        <v>1646</v>
      </c>
      <c r="I930" s="173">
        <v>31</v>
      </c>
      <c r="J930" s="173">
        <v>41</v>
      </c>
      <c r="K930" s="173">
        <v>14</v>
      </c>
      <c r="L930" s="174">
        <v>-0.24390243902438999</v>
      </c>
      <c r="M930" s="173">
        <v>1925</v>
      </c>
      <c r="N930" s="173">
        <v>696</v>
      </c>
      <c r="O930" s="173">
        <v>852</v>
      </c>
      <c r="P930" s="167">
        <v>1.7658045977011501</v>
      </c>
    </row>
    <row r="931" spans="1:16" x14ac:dyDescent="0.35">
      <c r="A931" s="177" t="s">
        <v>6822</v>
      </c>
      <c r="B931" s="175"/>
      <c r="C931" s="175" t="s">
        <v>258</v>
      </c>
      <c r="D931" s="175" t="s">
        <v>10048</v>
      </c>
      <c r="E931" s="175"/>
      <c r="F931" s="175" t="s">
        <v>6821</v>
      </c>
      <c r="G931" s="176" t="s">
        <v>10049</v>
      </c>
      <c r="H931" s="175" t="s">
        <v>1646</v>
      </c>
      <c r="I931" s="173">
        <v>30</v>
      </c>
      <c r="J931" s="173">
        <v>40</v>
      </c>
      <c r="K931" s="173">
        <v>5</v>
      </c>
      <c r="L931" s="174">
        <v>-0.25</v>
      </c>
      <c r="M931" s="173">
        <v>229</v>
      </c>
      <c r="N931" s="173">
        <v>47</v>
      </c>
      <c r="O931" s="173">
        <v>73</v>
      </c>
      <c r="P931" s="167">
        <v>3.8723404255319198</v>
      </c>
    </row>
    <row r="932" spans="1:16" x14ac:dyDescent="0.35">
      <c r="A932" s="177" t="s">
        <v>6796</v>
      </c>
      <c r="B932" s="175" t="s">
        <v>2835</v>
      </c>
      <c r="C932" s="175" t="s">
        <v>350</v>
      </c>
      <c r="D932" s="175" t="s">
        <v>6795</v>
      </c>
      <c r="E932" s="175" t="s">
        <v>6794</v>
      </c>
      <c r="F932" s="175"/>
      <c r="G932" s="176" t="s">
        <v>6793</v>
      </c>
      <c r="H932" s="175" t="s">
        <v>1646</v>
      </c>
      <c r="I932" s="173">
        <v>30</v>
      </c>
      <c r="J932" s="173">
        <v>43</v>
      </c>
      <c r="K932" s="173">
        <v>26</v>
      </c>
      <c r="L932" s="174">
        <v>-0.30232558139534899</v>
      </c>
      <c r="M932" s="173">
        <v>402</v>
      </c>
      <c r="N932" s="173">
        <v>159</v>
      </c>
      <c r="O932" s="173">
        <v>198</v>
      </c>
      <c r="P932" s="167">
        <v>1.52830188679245</v>
      </c>
    </row>
    <row r="933" spans="1:16" x14ac:dyDescent="0.35">
      <c r="A933" s="177" t="s">
        <v>7656</v>
      </c>
      <c r="B933" s="175"/>
      <c r="C933" s="175" t="s">
        <v>259</v>
      </c>
      <c r="D933" s="175" t="s">
        <v>7655</v>
      </c>
      <c r="E933" s="175"/>
      <c r="F933" s="175" t="s">
        <v>7654</v>
      </c>
      <c r="G933" s="176" t="s">
        <v>1839</v>
      </c>
      <c r="H933" s="175" t="s">
        <v>1646</v>
      </c>
      <c r="I933" s="173">
        <v>30</v>
      </c>
      <c r="J933" s="173">
        <v>0</v>
      </c>
      <c r="K933" s="173">
        <v>28</v>
      </c>
      <c r="L933" s="174">
        <v>0</v>
      </c>
      <c r="M933" s="173">
        <v>164</v>
      </c>
      <c r="N933" s="173">
        <v>59</v>
      </c>
      <c r="O933" s="173">
        <v>81</v>
      </c>
      <c r="P933" s="167">
        <v>1.77966101694915</v>
      </c>
    </row>
    <row r="934" spans="1:16" x14ac:dyDescent="0.35">
      <c r="A934" s="177" t="s">
        <v>2205</v>
      </c>
      <c r="B934" s="175"/>
      <c r="C934" s="175" t="s">
        <v>254</v>
      </c>
      <c r="D934" s="175" t="s">
        <v>11932</v>
      </c>
      <c r="E934" s="175"/>
      <c r="F934" s="175" t="s">
        <v>2204</v>
      </c>
      <c r="G934" s="176" t="s">
        <v>201</v>
      </c>
      <c r="H934" s="175" t="s">
        <v>1646</v>
      </c>
      <c r="I934" s="173">
        <v>30</v>
      </c>
      <c r="J934" s="173">
        <v>0</v>
      </c>
      <c r="K934" s="173">
        <v>0</v>
      </c>
      <c r="L934" s="174">
        <v>0</v>
      </c>
      <c r="M934" s="173">
        <v>46</v>
      </c>
      <c r="N934" s="173">
        <v>16</v>
      </c>
      <c r="O934" s="173">
        <v>26</v>
      </c>
      <c r="P934" s="167">
        <v>1.875</v>
      </c>
    </row>
    <row r="935" spans="1:16" x14ac:dyDescent="0.35">
      <c r="A935" s="177" t="s">
        <v>6031</v>
      </c>
      <c r="B935" s="175"/>
      <c r="C935" s="175" t="s">
        <v>257</v>
      </c>
      <c r="D935" s="175" t="s">
        <v>6030</v>
      </c>
      <c r="E935" s="175"/>
      <c r="F935" s="175" t="s">
        <v>6029</v>
      </c>
      <c r="G935" s="176" t="s">
        <v>1885</v>
      </c>
      <c r="H935" s="175" t="s">
        <v>1646</v>
      </c>
      <c r="I935" s="173">
        <v>29</v>
      </c>
      <c r="J935" s="173">
        <v>32</v>
      </c>
      <c r="K935" s="173">
        <v>80</v>
      </c>
      <c r="L935" s="174">
        <v>-9.375E-2</v>
      </c>
      <c r="M935" s="173">
        <v>426</v>
      </c>
      <c r="N935" s="173">
        <v>340</v>
      </c>
      <c r="O935" s="173">
        <v>515</v>
      </c>
      <c r="P935" s="167">
        <v>0.252941176470588</v>
      </c>
    </row>
    <row r="936" spans="1:16" x14ac:dyDescent="0.35">
      <c r="A936" s="177" t="s">
        <v>5552</v>
      </c>
      <c r="B936" s="175"/>
      <c r="C936" s="175" t="s">
        <v>258</v>
      </c>
      <c r="D936" s="175" t="s">
        <v>9919</v>
      </c>
      <c r="E936" s="175"/>
      <c r="F936" s="175" t="s">
        <v>5551</v>
      </c>
      <c r="G936" s="176" t="s">
        <v>9920</v>
      </c>
      <c r="H936" s="175" t="s">
        <v>1646</v>
      </c>
      <c r="I936" s="173">
        <v>29</v>
      </c>
      <c r="J936" s="173">
        <v>40</v>
      </c>
      <c r="K936" s="173">
        <v>47</v>
      </c>
      <c r="L936" s="174">
        <v>-0.27500000000000002</v>
      </c>
      <c r="M936" s="173">
        <v>64</v>
      </c>
      <c r="N936" s="173">
        <v>21</v>
      </c>
      <c r="O936" s="173">
        <v>26</v>
      </c>
      <c r="P936" s="167">
        <v>2.0476190476190501</v>
      </c>
    </row>
    <row r="937" spans="1:16" x14ac:dyDescent="0.35">
      <c r="A937" s="177" t="s">
        <v>4902</v>
      </c>
      <c r="B937" s="175"/>
      <c r="C937" s="175" t="s">
        <v>257</v>
      </c>
      <c r="D937" s="175" t="s">
        <v>10388</v>
      </c>
      <c r="E937" s="175"/>
      <c r="F937" s="175" t="s">
        <v>4901</v>
      </c>
      <c r="G937" s="176" t="s">
        <v>8372</v>
      </c>
      <c r="H937" s="175" t="s">
        <v>1646</v>
      </c>
      <c r="I937" s="173">
        <v>29</v>
      </c>
      <c r="J937" s="173">
        <v>42</v>
      </c>
      <c r="K937" s="173">
        <v>0</v>
      </c>
      <c r="L937" s="174">
        <v>-0.30952380952380998</v>
      </c>
      <c r="M937" s="173">
        <v>469</v>
      </c>
      <c r="N937" s="173">
        <v>237</v>
      </c>
      <c r="O937" s="173">
        <v>178</v>
      </c>
      <c r="P937" s="167">
        <v>0.97890295358649804</v>
      </c>
    </row>
    <row r="938" spans="1:16" x14ac:dyDescent="0.35">
      <c r="A938" s="177" t="s">
        <v>4285</v>
      </c>
      <c r="B938" s="175"/>
      <c r="C938" s="175" t="s">
        <v>8856</v>
      </c>
      <c r="D938" s="175" t="s">
        <v>10484</v>
      </c>
      <c r="E938" s="175"/>
      <c r="F938" s="175" t="s">
        <v>4284</v>
      </c>
      <c r="G938" s="176" t="s">
        <v>4863</v>
      </c>
      <c r="H938" s="175" t="s">
        <v>1646</v>
      </c>
      <c r="I938" s="173">
        <v>29</v>
      </c>
      <c r="J938" s="173">
        <v>28</v>
      </c>
      <c r="K938" s="173">
        <v>55</v>
      </c>
      <c r="L938" s="174">
        <v>3.5714285714285803E-2</v>
      </c>
      <c r="M938" s="173">
        <v>89</v>
      </c>
      <c r="N938" s="173">
        <v>42</v>
      </c>
      <c r="O938" s="173">
        <v>60</v>
      </c>
      <c r="P938" s="167">
        <v>1.11904761904762</v>
      </c>
    </row>
    <row r="939" spans="1:16" x14ac:dyDescent="0.35">
      <c r="A939" s="177" t="s">
        <v>7825</v>
      </c>
      <c r="B939" s="175"/>
      <c r="C939" s="175" t="s">
        <v>8856</v>
      </c>
      <c r="D939" s="175" t="s">
        <v>7824</v>
      </c>
      <c r="E939" s="175"/>
      <c r="F939" s="175" t="s">
        <v>7823</v>
      </c>
      <c r="G939" s="176" t="s">
        <v>7822</v>
      </c>
      <c r="H939" s="175" t="s">
        <v>1646</v>
      </c>
      <c r="I939" s="173">
        <v>29</v>
      </c>
      <c r="J939" s="173">
        <v>0</v>
      </c>
      <c r="K939" s="173">
        <v>20</v>
      </c>
      <c r="L939" s="174">
        <v>0</v>
      </c>
      <c r="M939" s="173">
        <v>85</v>
      </c>
      <c r="N939" s="173">
        <v>26</v>
      </c>
      <c r="O939" s="173">
        <v>34</v>
      </c>
      <c r="P939" s="167">
        <v>2.2692307692307701</v>
      </c>
    </row>
    <row r="940" spans="1:16" x14ac:dyDescent="0.35">
      <c r="A940" s="177" t="s">
        <v>7523</v>
      </c>
      <c r="B940" s="175"/>
      <c r="C940" s="175" t="s">
        <v>258</v>
      </c>
      <c r="D940" s="175" t="s">
        <v>9390</v>
      </c>
      <c r="E940" s="175"/>
      <c r="F940" s="175" t="s">
        <v>7522</v>
      </c>
      <c r="G940" s="176" t="s">
        <v>201</v>
      </c>
      <c r="H940" s="175" t="s">
        <v>1646</v>
      </c>
      <c r="I940" s="173">
        <v>29</v>
      </c>
      <c r="J940" s="173">
        <v>0</v>
      </c>
      <c r="K940" s="173">
        <v>71</v>
      </c>
      <c r="L940" s="174">
        <v>0</v>
      </c>
      <c r="M940" s="173">
        <v>1192</v>
      </c>
      <c r="N940" s="173">
        <v>996</v>
      </c>
      <c r="O940" s="173">
        <v>1242</v>
      </c>
      <c r="P940" s="167">
        <v>0.19678714859437799</v>
      </c>
    </row>
    <row r="941" spans="1:16" x14ac:dyDescent="0.35">
      <c r="A941" s="177" t="s">
        <v>7772</v>
      </c>
      <c r="B941" s="175"/>
      <c r="C941" s="175" t="s">
        <v>8856</v>
      </c>
      <c r="D941" s="175" t="s">
        <v>7771</v>
      </c>
      <c r="E941" s="175"/>
      <c r="F941" s="175" t="s">
        <v>7770</v>
      </c>
      <c r="G941" s="176" t="s">
        <v>2755</v>
      </c>
      <c r="H941" s="175" t="s">
        <v>1646</v>
      </c>
      <c r="I941" s="173">
        <v>29</v>
      </c>
      <c r="J941" s="173">
        <v>0</v>
      </c>
      <c r="K941" s="173">
        <v>25</v>
      </c>
      <c r="L941" s="174">
        <v>0</v>
      </c>
      <c r="M941" s="173">
        <v>243</v>
      </c>
      <c r="N941" s="173">
        <v>81</v>
      </c>
      <c r="O941" s="173">
        <v>110</v>
      </c>
      <c r="P941" s="167">
        <v>2</v>
      </c>
    </row>
    <row r="942" spans="1:16" x14ac:dyDescent="0.35">
      <c r="A942" s="177" t="s">
        <v>7204</v>
      </c>
      <c r="B942" s="175"/>
      <c r="C942" s="175" t="s">
        <v>263</v>
      </c>
      <c r="D942" s="175" t="s">
        <v>9901</v>
      </c>
      <c r="E942" s="175"/>
      <c r="F942" s="175" t="s">
        <v>7203</v>
      </c>
      <c r="G942" s="176" t="s">
        <v>9902</v>
      </c>
      <c r="H942" s="175" t="s">
        <v>1646</v>
      </c>
      <c r="I942" s="173">
        <v>28</v>
      </c>
      <c r="J942" s="173">
        <v>82</v>
      </c>
      <c r="K942" s="173">
        <v>89</v>
      </c>
      <c r="L942" s="174">
        <v>-0.65853658536585402</v>
      </c>
      <c r="M942" s="173">
        <v>214</v>
      </c>
      <c r="N942" s="173">
        <v>61</v>
      </c>
      <c r="O942" s="173">
        <v>82</v>
      </c>
      <c r="P942" s="167">
        <v>2.5081967213114802</v>
      </c>
    </row>
    <row r="943" spans="1:16" x14ac:dyDescent="0.35">
      <c r="A943" s="177" t="s">
        <v>7556</v>
      </c>
      <c r="B943" s="175"/>
      <c r="C943" s="175" t="s">
        <v>263</v>
      </c>
      <c r="D943" s="175" t="s">
        <v>10074</v>
      </c>
      <c r="E943" s="175"/>
      <c r="F943" s="175" t="s">
        <v>7555</v>
      </c>
      <c r="G943" s="176" t="s">
        <v>10075</v>
      </c>
      <c r="H943" s="175" t="s">
        <v>1646</v>
      </c>
      <c r="I943" s="173">
        <v>28</v>
      </c>
      <c r="J943" s="173">
        <v>33</v>
      </c>
      <c r="K943" s="173">
        <v>25</v>
      </c>
      <c r="L943" s="174">
        <v>-0.15151515151515199</v>
      </c>
      <c r="M943" s="173">
        <v>2765</v>
      </c>
      <c r="N943" s="173">
        <v>1151</v>
      </c>
      <c r="O943" s="173">
        <v>1057</v>
      </c>
      <c r="P943" s="167">
        <v>1.4022589052997401</v>
      </c>
    </row>
    <row r="944" spans="1:16" x14ac:dyDescent="0.35">
      <c r="A944" s="177" t="s">
        <v>8256</v>
      </c>
      <c r="B944" s="175" t="s">
        <v>2908</v>
      </c>
      <c r="C944" s="175" t="s">
        <v>262</v>
      </c>
      <c r="D944" s="175" t="s">
        <v>10312</v>
      </c>
      <c r="E944" s="175" t="s">
        <v>8255</v>
      </c>
      <c r="F944" s="175"/>
      <c r="G944" s="176" t="s">
        <v>10313</v>
      </c>
      <c r="H944" s="175" t="s">
        <v>1646</v>
      </c>
      <c r="I944" s="173">
        <v>28</v>
      </c>
      <c r="J944" s="173">
        <v>40</v>
      </c>
      <c r="K944" s="173">
        <v>105</v>
      </c>
      <c r="L944" s="174">
        <v>-0.3</v>
      </c>
      <c r="M944" s="173">
        <v>1957</v>
      </c>
      <c r="N944" s="173">
        <v>1227</v>
      </c>
      <c r="O944" s="173">
        <v>1609</v>
      </c>
      <c r="P944" s="167">
        <v>0.59494702526487397</v>
      </c>
    </row>
    <row r="945" spans="1:16" x14ac:dyDescent="0.35">
      <c r="A945" s="177" t="s">
        <v>7162</v>
      </c>
      <c r="B945" s="175"/>
      <c r="C945" s="175" t="s">
        <v>254</v>
      </c>
      <c r="D945" s="175" t="s">
        <v>7161</v>
      </c>
      <c r="E945" s="175"/>
      <c r="F945" s="175" t="s">
        <v>7160</v>
      </c>
      <c r="G945" s="176" t="s">
        <v>201</v>
      </c>
      <c r="H945" s="175" t="s">
        <v>1646</v>
      </c>
      <c r="I945" s="173">
        <v>28</v>
      </c>
      <c r="J945" s="173">
        <v>0</v>
      </c>
      <c r="K945" s="173">
        <v>67</v>
      </c>
      <c r="L945" s="174">
        <v>0</v>
      </c>
      <c r="M945" s="173">
        <v>164</v>
      </c>
      <c r="N945" s="173">
        <v>52</v>
      </c>
      <c r="O945" s="173">
        <v>79</v>
      </c>
      <c r="P945" s="167">
        <v>2.1538461538461502</v>
      </c>
    </row>
    <row r="946" spans="1:16" x14ac:dyDescent="0.35">
      <c r="A946" s="177" t="s">
        <v>8496</v>
      </c>
      <c r="B946" s="175" t="s">
        <v>5943</v>
      </c>
      <c r="C946" s="175" t="s">
        <v>256</v>
      </c>
      <c r="D946" s="175" t="s">
        <v>10137</v>
      </c>
      <c r="E946" s="175" t="s">
        <v>8495</v>
      </c>
      <c r="F946" s="175"/>
      <c r="G946" s="176" t="s">
        <v>11131</v>
      </c>
      <c r="H946" s="175" t="s">
        <v>1646</v>
      </c>
      <c r="I946" s="173">
        <v>27</v>
      </c>
      <c r="J946" s="173">
        <v>34</v>
      </c>
      <c r="K946" s="173">
        <v>29</v>
      </c>
      <c r="L946" s="174">
        <v>-0.20588235294117699</v>
      </c>
      <c r="M946" s="173">
        <v>2088</v>
      </c>
      <c r="N946" s="173">
        <v>1020</v>
      </c>
      <c r="O946" s="173">
        <v>1279</v>
      </c>
      <c r="P946" s="167">
        <v>1.04705882352941</v>
      </c>
    </row>
    <row r="947" spans="1:16" x14ac:dyDescent="0.35">
      <c r="A947" s="177" t="s">
        <v>7626</v>
      </c>
      <c r="B947" s="175" t="s">
        <v>5892</v>
      </c>
      <c r="C947" s="175" t="s">
        <v>263</v>
      </c>
      <c r="D947" s="175" t="s">
        <v>10170</v>
      </c>
      <c r="E947" s="175" t="s">
        <v>7625</v>
      </c>
      <c r="F947" s="175"/>
      <c r="G947" s="176" t="s">
        <v>10171</v>
      </c>
      <c r="H947" s="175" t="s">
        <v>1646</v>
      </c>
      <c r="I947" s="173">
        <v>27</v>
      </c>
      <c r="J947" s="173">
        <v>27</v>
      </c>
      <c r="K947" s="173">
        <v>40</v>
      </c>
      <c r="L947" s="174">
        <v>0</v>
      </c>
      <c r="M947" s="173">
        <v>699</v>
      </c>
      <c r="N947" s="173">
        <v>389</v>
      </c>
      <c r="O947" s="173">
        <v>400</v>
      </c>
      <c r="P947" s="167">
        <v>0.79691516709511601</v>
      </c>
    </row>
    <row r="948" spans="1:16" x14ac:dyDescent="0.35">
      <c r="A948" s="177" t="s">
        <v>7898</v>
      </c>
      <c r="B948" s="175"/>
      <c r="C948" s="175" t="s">
        <v>350</v>
      </c>
      <c r="D948" s="175" t="s">
        <v>10423</v>
      </c>
      <c r="E948" s="175"/>
      <c r="F948" s="175" t="s">
        <v>7897</v>
      </c>
      <c r="G948" s="176" t="s">
        <v>10059</v>
      </c>
      <c r="H948" s="175" t="s">
        <v>1646</v>
      </c>
      <c r="I948" s="173">
        <v>27</v>
      </c>
      <c r="J948" s="173">
        <v>49</v>
      </c>
      <c r="K948" s="173">
        <v>41</v>
      </c>
      <c r="L948" s="174">
        <v>-0.44897959183673503</v>
      </c>
      <c r="M948" s="173">
        <v>27</v>
      </c>
      <c r="N948" s="173">
        <v>10</v>
      </c>
      <c r="O948" s="173">
        <v>28</v>
      </c>
      <c r="P948" s="167">
        <v>1.7</v>
      </c>
    </row>
    <row r="949" spans="1:16" x14ac:dyDescent="0.35">
      <c r="A949" s="177" t="s">
        <v>4080</v>
      </c>
      <c r="B949" s="175"/>
      <c r="C949" s="175" t="s">
        <v>268</v>
      </c>
      <c r="D949" s="175" t="s">
        <v>9951</v>
      </c>
      <c r="E949" s="175"/>
      <c r="F949" s="175" t="s">
        <v>4079</v>
      </c>
      <c r="G949" s="176" t="s">
        <v>9952</v>
      </c>
      <c r="H949" s="175" t="s">
        <v>1646</v>
      </c>
      <c r="I949" s="173">
        <v>27</v>
      </c>
      <c r="J949" s="173">
        <v>49</v>
      </c>
      <c r="K949" s="173">
        <v>20</v>
      </c>
      <c r="L949" s="174">
        <v>-0.44897959183673503</v>
      </c>
      <c r="M949" s="173">
        <v>845</v>
      </c>
      <c r="N949" s="173">
        <v>899</v>
      </c>
      <c r="O949" s="173">
        <v>1065</v>
      </c>
      <c r="P949" s="167">
        <v>-6.0066740823136802E-2</v>
      </c>
    </row>
    <row r="950" spans="1:16" x14ac:dyDescent="0.35">
      <c r="A950" s="177" t="s">
        <v>3836</v>
      </c>
      <c r="B950" s="175"/>
      <c r="C950" s="175" t="s">
        <v>8856</v>
      </c>
      <c r="D950" s="175" t="s">
        <v>11406</v>
      </c>
      <c r="E950" s="175"/>
      <c r="F950" s="175" t="s">
        <v>3835</v>
      </c>
      <c r="G950" s="176" t="s">
        <v>11407</v>
      </c>
      <c r="H950" s="175" t="s">
        <v>1646</v>
      </c>
      <c r="I950" s="173">
        <v>27</v>
      </c>
      <c r="J950" s="173">
        <v>1</v>
      </c>
      <c r="K950" s="173">
        <v>16</v>
      </c>
      <c r="L950" s="174">
        <v>26</v>
      </c>
      <c r="M950" s="173">
        <v>351</v>
      </c>
      <c r="N950" s="173">
        <v>112</v>
      </c>
      <c r="O950" s="173">
        <v>120</v>
      </c>
      <c r="P950" s="167">
        <v>2.1339285714285698</v>
      </c>
    </row>
    <row r="951" spans="1:16" x14ac:dyDescent="0.35">
      <c r="A951" s="177" t="s">
        <v>3347</v>
      </c>
      <c r="B951" s="175"/>
      <c r="C951" s="175" t="s">
        <v>267</v>
      </c>
      <c r="D951" s="175" t="s">
        <v>2055</v>
      </c>
      <c r="E951" s="175"/>
      <c r="F951" s="175" t="s">
        <v>3346</v>
      </c>
      <c r="G951" s="176" t="s">
        <v>272</v>
      </c>
      <c r="H951" s="175" t="s">
        <v>1646</v>
      </c>
      <c r="I951" s="173">
        <v>27</v>
      </c>
      <c r="J951" s="173">
        <v>31</v>
      </c>
      <c r="K951" s="173">
        <v>0</v>
      </c>
      <c r="L951" s="174">
        <v>-0.12903225806451599</v>
      </c>
      <c r="M951" s="173">
        <v>83</v>
      </c>
      <c r="N951" s="173">
        <v>40</v>
      </c>
      <c r="O951" s="173">
        <v>28</v>
      </c>
      <c r="P951" s="167">
        <v>1.075</v>
      </c>
    </row>
    <row r="952" spans="1:16" x14ac:dyDescent="0.35">
      <c r="A952" s="177" t="s">
        <v>1990</v>
      </c>
      <c r="B952" s="175"/>
      <c r="C952" s="175" t="s">
        <v>254</v>
      </c>
      <c r="D952" s="175" t="s">
        <v>9482</v>
      </c>
      <c r="E952" s="175" t="s">
        <v>1989</v>
      </c>
      <c r="F952" s="175"/>
      <c r="G952" s="176" t="s">
        <v>1839</v>
      </c>
      <c r="H952" s="175" t="s">
        <v>1646</v>
      </c>
      <c r="I952" s="173">
        <v>27</v>
      </c>
      <c r="J952" s="173">
        <v>0</v>
      </c>
      <c r="K952" s="173">
        <v>34</v>
      </c>
      <c r="L952" s="174">
        <v>0</v>
      </c>
      <c r="M952" s="173">
        <v>711</v>
      </c>
      <c r="N952" s="173">
        <v>266</v>
      </c>
      <c r="O952" s="173">
        <v>420</v>
      </c>
      <c r="P952" s="167">
        <v>1.67293233082707</v>
      </c>
    </row>
    <row r="953" spans="1:16" x14ac:dyDescent="0.35">
      <c r="A953" s="177" t="s">
        <v>5550</v>
      </c>
      <c r="B953" s="175"/>
      <c r="C953" s="175" t="s">
        <v>257</v>
      </c>
      <c r="D953" s="175" t="s">
        <v>9921</v>
      </c>
      <c r="E953" s="175"/>
      <c r="F953" s="175" t="s">
        <v>5549</v>
      </c>
      <c r="G953" s="176" t="s">
        <v>1885</v>
      </c>
      <c r="H953" s="175" t="s">
        <v>1646</v>
      </c>
      <c r="I953" s="173">
        <v>26</v>
      </c>
      <c r="J953" s="173">
        <v>45</v>
      </c>
      <c r="K953" s="173">
        <v>92</v>
      </c>
      <c r="L953" s="174">
        <v>-0.422222222222222</v>
      </c>
      <c r="M953" s="173">
        <v>780</v>
      </c>
      <c r="N953" s="173">
        <v>462</v>
      </c>
      <c r="O953" s="173">
        <v>582</v>
      </c>
      <c r="P953" s="167">
        <v>0.68831168831168799</v>
      </c>
    </row>
    <row r="954" spans="1:16" x14ac:dyDescent="0.35">
      <c r="A954" s="177" t="s">
        <v>8037</v>
      </c>
      <c r="B954" s="175" t="s">
        <v>2614</v>
      </c>
      <c r="C954" s="175" t="s">
        <v>256</v>
      </c>
      <c r="D954" s="175" t="s">
        <v>9137</v>
      </c>
      <c r="E954" s="175" t="s">
        <v>8036</v>
      </c>
      <c r="F954" s="175"/>
      <c r="G954" s="176" t="s">
        <v>9138</v>
      </c>
      <c r="H954" s="175" t="s">
        <v>1646</v>
      </c>
      <c r="I954" s="173">
        <v>26</v>
      </c>
      <c r="J954" s="173">
        <v>11</v>
      </c>
      <c r="K954" s="173">
        <v>33</v>
      </c>
      <c r="L954" s="174">
        <v>1.36363636363636</v>
      </c>
      <c r="M954" s="173">
        <v>1300</v>
      </c>
      <c r="N954" s="173">
        <v>520</v>
      </c>
      <c r="O954" s="173">
        <v>642</v>
      </c>
      <c r="P954" s="167">
        <v>1.5</v>
      </c>
    </row>
    <row r="955" spans="1:16" x14ac:dyDescent="0.35">
      <c r="A955" s="177" t="s">
        <v>7546</v>
      </c>
      <c r="B955" s="175"/>
      <c r="C955" s="175" t="s">
        <v>258</v>
      </c>
      <c r="D955" s="175" t="s">
        <v>7545</v>
      </c>
      <c r="E955" s="175"/>
      <c r="F955" s="175" t="s">
        <v>7544</v>
      </c>
      <c r="G955" s="176" t="s">
        <v>201</v>
      </c>
      <c r="H955" s="175" t="s">
        <v>1646</v>
      </c>
      <c r="I955" s="173">
        <v>26</v>
      </c>
      <c r="J955" s="173">
        <v>0</v>
      </c>
      <c r="K955" s="173">
        <v>46</v>
      </c>
      <c r="L955" s="174">
        <v>0</v>
      </c>
      <c r="M955" s="173">
        <v>439</v>
      </c>
      <c r="N955" s="173">
        <v>154</v>
      </c>
      <c r="O955" s="173">
        <v>195</v>
      </c>
      <c r="P955" s="167">
        <v>1.85064935064935</v>
      </c>
    </row>
    <row r="956" spans="1:16" x14ac:dyDescent="0.35">
      <c r="A956" s="177" t="s">
        <v>7358</v>
      </c>
      <c r="B956" s="175"/>
      <c r="C956" s="175" t="s">
        <v>259</v>
      </c>
      <c r="D956" s="175" t="s">
        <v>11384</v>
      </c>
      <c r="E956" s="175"/>
      <c r="F956" s="175" t="s">
        <v>7357</v>
      </c>
      <c r="G956" s="176" t="s">
        <v>11385</v>
      </c>
      <c r="H956" s="175" t="s">
        <v>1646</v>
      </c>
      <c r="I956" s="173">
        <v>26</v>
      </c>
      <c r="J956" s="173">
        <v>21</v>
      </c>
      <c r="K956" s="173">
        <v>43</v>
      </c>
      <c r="L956" s="174">
        <v>0.238095238095238</v>
      </c>
      <c r="M956" s="173">
        <v>616</v>
      </c>
      <c r="N956" s="173">
        <v>233</v>
      </c>
      <c r="O956" s="173">
        <v>293</v>
      </c>
      <c r="P956" s="167">
        <v>1.64377682403433</v>
      </c>
    </row>
    <row r="957" spans="1:16" x14ac:dyDescent="0.35">
      <c r="A957" s="177" t="s">
        <v>2870</v>
      </c>
      <c r="B957" s="175" t="s">
        <v>2816</v>
      </c>
      <c r="C957" s="175" t="s">
        <v>257</v>
      </c>
      <c r="D957" s="175" t="s">
        <v>10631</v>
      </c>
      <c r="E957" s="175" t="s">
        <v>2869</v>
      </c>
      <c r="F957" s="175"/>
      <c r="G957" s="176" t="s">
        <v>2534</v>
      </c>
      <c r="H957" s="175" t="s">
        <v>1646</v>
      </c>
      <c r="I957" s="173">
        <v>26</v>
      </c>
      <c r="J957" s="173">
        <v>12</v>
      </c>
      <c r="K957" s="173">
        <v>21</v>
      </c>
      <c r="L957" s="174">
        <v>1.1666666666666701</v>
      </c>
      <c r="M957" s="173">
        <v>454</v>
      </c>
      <c r="N957" s="173">
        <v>172</v>
      </c>
      <c r="O957" s="173">
        <v>217</v>
      </c>
      <c r="P957" s="167">
        <v>1.63953488372093</v>
      </c>
    </row>
    <row r="958" spans="1:16" x14ac:dyDescent="0.35">
      <c r="A958" s="177" t="s">
        <v>2629</v>
      </c>
      <c r="B958" s="175" t="s">
        <v>2628</v>
      </c>
      <c r="C958" s="175" t="s">
        <v>254</v>
      </c>
      <c r="D958" s="175" t="s">
        <v>11902</v>
      </c>
      <c r="E958" s="175" t="s">
        <v>2627</v>
      </c>
      <c r="F958" s="175"/>
      <c r="G958" s="176" t="s">
        <v>11903</v>
      </c>
      <c r="H958" s="175" t="s">
        <v>1646</v>
      </c>
      <c r="I958" s="173">
        <v>26</v>
      </c>
      <c r="J958" s="173">
        <v>43</v>
      </c>
      <c r="K958" s="173">
        <v>47</v>
      </c>
      <c r="L958" s="174">
        <v>-0.39534883720930197</v>
      </c>
      <c r="M958" s="173">
        <v>1144</v>
      </c>
      <c r="N958" s="173">
        <v>480</v>
      </c>
      <c r="O958" s="173">
        <v>670</v>
      </c>
      <c r="P958" s="167">
        <v>1.38333333333333</v>
      </c>
    </row>
    <row r="959" spans="1:16" x14ac:dyDescent="0.35">
      <c r="A959" s="177" t="s">
        <v>1838</v>
      </c>
      <c r="B959" s="175"/>
      <c r="C959" s="175" t="s">
        <v>257</v>
      </c>
      <c r="D959" s="175" t="s">
        <v>1837</v>
      </c>
      <c r="E959" s="175"/>
      <c r="F959" s="175" t="s">
        <v>1836</v>
      </c>
      <c r="G959" s="176" t="s">
        <v>216</v>
      </c>
      <c r="H959" s="175" t="s">
        <v>1462</v>
      </c>
      <c r="I959" s="173">
        <v>26</v>
      </c>
      <c r="J959" s="173">
        <v>21</v>
      </c>
      <c r="K959" s="173">
        <v>30</v>
      </c>
      <c r="L959" s="174">
        <v>0.238095238095238</v>
      </c>
      <c r="M959" s="173">
        <v>377</v>
      </c>
      <c r="N959" s="173">
        <v>252</v>
      </c>
      <c r="O959" s="173">
        <v>288</v>
      </c>
      <c r="P959" s="167">
        <v>0.49603174603174599</v>
      </c>
    </row>
    <row r="960" spans="1:16" x14ac:dyDescent="0.35">
      <c r="A960" s="177" t="s">
        <v>6035</v>
      </c>
      <c r="B960" s="175"/>
      <c r="C960" s="175" t="s">
        <v>262</v>
      </c>
      <c r="D960" s="175" t="s">
        <v>9412</v>
      </c>
      <c r="E960" s="175"/>
      <c r="F960" s="175" t="s">
        <v>6034</v>
      </c>
      <c r="G960" s="176" t="s">
        <v>1457</v>
      </c>
      <c r="H960" s="175" t="s">
        <v>1646</v>
      </c>
      <c r="I960" s="173">
        <v>25</v>
      </c>
      <c r="J960" s="173">
        <v>19</v>
      </c>
      <c r="K960" s="173">
        <v>16</v>
      </c>
      <c r="L960" s="174">
        <v>0.31578947368421101</v>
      </c>
      <c r="M960" s="173">
        <v>44</v>
      </c>
      <c r="N960" s="173">
        <v>16</v>
      </c>
      <c r="O960" s="173">
        <v>16</v>
      </c>
      <c r="P960" s="167">
        <v>1.75</v>
      </c>
    </row>
    <row r="961" spans="1:16" x14ac:dyDescent="0.35">
      <c r="A961" s="177" t="s">
        <v>3526</v>
      </c>
      <c r="B961" s="175"/>
      <c r="C961" s="175" t="s">
        <v>262</v>
      </c>
      <c r="D961" s="175" t="s">
        <v>11858</v>
      </c>
      <c r="E961" s="175" t="s">
        <v>3525</v>
      </c>
      <c r="F961" s="175"/>
      <c r="G961" s="176" t="s">
        <v>11859</v>
      </c>
      <c r="H961" s="175" t="s">
        <v>1646</v>
      </c>
      <c r="I961" s="173">
        <v>25</v>
      </c>
      <c r="J961" s="173">
        <v>22</v>
      </c>
      <c r="K961" s="173">
        <v>6</v>
      </c>
      <c r="L961" s="174">
        <v>0.13636363636363599</v>
      </c>
      <c r="M961" s="173">
        <v>280</v>
      </c>
      <c r="N961" s="173">
        <v>77</v>
      </c>
      <c r="O961" s="173">
        <v>20</v>
      </c>
      <c r="P961" s="167">
        <v>2.6363636363636398</v>
      </c>
    </row>
    <row r="962" spans="1:16" x14ac:dyDescent="0.35">
      <c r="A962" s="177" t="s">
        <v>7986</v>
      </c>
      <c r="B962" s="175"/>
      <c r="C962" s="175" t="s">
        <v>8856</v>
      </c>
      <c r="D962" s="175" t="s">
        <v>7386</v>
      </c>
      <c r="E962" s="175"/>
      <c r="F962" s="175" t="s">
        <v>7985</v>
      </c>
      <c r="G962" s="176" t="s">
        <v>2231</v>
      </c>
      <c r="H962" s="175" t="s">
        <v>1646</v>
      </c>
      <c r="I962" s="173">
        <v>25</v>
      </c>
      <c r="J962" s="173">
        <v>170</v>
      </c>
      <c r="K962" s="173">
        <v>61</v>
      </c>
      <c r="L962" s="174">
        <v>-0.85294117647058798</v>
      </c>
      <c r="M962" s="173">
        <v>91</v>
      </c>
      <c r="N962" s="173">
        <v>20</v>
      </c>
      <c r="O962" s="173">
        <v>30</v>
      </c>
      <c r="P962" s="167">
        <v>3.55</v>
      </c>
    </row>
    <row r="963" spans="1:16" x14ac:dyDescent="0.35">
      <c r="A963" s="177" t="s">
        <v>8109</v>
      </c>
      <c r="B963" s="175"/>
      <c r="C963" s="175" t="s">
        <v>256</v>
      </c>
      <c r="D963" s="175" t="s">
        <v>4059</v>
      </c>
      <c r="E963" s="175"/>
      <c r="F963" s="175" t="s">
        <v>8108</v>
      </c>
      <c r="G963" s="176" t="s">
        <v>4057</v>
      </c>
      <c r="H963" s="175" t="s">
        <v>1646</v>
      </c>
      <c r="I963" s="173">
        <v>25</v>
      </c>
      <c r="J963" s="173">
        <v>0</v>
      </c>
      <c r="K963" s="173">
        <v>171</v>
      </c>
      <c r="L963" s="174">
        <v>0</v>
      </c>
      <c r="M963" s="173">
        <v>56</v>
      </c>
      <c r="N963" s="173">
        <v>24</v>
      </c>
      <c r="O963" s="173">
        <v>33</v>
      </c>
      <c r="P963" s="167">
        <v>1.3333333333333299</v>
      </c>
    </row>
    <row r="964" spans="1:16" x14ac:dyDescent="0.35">
      <c r="A964" s="177" t="s">
        <v>1502</v>
      </c>
      <c r="B964" s="175"/>
      <c r="C964" s="175" t="s">
        <v>260</v>
      </c>
      <c r="D964" s="175" t="s">
        <v>10856</v>
      </c>
      <c r="E964" s="175"/>
      <c r="F964" s="175" t="s">
        <v>1501</v>
      </c>
      <c r="G964" s="176" t="s">
        <v>201</v>
      </c>
      <c r="H964" s="175" t="s">
        <v>1646</v>
      </c>
      <c r="I964" s="173">
        <v>25</v>
      </c>
      <c r="J964" s="173">
        <v>0</v>
      </c>
      <c r="K964" s="173">
        <v>58</v>
      </c>
      <c r="L964" s="174">
        <v>0</v>
      </c>
      <c r="M964" s="173">
        <v>26</v>
      </c>
      <c r="N964" s="173">
        <v>5</v>
      </c>
      <c r="O964" s="173">
        <v>50</v>
      </c>
      <c r="P964" s="167">
        <v>4.2</v>
      </c>
    </row>
    <row r="965" spans="1:16" x14ac:dyDescent="0.35">
      <c r="A965" s="177" t="s">
        <v>7834</v>
      </c>
      <c r="B965" s="175"/>
      <c r="C965" s="175" t="s">
        <v>7833</v>
      </c>
      <c r="D965" s="175" t="s">
        <v>7832</v>
      </c>
      <c r="E965" s="175"/>
      <c r="F965" s="175" t="s">
        <v>7831</v>
      </c>
      <c r="G965" s="176" t="s">
        <v>7830</v>
      </c>
      <c r="H965" s="175" t="s">
        <v>1646</v>
      </c>
      <c r="I965" s="173">
        <v>24</v>
      </c>
      <c r="J965" s="173">
        <v>47</v>
      </c>
      <c r="K965" s="173">
        <v>64</v>
      </c>
      <c r="L965" s="174">
        <v>-0.48936170212766</v>
      </c>
      <c r="M965" s="173">
        <v>910</v>
      </c>
      <c r="N965" s="173">
        <v>408</v>
      </c>
      <c r="O965" s="173">
        <v>427</v>
      </c>
      <c r="P965" s="167">
        <v>1.2303921568627501</v>
      </c>
    </row>
    <row r="966" spans="1:16" x14ac:dyDescent="0.35">
      <c r="A966" s="177" t="s">
        <v>7326</v>
      </c>
      <c r="B966" s="175" t="s">
        <v>2394</v>
      </c>
      <c r="C966" s="175" t="s">
        <v>254</v>
      </c>
      <c r="D966" s="175" t="s">
        <v>11689</v>
      </c>
      <c r="E966" s="175" t="s">
        <v>7325</v>
      </c>
      <c r="F966" s="175"/>
      <c r="G966" s="176" t="s">
        <v>9640</v>
      </c>
      <c r="H966" s="175" t="s">
        <v>1646</v>
      </c>
      <c r="I966" s="173">
        <v>24</v>
      </c>
      <c r="J966" s="173">
        <v>23</v>
      </c>
      <c r="K966" s="173">
        <v>25</v>
      </c>
      <c r="L966" s="174">
        <v>4.3478260869565202E-2</v>
      </c>
      <c r="M966" s="173">
        <v>1451</v>
      </c>
      <c r="N966" s="173">
        <v>516</v>
      </c>
      <c r="O966" s="173">
        <v>779</v>
      </c>
      <c r="P966" s="167">
        <v>1.81201550387597</v>
      </c>
    </row>
    <row r="967" spans="1:16" x14ac:dyDescent="0.35">
      <c r="A967" s="177" t="s">
        <v>6974</v>
      </c>
      <c r="B967" s="175" t="s">
        <v>6973</v>
      </c>
      <c r="C967" s="175" t="s">
        <v>8856</v>
      </c>
      <c r="D967" s="175" t="s">
        <v>11690</v>
      </c>
      <c r="E967" s="175" t="s">
        <v>6972</v>
      </c>
      <c r="F967" s="175"/>
      <c r="G967" s="176" t="s">
        <v>11691</v>
      </c>
      <c r="H967" s="175" t="s">
        <v>1646</v>
      </c>
      <c r="I967" s="173">
        <v>24</v>
      </c>
      <c r="J967" s="173">
        <v>2</v>
      </c>
      <c r="K967" s="173">
        <v>20</v>
      </c>
      <c r="L967" s="174">
        <v>11</v>
      </c>
      <c r="M967" s="173">
        <v>1798</v>
      </c>
      <c r="N967" s="173">
        <v>920</v>
      </c>
      <c r="O967" s="173">
        <v>1063</v>
      </c>
      <c r="P967" s="167">
        <v>0.95434782608695601</v>
      </c>
    </row>
    <row r="968" spans="1:16" x14ac:dyDescent="0.35">
      <c r="A968" s="177" t="s">
        <v>7761</v>
      </c>
      <c r="B968" s="175"/>
      <c r="C968" s="175" t="s">
        <v>254</v>
      </c>
      <c r="D968" s="175" t="s">
        <v>11171</v>
      </c>
      <c r="E968" s="175"/>
      <c r="F968" s="175" t="s">
        <v>7760</v>
      </c>
      <c r="G968" s="176" t="s">
        <v>2059</v>
      </c>
      <c r="H968" s="175" t="s">
        <v>1646</v>
      </c>
      <c r="I968" s="173">
        <v>24</v>
      </c>
      <c r="J968" s="173">
        <v>1</v>
      </c>
      <c r="K968" s="173">
        <v>23</v>
      </c>
      <c r="L968" s="174">
        <v>23</v>
      </c>
      <c r="M968" s="173">
        <v>93</v>
      </c>
      <c r="N968" s="173">
        <v>32</v>
      </c>
      <c r="O968" s="173">
        <v>34</v>
      </c>
      <c r="P968" s="167">
        <v>1.90625</v>
      </c>
    </row>
    <row r="969" spans="1:16" x14ac:dyDescent="0.35">
      <c r="A969" s="177" t="s">
        <v>5335</v>
      </c>
      <c r="B969" s="175" t="s">
        <v>3148</v>
      </c>
      <c r="C969" s="175" t="s">
        <v>257</v>
      </c>
      <c r="D969" s="175" t="s">
        <v>9655</v>
      </c>
      <c r="E969" s="175" t="s">
        <v>5334</v>
      </c>
      <c r="F969" s="175"/>
      <c r="G969" s="176" t="s">
        <v>4161</v>
      </c>
      <c r="H969" s="175" t="s">
        <v>1646</v>
      </c>
      <c r="I969" s="173">
        <v>24</v>
      </c>
      <c r="J969" s="173">
        <v>31</v>
      </c>
      <c r="K969" s="173">
        <v>28</v>
      </c>
      <c r="L969" s="174">
        <v>-0.225806451612903</v>
      </c>
      <c r="M969" s="173">
        <v>365</v>
      </c>
      <c r="N969" s="173">
        <v>207</v>
      </c>
      <c r="O969" s="173">
        <v>166</v>
      </c>
      <c r="P969" s="167">
        <v>0.76328502415458899</v>
      </c>
    </row>
    <row r="970" spans="1:16" x14ac:dyDescent="0.35">
      <c r="A970" s="177" t="s">
        <v>5281</v>
      </c>
      <c r="B970" s="175" t="s">
        <v>2816</v>
      </c>
      <c r="C970" s="175" t="s">
        <v>257</v>
      </c>
      <c r="D970" s="175" t="s">
        <v>10260</v>
      </c>
      <c r="E970" s="175" t="s">
        <v>5280</v>
      </c>
      <c r="F970" s="175"/>
      <c r="G970" s="176" t="s">
        <v>10261</v>
      </c>
      <c r="H970" s="175" t="s">
        <v>1646</v>
      </c>
      <c r="I970" s="173">
        <v>24</v>
      </c>
      <c r="J970" s="173">
        <v>18</v>
      </c>
      <c r="K970" s="173">
        <v>13</v>
      </c>
      <c r="L970" s="174">
        <v>0.33333333333333298</v>
      </c>
      <c r="M970" s="173">
        <v>933</v>
      </c>
      <c r="N970" s="173">
        <v>216</v>
      </c>
      <c r="O970" s="173">
        <v>339</v>
      </c>
      <c r="P970" s="167">
        <v>3.3194444444444402</v>
      </c>
    </row>
    <row r="971" spans="1:16" x14ac:dyDescent="0.35">
      <c r="A971" s="177" t="s">
        <v>4751</v>
      </c>
      <c r="B971" s="175"/>
      <c r="C971" s="175" t="s">
        <v>254</v>
      </c>
      <c r="D971" s="175" t="s">
        <v>9337</v>
      </c>
      <c r="E971" s="175"/>
      <c r="F971" s="175" t="s">
        <v>4750</v>
      </c>
      <c r="G971" s="176" t="s">
        <v>2080</v>
      </c>
      <c r="H971" s="175" t="s">
        <v>1646</v>
      </c>
      <c r="I971" s="173">
        <v>24</v>
      </c>
      <c r="J971" s="173">
        <v>0</v>
      </c>
      <c r="K971" s="173">
        <v>39</v>
      </c>
      <c r="L971" s="174">
        <v>0</v>
      </c>
      <c r="M971" s="173">
        <v>261</v>
      </c>
      <c r="N971" s="173">
        <v>101</v>
      </c>
      <c r="O971" s="173">
        <v>130</v>
      </c>
      <c r="P971" s="167">
        <v>1.58415841584158</v>
      </c>
    </row>
    <row r="972" spans="1:16" x14ac:dyDescent="0.35">
      <c r="A972" s="177" t="s">
        <v>7680</v>
      </c>
      <c r="B972" s="175"/>
      <c r="C972" s="175" t="s">
        <v>262</v>
      </c>
      <c r="D972" s="175" t="s">
        <v>1920</v>
      </c>
      <c r="E972" s="175"/>
      <c r="F972" s="175" t="s">
        <v>7679</v>
      </c>
      <c r="G972" s="176" t="s">
        <v>202</v>
      </c>
      <c r="H972" s="175" t="s">
        <v>1646</v>
      </c>
      <c r="I972" s="173">
        <v>24</v>
      </c>
      <c r="J972" s="173">
        <v>29</v>
      </c>
      <c r="K972" s="173">
        <v>32</v>
      </c>
      <c r="L972" s="174">
        <v>-0.17241379310344801</v>
      </c>
      <c r="M972" s="173">
        <v>83</v>
      </c>
      <c r="N972" s="173">
        <v>32</v>
      </c>
      <c r="O972" s="173">
        <v>44</v>
      </c>
      <c r="P972" s="167">
        <v>1.59375</v>
      </c>
    </row>
    <row r="973" spans="1:16" x14ac:dyDescent="0.35">
      <c r="A973" s="177" t="s">
        <v>7644</v>
      </c>
      <c r="B973" s="175"/>
      <c r="C973" s="175" t="s">
        <v>258</v>
      </c>
      <c r="D973" s="175" t="s">
        <v>7643</v>
      </c>
      <c r="E973" s="175"/>
      <c r="F973" s="175" t="s">
        <v>7642</v>
      </c>
      <c r="G973" s="176" t="s">
        <v>2193</v>
      </c>
      <c r="H973" s="175" t="s">
        <v>1646</v>
      </c>
      <c r="I973" s="173">
        <v>24</v>
      </c>
      <c r="J973" s="173">
        <v>0</v>
      </c>
      <c r="K973" s="173">
        <v>26</v>
      </c>
      <c r="L973" s="174">
        <v>0</v>
      </c>
      <c r="M973" s="173">
        <v>199</v>
      </c>
      <c r="N973" s="173">
        <v>68</v>
      </c>
      <c r="O973" s="173">
        <v>95</v>
      </c>
      <c r="P973" s="167">
        <v>1.9264705882352899</v>
      </c>
    </row>
    <row r="974" spans="1:16" x14ac:dyDescent="0.35">
      <c r="A974" s="177" t="s">
        <v>6895</v>
      </c>
      <c r="B974" s="175"/>
      <c r="C974" s="175" t="s">
        <v>256</v>
      </c>
      <c r="D974" s="175" t="s">
        <v>9797</v>
      </c>
      <c r="E974" s="175"/>
      <c r="F974" s="175" t="s">
        <v>6894</v>
      </c>
      <c r="G974" s="176" t="s">
        <v>9798</v>
      </c>
      <c r="H974" s="175" t="s">
        <v>1646</v>
      </c>
      <c r="I974" s="173">
        <v>24</v>
      </c>
      <c r="J974" s="173">
        <v>21</v>
      </c>
      <c r="K974" s="173">
        <v>30</v>
      </c>
      <c r="L974" s="174">
        <v>0.14285714285714299</v>
      </c>
      <c r="M974" s="173">
        <v>112</v>
      </c>
      <c r="N974" s="173">
        <v>29</v>
      </c>
      <c r="O974" s="173">
        <v>40</v>
      </c>
      <c r="P974" s="167">
        <v>2.8620689655172402</v>
      </c>
    </row>
    <row r="975" spans="1:16" x14ac:dyDescent="0.35">
      <c r="A975" s="177" t="s">
        <v>3026</v>
      </c>
      <c r="B975" s="175"/>
      <c r="C975" s="175" t="s">
        <v>257</v>
      </c>
      <c r="D975" s="175" t="s">
        <v>10613</v>
      </c>
      <c r="E975" s="175"/>
      <c r="F975" s="175" t="s">
        <v>3025</v>
      </c>
      <c r="G975" s="176" t="s">
        <v>10614</v>
      </c>
      <c r="H975" s="175" t="s">
        <v>1646</v>
      </c>
      <c r="I975" s="173">
        <v>24</v>
      </c>
      <c r="J975" s="173">
        <v>20</v>
      </c>
      <c r="K975" s="173">
        <v>45</v>
      </c>
      <c r="L975" s="174">
        <v>0.2</v>
      </c>
      <c r="M975" s="173">
        <v>538</v>
      </c>
      <c r="N975" s="173">
        <v>254</v>
      </c>
      <c r="O975" s="173">
        <v>315</v>
      </c>
      <c r="P975" s="167">
        <v>1.11811023622047</v>
      </c>
    </row>
    <row r="976" spans="1:16" x14ac:dyDescent="0.35">
      <c r="A976" s="177" t="s">
        <v>7249</v>
      </c>
      <c r="B976" s="175"/>
      <c r="C976" s="175" t="s">
        <v>255</v>
      </c>
      <c r="D976" s="175" t="s">
        <v>7248</v>
      </c>
      <c r="E976" s="175"/>
      <c r="F976" s="175" t="s">
        <v>7247</v>
      </c>
      <c r="G976" s="176" t="s">
        <v>7246</v>
      </c>
      <c r="H976" s="175" t="s">
        <v>1646</v>
      </c>
      <c r="I976" s="173">
        <v>23</v>
      </c>
      <c r="J976" s="173">
        <v>28</v>
      </c>
      <c r="K976" s="173">
        <v>24</v>
      </c>
      <c r="L976" s="174">
        <v>-0.17857142857142899</v>
      </c>
      <c r="M976" s="173">
        <v>462</v>
      </c>
      <c r="N976" s="173">
        <v>166</v>
      </c>
      <c r="O976" s="173">
        <v>187</v>
      </c>
      <c r="P976" s="167">
        <v>1.7831325301204799</v>
      </c>
    </row>
    <row r="977" spans="1:16" x14ac:dyDescent="0.35">
      <c r="A977" s="177" t="s">
        <v>5318</v>
      </c>
      <c r="B977" s="175" t="s">
        <v>3433</v>
      </c>
      <c r="C977" s="175" t="s">
        <v>259</v>
      </c>
      <c r="D977" s="175" t="s">
        <v>11217</v>
      </c>
      <c r="E977" s="175" t="s">
        <v>5317</v>
      </c>
      <c r="F977" s="175"/>
      <c r="G977" s="176" t="s">
        <v>11218</v>
      </c>
      <c r="H977" s="175" t="s">
        <v>1646</v>
      </c>
      <c r="I977" s="173">
        <v>23</v>
      </c>
      <c r="J977" s="173">
        <v>35</v>
      </c>
      <c r="K977" s="173">
        <v>43</v>
      </c>
      <c r="L977" s="174">
        <v>-0.34285714285714303</v>
      </c>
      <c r="M977" s="173">
        <v>904</v>
      </c>
      <c r="N977" s="173">
        <v>442</v>
      </c>
      <c r="O977" s="173">
        <v>591</v>
      </c>
      <c r="P977" s="167">
        <v>1.0452488687782799</v>
      </c>
    </row>
    <row r="978" spans="1:16" x14ac:dyDescent="0.35">
      <c r="A978" s="177" t="s">
        <v>7686</v>
      </c>
      <c r="B978" s="175"/>
      <c r="C978" s="175" t="s">
        <v>257</v>
      </c>
      <c r="D978" s="175" t="s">
        <v>10485</v>
      </c>
      <c r="E978" s="175"/>
      <c r="F978" s="175" t="s">
        <v>7685</v>
      </c>
      <c r="G978" s="176" t="s">
        <v>10486</v>
      </c>
      <c r="H978" s="175" t="s">
        <v>1646</v>
      </c>
      <c r="I978" s="173">
        <v>23</v>
      </c>
      <c r="J978" s="173">
        <v>16</v>
      </c>
      <c r="K978" s="173">
        <v>50</v>
      </c>
      <c r="L978" s="174">
        <v>0.4375</v>
      </c>
      <c r="M978" s="173">
        <v>356</v>
      </c>
      <c r="N978" s="173">
        <v>164</v>
      </c>
      <c r="O978" s="173">
        <v>208</v>
      </c>
      <c r="P978" s="167">
        <v>1.17073170731707</v>
      </c>
    </row>
    <row r="979" spans="1:16" x14ac:dyDescent="0.35">
      <c r="A979" s="177" t="s">
        <v>3914</v>
      </c>
      <c r="B979" s="175"/>
      <c r="C979" s="175" t="s">
        <v>350</v>
      </c>
      <c r="D979" s="175" t="s">
        <v>1892</v>
      </c>
      <c r="E979" s="175"/>
      <c r="F979" s="175" t="s">
        <v>3913</v>
      </c>
      <c r="G979" s="176" t="s">
        <v>227</v>
      </c>
      <c r="H979" s="175" t="s">
        <v>1646</v>
      </c>
      <c r="I979" s="173">
        <v>23</v>
      </c>
      <c r="J979" s="173">
        <v>56</v>
      </c>
      <c r="K979" s="173">
        <v>202</v>
      </c>
      <c r="L979" s="174">
        <v>-0.58928571428571397</v>
      </c>
      <c r="M979" s="173">
        <v>220</v>
      </c>
      <c r="N979" s="173">
        <v>178</v>
      </c>
      <c r="O979" s="173">
        <v>231</v>
      </c>
      <c r="P979" s="167">
        <v>0.235955056179775</v>
      </c>
    </row>
    <row r="980" spans="1:16" x14ac:dyDescent="0.35">
      <c r="A980" s="177" t="s">
        <v>3616</v>
      </c>
      <c r="B980" s="175" t="s">
        <v>3603</v>
      </c>
      <c r="C980" s="175" t="s">
        <v>259</v>
      </c>
      <c r="D980" s="175" t="s">
        <v>11426</v>
      </c>
      <c r="E980" s="175" t="s">
        <v>3615</v>
      </c>
      <c r="F980" s="175"/>
      <c r="G980" s="176" t="s">
        <v>11427</v>
      </c>
      <c r="H980" s="175" t="s">
        <v>1646</v>
      </c>
      <c r="I980" s="173">
        <v>23</v>
      </c>
      <c r="J980" s="173">
        <v>56</v>
      </c>
      <c r="K980" s="173">
        <v>29</v>
      </c>
      <c r="L980" s="174">
        <v>-0.58928571428571397</v>
      </c>
      <c r="M980" s="173">
        <v>2745</v>
      </c>
      <c r="N980" s="173">
        <v>829</v>
      </c>
      <c r="O980" s="173">
        <v>1053</v>
      </c>
      <c r="P980" s="167">
        <v>2.3112183353437898</v>
      </c>
    </row>
    <row r="981" spans="1:16" x14ac:dyDescent="0.35">
      <c r="A981" s="177" t="s">
        <v>3168</v>
      </c>
      <c r="B981" s="175" t="s">
        <v>2922</v>
      </c>
      <c r="C981" s="175" t="s">
        <v>257</v>
      </c>
      <c r="D981" s="175" t="s">
        <v>3167</v>
      </c>
      <c r="E981" s="175" t="s">
        <v>3166</v>
      </c>
      <c r="F981" s="175"/>
      <c r="G981" s="176" t="s">
        <v>1474</v>
      </c>
      <c r="H981" s="175" t="s">
        <v>1646</v>
      </c>
      <c r="I981" s="173">
        <v>23</v>
      </c>
      <c r="J981" s="173">
        <v>16</v>
      </c>
      <c r="K981" s="173">
        <v>21</v>
      </c>
      <c r="L981" s="174">
        <v>0.4375</v>
      </c>
      <c r="M981" s="173">
        <v>290</v>
      </c>
      <c r="N981" s="173">
        <v>151</v>
      </c>
      <c r="O981" s="173">
        <v>128</v>
      </c>
      <c r="P981" s="167">
        <v>0.92052980132450302</v>
      </c>
    </row>
    <row r="982" spans="1:16" x14ac:dyDescent="0.35">
      <c r="A982" s="177" t="s">
        <v>7755</v>
      </c>
      <c r="B982" s="175" t="s">
        <v>2771</v>
      </c>
      <c r="C982" s="175" t="s">
        <v>255</v>
      </c>
      <c r="D982" s="175" t="s">
        <v>7754</v>
      </c>
      <c r="E982" s="175" t="s">
        <v>7753</v>
      </c>
      <c r="F982" s="175"/>
      <c r="G982" s="176" t="s">
        <v>7752</v>
      </c>
      <c r="H982" s="175" t="s">
        <v>1646</v>
      </c>
      <c r="I982" s="173">
        <v>23</v>
      </c>
      <c r="J982" s="173">
        <v>50</v>
      </c>
      <c r="K982" s="173">
        <v>45</v>
      </c>
      <c r="L982" s="174">
        <v>-0.54</v>
      </c>
      <c r="M982" s="173">
        <v>1077</v>
      </c>
      <c r="N982" s="173">
        <v>354</v>
      </c>
      <c r="O982" s="173">
        <v>456</v>
      </c>
      <c r="P982" s="167">
        <v>2.0423728813559299</v>
      </c>
    </row>
    <row r="983" spans="1:16" x14ac:dyDescent="0.35">
      <c r="A983" s="177" t="s">
        <v>7575</v>
      </c>
      <c r="B983" s="175"/>
      <c r="C983" s="175" t="s">
        <v>8856</v>
      </c>
      <c r="D983" s="175" t="s">
        <v>5730</v>
      </c>
      <c r="E983" s="175"/>
      <c r="F983" s="175" t="s">
        <v>7574</v>
      </c>
      <c r="G983" s="176" t="s">
        <v>2534</v>
      </c>
      <c r="H983" s="175" t="s">
        <v>1646</v>
      </c>
      <c r="I983" s="173">
        <v>23</v>
      </c>
      <c r="J983" s="173">
        <v>12</v>
      </c>
      <c r="K983" s="173">
        <v>19</v>
      </c>
      <c r="L983" s="174">
        <v>0.91666666666666696</v>
      </c>
      <c r="M983" s="173">
        <v>97</v>
      </c>
      <c r="N983" s="173">
        <v>26</v>
      </c>
      <c r="O983" s="173">
        <v>28</v>
      </c>
      <c r="P983" s="167">
        <v>2.7307692307692299</v>
      </c>
    </row>
    <row r="984" spans="1:16" x14ac:dyDescent="0.35">
      <c r="A984" s="177" t="s">
        <v>6365</v>
      </c>
      <c r="B984" s="175"/>
      <c r="C984" s="175" t="s">
        <v>258</v>
      </c>
      <c r="D984" s="175" t="s">
        <v>1892</v>
      </c>
      <c r="E984" s="175"/>
      <c r="F984" s="175" t="s">
        <v>6364</v>
      </c>
      <c r="G984" s="176" t="s">
        <v>227</v>
      </c>
      <c r="H984" s="175" t="s">
        <v>1646</v>
      </c>
      <c r="I984" s="173">
        <v>22</v>
      </c>
      <c r="J984" s="173">
        <v>2</v>
      </c>
      <c r="K984" s="173">
        <v>8</v>
      </c>
      <c r="L984" s="174">
        <v>10</v>
      </c>
      <c r="M984" s="173">
        <v>0</v>
      </c>
      <c r="N984" s="173">
        <v>0</v>
      </c>
      <c r="O984" s="173">
        <v>0</v>
      </c>
      <c r="P984" s="167">
        <v>0</v>
      </c>
    </row>
    <row r="985" spans="1:16" x14ac:dyDescent="0.35">
      <c r="A985" s="177" t="s">
        <v>7789</v>
      </c>
      <c r="B985" s="175" t="s">
        <v>2832</v>
      </c>
      <c r="C985" s="175" t="s">
        <v>258</v>
      </c>
      <c r="D985" s="175" t="s">
        <v>11593</v>
      </c>
      <c r="E985" s="175" t="s">
        <v>7788</v>
      </c>
      <c r="F985" s="175"/>
      <c r="G985" s="176" t="s">
        <v>11594</v>
      </c>
      <c r="H985" s="175" t="s">
        <v>1646</v>
      </c>
      <c r="I985" s="173">
        <v>22</v>
      </c>
      <c r="J985" s="173">
        <v>18</v>
      </c>
      <c r="K985" s="173">
        <v>5</v>
      </c>
      <c r="L985" s="174">
        <v>0.22222222222222199</v>
      </c>
      <c r="M985" s="173">
        <v>414</v>
      </c>
      <c r="N985" s="173">
        <v>121</v>
      </c>
      <c r="O985" s="173">
        <v>152</v>
      </c>
      <c r="P985" s="167">
        <v>2.4214876033057902</v>
      </c>
    </row>
    <row r="986" spans="1:16" x14ac:dyDescent="0.35">
      <c r="A986" s="177" t="s">
        <v>8690</v>
      </c>
      <c r="B986" s="175" t="s">
        <v>6682</v>
      </c>
      <c r="C986" s="175" t="s">
        <v>350</v>
      </c>
      <c r="D986" s="175" t="s">
        <v>11112</v>
      </c>
      <c r="E986" s="175" t="s">
        <v>8689</v>
      </c>
      <c r="F986" s="175"/>
      <c r="G986" s="176" t="s">
        <v>11113</v>
      </c>
      <c r="H986" s="175" t="s">
        <v>1646</v>
      </c>
      <c r="I986" s="173">
        <v>22</v>
      </c>
      <c r="J986" s="173">
        <v>0</v>
      </c>
      <c r="K986" s="173">
        <v>15</v>
      </c>
      <c r="L986" s="174">
        <v>0</v>
      </c>
      <c r="M986" s="173">
        <v>1907</v>
      </c>
      <c r="N986" s="173">
        <v>637</v>
      </c>
      <c r="O986" s="173">
        <v>953</v>
      </c>
      <c r="P986" s="167">
        <v>1.9937205651491401</v>
      </c>
    </row>
    <row r="987" spans="1:16" x14ac:dyDescent="0.35">
      <c r="A987" s="177" t="s">
        <v>7763</v>
      </c>
      <c r="B987" s="175" t="s">
        <v>3071</v>
      </c>
      <c r="C987" s="175" t="s">
        <v>350</v>
      </c>
      <c r="D987" s="175" t="s">
        <v>10179</v>
      </c>
      <c r="E987" s="175" t="s">
        <v>7762</v>
      </c>
      <c r="F987" s="175"/>
      <c r="G987" s="176" t="s">
        <v>11167</v>
      </c>
      <c r="H987" s="175" t="s">
        <v>1646</v>
      </c>
      <c r="I987" s="173">
        <v>22</v>
      </c>
      <c r="J987" s="173">
        <v>11</v>
      </c>
      <c r="K987" s="173">
        <v>15</v>
      </c>
      <c r="L987" s="174">
        <v>1</v>
      </c>
      <c r="M987" s="173">
        <v>744</v>
      </c>
      <c r="N987" s="173">
        <v>331</v>
      </c>
      <c r="O987" s="173">
        <v>402</v>
      </c>
      <c r="P987" s="167">
        <v>1.24773413897281</v>
      </c>
    </row>
    <row r="988" spans="1:16" x14ac:dyDescent="0.35">
      <c r="A988" s="177" t="s">
        <v>5140</v>
      </c>
      <c r="B988" s="175" t="s">
        <v>2922</v>
      </c>
      <c r="C988" s="175" t="s">
        <v>257</v>
      </c>
      <c r="D988" s="175" t="s">
        <v>5139</v>
      </c>
      <c r="E988" s="175" t="s">
        <v>5138</v>
      </c>
      <c r="F988" s="175"/>
      <c r="G988" s="176" t="s">
        <v>1885</v>
      </c>
      <c r="H988" s="175" t="s">
        <v>1646</v>
      </c>
      <c r="I988" s="173">
        <v>22</v>
      </c>
      <c r="J988" s="173">
        <v>42</v>
      </c>
      <c r="K988" s="173">
        <v>36</v>
      </c>
      <c r="L988" s="174">
        <v>-0.476190476190476</v>
      </c>
      <c r="M988" s="173">
        <v>198</v>
      </c>
      <c r="N988" s="173">
        <v>67</v>
      </c>
      <c r="O988" s="173">
        <v>59</v>
      </c>
      <c r="P988" s="167">
        <v>1.9552238805970199</v>
      </c>
    </row>
    <row r="989" spans="1:16" x14ac:dyDescent="0.35">
      <c r="A989" s="177" t="s">
        <v>4753</v>
      </c>
      <c r="B989" s="175"/>
      <c r="C989" s="175" t="s">
        <v>8856</v>
      </c>
      <c r="D989" s="175" t="s">
        <v>3918</v>
      </c>
      <c r="E989" s="175"/>
      <c r="F989" s="175" t="s">
        <v>4752</v>
      </c>
      <c r="G989" s="176" t="s">
        <v>2083</v>
      </c>
      <c r="H989" s="175" t="s">
        <v>1646</v>
      </c>
      <c r="I989" s="173">
        <v>22</v>
      </c>
      <c r="J989" s="173">
        <v>23</v>
      </c>
      <c r="K989" s="173">
        <v>6</v>
      </c>
      <c r="L989" s="174">
        <v>-4.3478260869565202E-2</v>
      </c>
      <c r="M989" s="173">
        <v>44</v>
      </c>
      <c r="N989" s="173">
        <v>15</v>
      </c>
      <c r="O989" s="173">
        <v>22</v>
      </c>
      <c r="P989" s="167">
        <v>1.93333333333333</v>
      </c>
    </row>
    <row r="990" spans="1:16" x14ac:dyDescent="0.35">
      <c r="A990" s="177" t="s">
        <v>7531</v>
      </c>
      <c r="B990" s="175"/>
      <c r="C990" s="175" t="s">
        <v>254</v>
      </c>
      <c r="D990" s="175" t="s">
        <v>10468</v>
      </c>
      <c r="E990" s="175"/>
      <c r="F990" s="175" t="s">
        <v>7530</v>
      </c>
      <c r="G990" s="176" t="s">
        <v>4954</v>
      </c>
      <c r="H990" s="175" t="s">
        <v>1646</v>
      </c>
      <c r="I990" s="173">
        <v>22</v>
      </c>
      <c r="J990" s="173">
        <v>22</v>
      </c>
      <c r="K990" s="173">
        <v>23</v>
      </c>
      <c r="L990" s="174">
        <v>0</v>
      </c>
      <c r="M990" s="173">
        <v>110</v>
      </c>
      <c r="N990" s="173">
        <v>41</v>
      </c>
      <c r="O990" s="173">
        <v>56</v>
      </c>
      <c r="P990" s="167">
        <v>1.68292682926829</v>
      </c>
    </row>
    <row r="991" spans="1:16" x14ac:dyDescent="0.35">
      <c r="A991" s="177" t="s">
        <v>4248</v>
      </c>
      <c r="B991" s="175"/>
      <c r="C991" s="175" t="s">
        <v>254</v>
      </c>
      <c r="D991" s="175" t="s">
        <v>10489</v>
      </c>
      <c r="E991" s="175"/>
      <c r="F991" s="175" t="s">
        <v>4247</v>
      </c>
      <c r="G991" s="176" t="s">
        <v>1872</v>
      </c>
      <c r="H991" s="175" t="s">
        <v>1646</v>
      </c>
      <c r="I991" s="173">
        <v>22</v>
      </c>
      <c r="J991" s="173">
        <v>0</v>
      </c>
      <c r="K991" s="173">
        <v>20</v>
      </c>
      <c r="L991" s="174">
        <v>0</v>
      </c>
      <c r="M991" s="173">
        <v>339</v>
      </c>
      <c r="N991" s="173">
        <v>230</v>
      </c>
      <c r="O991" s="173">
        <v>343</v>
      </c>
      <c r="P991" s="167">
        <v>0.47391304347826102</v>
      </c>
    </row>
    <row r="992" spans="1:16" x14ac:dyDescent="0.35">
      <c r="A992" s="177" t="s">
        <v>3386</v>
      </c>
      <c r="B992" s="175"/>
      <c r="C992" s="175" t="s">
        <v>258</v>
      </c>
      <c r="D992" s="175" t="s">
        <v>10599</v>
      </c>
      <c r="E992" s="175"/>
      <c r="F992" s="175" t="s">
        <v>3385</v>
      </c>
      <c r="G992" s="176" t="s">
        <v>10600</v>
      </c>
      <c r="H992" s="175" t="s">
        <v>1646</v>
      </c>
      <c r="I992" s="173">
        <v>22</v>
      </c>
      <c r="J992" s="173">
        <v>0</v>
      </c>
      <c r="K992" s="173">
        <v>5</v>
      </c>
      <c r="L992" s="174">
        <v>0</v>
      </c>
      <c r="M992" s="173">
        <v>82</v>
      </c>
      <c r="N992" s="173">
        <v>41</v>
      </c>
      <c r="O992" s="173">
        <v>78</v>
      </c>
      <c r="P992" s="167">
        <v>1</v>
      </c>
    </row>
    <row r="993" spans="1:16" x14ac:dyDescent="0.35">
      <c r="A993" s="177" t="s">
        <v>7856</v>
      </c>
      <c r="B993" s="175" t="s">
        <v>2614</v>
      </c>
      <c r="C993" s="175" t="s">
        <v>256</v>
      </c>
      <c r="D993" s="175" t="s">
        <v>9985</v>
      </c>
      <c r="E993" s="175" t="s">
        <v>7855</v>
      </c>
      <c r="F993" s="175"/>
      <c r="G993" s="176" t="s">
        <v>11467</v>
      </c>
      <c r="H993" s="175" t="s">
        <v>1646</v>
      </c>
      <c r="I993" s="173">
        <v>22</v>
      </c>
      <c r="J993" s="173">
        <v>49</v>
      </c>
      <c r="K993" s="173">
        <v>48</v>
      </c>
      <c r="L993" s="174">
        <v>-0.55102040816326503</v>
      </c>
      <c r="M993" s="173">
        <v>411</v>
      </c>
      <c r="N993" s="173">
        <v>222</v>
      </c>
      <c r="O993" s="173">
        <v>216</v>
      </c>
      <c r="P993" s="167">
        <v>0.85135135135135098</v>
      </c>
    </row>
    <row r="994" spans="1:16" x14ac:dyDescent="0.35">
      <c r="A994" s="177" t="s">
        <v>7148</v>
      </c>
      <c r="B994" s="175"/>
      <c r="C994" s="175" t="s">
        <v>257</v>
      </c>
      <c r="D994" s="175" t="s">
        <v>9646</v>
      </c>
      <c r="E994" s="175"/>
      <c r="F994" s="175" t="s">
        <v>7147</v>
      </c>
      <c r="G994" s="176" t="s">
        <v>9647</v>
      </c>
      <c r="H994" s="175" t="s">
        <v>1646</v>
      </c>
      <c r="I994" s="173">
        <v>21</v>
      </c>
      <c r="J994" s="173">
        <v>24</v>
      </c>
      <c r="K994" s="173">
        <v>43</v>
      </c>
      <c r="L994" s="174">
        <v>-0.125</v>
      </c>
      <c r="M994" s="173">
        <v>437</v>
      </c>
      <c r="N994" s="173">
        <v>165</v>
      </c>
      <c r="O994" s="173">
        <v>228</v>
      </c>
      <c r="P994" s="167">
        <v>1.64848484848485</v>
      </c>
    </row>
    <row r="995" spans="1:16" x14ac:dyDescent="0.35">
      <c r="A995" s="177" t="s">
        <v>6963</v>
      </c>
      <c r="B995" s="175"/>
      <c r="C995" s="175" t="s">
        <v>255</v>
      </c>
      <c r="D995" s="175" t="s">
        <v>6962</v>
      </c>
      <c r="E995" s="175"/>
      <c r="F995" s="175" t="s">
        <v>6961</v>
      </c>
      <c r="G995" s="176" t="s">
        <v>2357</v>
      </c>
      <c r="H995" s="175" t="s">
        <v>1646</v>
      </c>
      <c r="I995" s="173">
        <v>21</v>
      </c>
      <c r="J995" s="173">
        <v>25</v>
      </c>
      <c r="K995" s="173">
        <v>39</v>
      </c>
      <c r="L995" s="174">
        <v>-0.16</v>
      </c>
      <c r="M995" s="173">
        <v>64</v>
      </c>
      <c r="N995" s="173">
        <v>20</v>
      </c>
      <c r="O995" s="173">
        <v>35</v>
      </c>
      <c r="P995" s="167">
        <v>2.2000000000000002</v>
      </c>
    </row>
    <row r="996" spans="1:16" x14ac:dyDescent="0.35">
      <c r="A996" s="177" t="s">
        <v>5223</v>
      </c>
      <c r="B996" s="175" t="s">
        <v>2723</v>
      </c>
      <c r="C996" s="175" t="s">
        <v>257</v>
      </c>
      <c r="D996" s="175" t="s">
        <v>11745</v>
      </c>
      <c r="E996" s="175" t="s">
        <v>5222</v>
      </c>
      <c r="F996" s="175"/>
      <c r="G996" s="176" t="s">
        <v>10657</v>
      </c>
      <c r="H996" s="175" t="s">
        <v>1646</v>
      </c>
      <c r="I996" s="173">
        <v>21</v>
      </c>
      <c r="J996" s="173">
        <v>107</v>
      </c>
      <c r="K996" s="173">
        <v>116</v>
      </c>
      <c r="L996" s="174">
        <v>-0.80373831775700899</v>
      </c>
      <c r="M996" s="173">
        <v>389</v>
      </c>
      <c r="N996" s="173">
        <v>174</v>
      </c>
      <c r="O996" s="173">
        <v>274</v>
      </c>
      <c r="P996" s="167">
        <v>1.23563218390805</v>
      </c>
    </row>
    <row r="997" spans="1:16" x14ac:dyDescent="0.35">
      <c r="A997" s="177" t="s">
        <v>8096</v>
      </c>
      <c r="B997" s="175"/>
      <c r="C997" s="175" t="s">
        <v>256</v>
      </c>
      <c r="D997" s="175" t="s">
        <v>9460</v>
      </c>
      <c r="E997" s="175"/>
      <c r="F997" s="175" t="s">
        <v>8095</v>
      </c>
      <c r="G997" s="176" t="s">
        <v>11556</v>
      </c>
      <c r="H997" s="175" t="s">
        <v>1646</v>
      </c>
      <c r="I997" s="173">
        <v>21</v>
      </c>
      <c r="J997" s="173">
        <v>0</v>
      </c>
      <c r="K997" s="173">
        <v>10</v>
      </c>
      <c r="L997" s="174">
        <v>0</v>
      </c>
      <c r="M997" s="173">
        <v>256</v>
      </c>
      <c r="N997" s="173">
        <v>66</v>
      </c>
      <c r="O997" s="173">
        <v>103</v>
      </c>
      <c r="P997" s="167">
        <v>2.8787878787878798</v>
      </c>
    </row>
    <row r="998" spans="1:16" x14ac:dyDescent="0.35">
      <c r="A998" s="177" t="s">
        <v>6239</v>
      </c>
      <c r="B998" s="175"/>
      <c r="C998" s="175" t="s">
        <v>257</v>
      </c>
      <c r="D998" s="175" t="s">
        <v>6238</v>
      </c>
      <c r="E998" s="175"/>
      <c r="F998" s="175" t="s">
        <v>6237</v>
      </c>
      <c r="G998" s="176" t="s">
        <v>216</v>
      </c>
      <c r="H998" s="175" t="s">
        <v>1646</v>
      </c>
      <c r="I998" s="173">
        <v>20</v>
      </c>
      <c r="J998" s="173">
        <v>27</v>
      </c>
      <c r="K998" s="173">
        <v>23</v>
      </c>
      <c r="L998" s="174">
        <v>-0.25925925925925902</v>
      </c>
      <c r="M998" s="173">
        <v>119</v>
      </c>
      <c r="N998" s="173">
        <v>72</v>
      </c>
      <c r="O998" s="173">
        <v>82</v>
      </c>
      <c r="P998" s="167">
        <v>0.65277777777777801</v>
      </c>
    </row>
    <row r="999" spans="1:16" x14ac:dyDescent="0.35">
      <c r="A999" s="177" t="s">
        <v>7464</v>
      </c>
      <c r="B999" s="175"/>
      <c r="C999" s="175" t="s">
        <v>254</v>
      </c>
      <c r="D999" s="175" t="s">
        <v>7463</v>
      </c>
      <c r="E999" s="175"/>
      <c r="F999" s="175" t="s">
        <v>7462</v>
      </c>
      <c r="G999" s="176" t="s">
        <v>7461</v>
      </c>
      <c r="H999" s="175" t="s">
        <v>1646</v>
      </c>
      <c r="I999" s="173">
        <v>20</v>
      </c>
      <c r="J999" s="173">
        <v>17</v>
      </c>
      <c r="K999" s="173">
        <v>14</v>
      </c>
      <c r="L999" s="174">
        <v>0.17647058823529399</v>
      </c>
      <c r="M999" s="173">
        <v>154</v>
      </c>
      <c r="N999" s="173">
        <v>56</v>
      </c>
      <c r="O999" s="173">
        <v>79</v>
      </c>
      <c r="P999" s="167">
        <v>1.75</v>
      </c>
    </row>
    <row r="1000" spans="1:16" x14ac:dyDescent="0.35">
      <c r="A1000" s="177" t="s">
        <v>7554</v>
      </c>
      <c r="B1000" s="175" t="s">
        <v>7152</v>
      </c>
      <c r="C1000" s="175" t="s">
        <v>8856</v>
      </c>
      <c r="D1000" s="175" t="s">
        <v>9255</v>
      </c>
      <c r="E1000" s="175" t="s">
        <v>7553</v>
      </c>
      <c r="F1000" s="175"/>
      <c r="G1000" s="176" t="s">
        <v>11082</v>
      </c>
      <c r="H1000" s="175" t="s">
        <v>1646</v>
      </c>
      <c r="I1000" s="173">
        <v>20</v>
      </c>
      <c r="J1000" s="173">
        <v>14</v>
      </c>
      <c r="K1000" s="173">
        <v>45</v>
      </c>
      <c r="L1000" s="174">
        <v>0.42857142857142899</v>
      </c>
      <c r="M1000" s="173">
        <v>1039</v>
      </c>
      <c r="N1000" s="173">
        <v>553</v>
      </c>
      <c r="O1000" s="173">
        <v>664</v>
      </c>
      <c r="P1000" s="167">
        <v>0.87884267631103097</v>
      </c>
    </row>
    <row r="1001" spans="1:16" x14ac:dyDescent="0.35">
      <c r="A1001" s="177" t="s">
        <v>8291</v>
      </c>
      <c r="B1001" s="175" t="s">
        <v>7780</v>
      </c>
      <c r="C1001" s="175" t="s">
        <v>268</v>
      </c>
      <c r="D1001" s="175" t="s">
        <v>8290</v>
      </c>
      <c r="E1001" s="175" t="s">
        <v>8289</v>
      </c>
      <c r="F1001" s="175"/>
      <c r="G1001" s="176" t="s">
        <v>1839</v>
      </c>
      <c r="H1001" s="175" t="s">
        <v>1646</v>
      </c>
      <c r="I1001" s="173">
        <v>20</v>
      </c>
      <c r="J1001" s="173">
        <v>309</v>
      </c>
      <c r="K1001" s="173">
        <v>234</v>
      </c>
      <c r="L1001" s="174">
        <v>-0.93527508090614897</v>
      </c>
      <c r="M1001" s="173">
        <v>64</v>
      </c>
      <c r="N1001" s="173">
        <v>40</v>
      </c>
      <c r="O1001" s="173">
        <v>52</v>
      </c>
      <c r="P1001" s="167">
        <v>0.6</v>
      </c>
    </row>
    <row r="1002" spans="1:16" x14ac:dyDescent="0.35">
      <c r="A1002" s="177" t="s">
        <v>7263</v>
      </c>
      <c r="B1002" s="175"/>
      <c r="C1002" s="175" t="s">
        <v>263</v>
      </c>
      <c r="D1002" s="175" t="s">
        <v>4088</v>
      </c>
      <c r="E1002" s="175"/>
      <c r="F1002" s="175" t="s">
        <v>7262</v>
      </c>
      <c r="G1002" s="176" t="s">
        <v>201</v>
      </c>
      <c r="H1002" s="175" t="s">
        <v>1646</v>
      </c>
      <c r="I1002" s="173">
        <v>20</v>
      </c>
      <c r="J1002" s="173">
        <v>0</v>
      </c>
      <c r="K1002" s="173">
        <v>30</v>
      </c>
      <c r="L1002" s="174">
        <v>0</v>
      </c>
      <c r="M1002" s="173">
        <v>17</v>
      </c>
      <c r="N1002" s="173">
        <v>3</v>
      </c>
      <c r="O1002" s="173">
        <v>5</v>
      </c>
      <c r="P1002" s="167">
        <v>4.6666666666666696</v>
      </c>
    </row>
    <row r="1003" spans="1:16" x14ac:dyDescent="0.35">
      <c r="A1003" s="177" t="s">
        <v>7678</v>
      </c>
      <c r="B1003" s="175" t="s">
        <v>2771</v>
      </c>
      <c r="C1003" s="175" t="s">
        <v>255</v>
      </c>
      <c r="D1003" s="175" t="s">
        <v>9436</v>
      </c>
      <c r="E1003" s="175" t="s">
        <v>7677</v>
      </c>
      <c r="F1003" s="175"/>
      <c r="G1003" s="176" t="s">
        <v>9437</v>
      </c>
      <c r="H1003" s="175" t="s">
        <v>1646</v>
      </c>
      <c r="I1003" s="173">
        <v>20</v>
      </c>
      <c r="J1003" s="173">
        <v>16</v>
      </c>
      <c r="K1003" s="173">
        <v>36</v>
      </c>
      <c r="L1003" s="174">
        <v>0.25</v>
      </c>
      <c r="M1003" s="173">
        <v>340</v>
      </c>
      <c r="N1003" s="173">
        <v>233</v>
      </c>
      <c r="O1003" s="173">
        <v>341</v>
      </c>
      <c r="P1003" s="167">
        <v>0.45922746781115897</v>
      </c>
    </row>
    <row r="1004" spans="1:16" x14ac:dyDescent="0.35">
      <c r="A1004" s="177" t="s">
        <v>7724</v>
      </c>
      <c r="B1004" s="175"/>
      <c r="C1004" s="175" t="s">
        <v>256</v>
      </c>
      <c r="D1004" s="175" t="s">
        <v>9858</v>
      </c>
      <c r="E1004" s="175"/>
      <c r="F1004" s="175" t="s">
        <v>7723</v>
      </c>
      <c r="G1004" s="176" t="s">
        <v>11557</v>
      </c>
      <c r="H1004" s="175" t="s">
        <v>1646</v>
      </c>
      <c r="I1004" s="173">
        <v>20</v>
      </c>
      <c r="J1004" s="173">
        <v>28</v>
      </c>
      <c r="K1004" s="173">
        <v>10</v>
      </c>
      <c r="L1004" s="174">
        <v>-0.28571428571428598</v>
      </c>
      <c r="M1004" s="173">
        <v>1706</v>
      </c>
      <c r="N1004" s="173">
        <v>885</v>
      </c>
      <c r="O1004" s="173">
        <v>962</v>
      </c>
      <c r="P1004" s="167">
        <v>0.927683615819209</v>
      </c>
    </row>
    <row r="1005" spans="1:16" x14ac:dyDescent="0.35">
      <c r="A1005" s="177" t="s">
        <v>6846</v>
      </c>
      <c r="B1005" s="175"/>
      <c r="C1005" s="175" t="s">
        <v>259</v>
      </c>
      <c r="D1005" s="175" t="s">
        <v>6845</v>
      </c>
      <c r="E1005" s="175"/>
      <c r="F1005" s="175" t="s">
        <v>6844</v>
      </c>
      <c r="G1005" s="176" t="s">
        <v>1843</v>
      </c>
      <c r="H1005" s="175" t="s">
        <v>1646</v>
      </c>
      <c r="I1005" s="173">
        <v>20</v>
      </c>
      <c r="J1005" s="173">
        <v>6</v>
      </c>
      <c r="K1005" s="173">
        <v>6</v>
      </c>
      <c r="L1005" s="174">
        <v>2.3333333333333299</v>
      </c>
      <c r="M1005" s="173">
        <v>103</v>
      </c>
      <c r="N1005" s="173">
        <v>30</v>
      </c>
      <c r="O1005" s="173">
        <v>40</v>
      </c>
      <c r="P1005" s="167">
        <v>2.43333333333333</v>
      </c>
    </row>
    <row r="1006" spans="1:16" x14ac:dyDescent="0.35">
      <c r="A1006" s="177" t="s">
        <v>7618</v>
      </c>
      <c r="B1006" s="175"/>
      <c r="C1006" s="175" t="s">
        <v>254</v>
      </c>
      <c r="D1006" s="175" t="s">
        <v>11941</v>
      </c>
      <c r="E1006" s="175"/>
      <c r="F1006" s="175" t="s">
        <v>7617</v>
      </c>
      <c r="G1006" s="176" t="s">
        <v>11942</v>
      </c>
      <c r="H1006" s="175" t="s">
        <v>1646</v>
      </c>
      <c r="I1006" s="173">
        <v>20</v>
      </c>
      <c r="J1006" s="173">
        <v>92</v>
      </c>
      <c r="K1006" s="173">
        <v>104</v>
      </c>
      <c r="L1006" s="174">
        <v>-0.78260869565217395</v>
      </c>
      <c r="M1006" s="173">
        <v>509</v>
      </c>
      <c r="N1006" s="173">
        <v>298</v>
      </c>
      <c r="O1006" s="173">
        <v>339</v>
      </c>
      <c r="P1006" s="167">
        <v>0.70805369127516804</v>
      </c>
    </row>
    <row r="1007" spans="1:16" x14ac:dyDescent="0.35">
      <c r="A1007" s="179" t="s">
        <v>6110</v>
      </c>
      <c r="B1007" s="175" t="s">
        <v>2785</v>
      </c>
      <c r="C1007" s="175" t="s">
        <v>350</v>
      </c>
      <c r="D1007" s="175" t="s">
        <v>10050</v>
      </c>
      <c r="E1007" s="175" t="s">
        <v>6109</v>
      </c>
      <c r="F1007" s="175"/>
      <c r="G1007" s="176" t="s">
        <v>10051</v>
      </c>
      <c r="H1007" s="175" t="s">
        <v>1462</v>
      </c>
      <c r="I1007" s="173">
        <v>19</v>
      </c>
      <c r="J1007" s="173">
        <v>10</v>
      </c>
      <c r="K1007" s="173">
        <v>0</v>
      </c>
      <c r="L1007" s="174">
        <v>0.9</v>
      </c>
      <c r="M1007" s="173">
        <v>126</v>
      </c>
      <c r="N1007" s="173">
        <v>56</v>
      </c>
      <c r="O1007" s="173">
        <v>66</v>
      </c>
      <c r="P1007" s="167">
        <v>1.25</v>
      </c>
    </row>
    <row r="1008" spans="1:16" x14ac:dyDescent="0.35">
      <c r="A1008" s="177" t="s">
        <v>4560</v>
      </c>
      <c r="B1008" s="175"/>
      <c r="C1008" s="175" t="s">
        <v>258</v>
      </c>
      <c r="D1008" s="175" t="s">
        <v>9353</v>
      </c>
      <c r="E1008" s="175"/>
      <c r="F1008" s="175" t="s">
        <v>4559</v>
      </c>
      <c r="G1008" s="176" t="s">
        <v>201</v>
      </c>
      <c r="H1008" s="175" t="s">
        <v>1646</v>
      </c>
      <c r="I1008" s="173">
        <v>19</v>
      </c>
      <c r="J1008" s="173">
        <v>0</v>
      </c>
      <c r="K1008" s="173">
        <v>66</v>
      </c>
      <c r="L1008" s="174">
        <v>0</v>
      </c>
      <c r="M1008" s="173">
        <v>83</v>
      </c>
      <c r="N1008" s="173">
        <v>24</v>
      </c>
      <c r="O1008" s="173">
        <v>35</v>
      </c>
      <c r="P1008" s="167">
        <v>2.4583333333333299</v>
      </c>
    </row>
    <row r="1009" spans="1:16" x14ac:dyDescent="0.35">
      <c r="A1009" s="177" t="s">
        <v>4477</v>
      </c>
      <c r="B1009" s="175"/>
      <c r="C1009" s="175" t="s">
        <v>8856</v>
      </c>
      <c r="D1009" s="175" t="s">
        <v>4329</v>
      </c>
      <c r="E1009" s="175"/>
      <c r="F1009" s="175" t="s">
        <v>4476</v>
      </c>
      <c r="G1009" s="176" t="s">
        <v>1968</v>
      </c>
      <c r="H1009" s="175" t="s">
        <v>1646</v>
      </c>
      <c r="I1009" s="173">
        <v>19</v>
      </c>
      <c r="J1009" s="173">
        <v>335</v>
      </c>
      <c r="K1009" s="173">
        <v>189</v>
      </c>
      <c r="L1009" s="174">
        <v>-0.94328358208955199</v>
      </c>
      <c r="M1009" s="173">
        <v>271</v>
      </c>
      <c r="N1009" s="173">
        <v>121</v>
      </c>
      <c r="O1009" s="173">
        <v>149</v>
      </c>
      <c r="P1009" s="167">
        <v>1.2396694214876001</v>
      </c>
    </row>
    <row r="1010" spans="1:16" x14ac:dyDescent="0.35">
      <c r="A1010" s="177" t="s">
        <v>4182</v>
      </c>
      <c r="B1010" s="175"/>
      <c r="C1010" s="175" t="s">
        <v>254</v>
      </c>
      <c r="D1010" s="175" t="s">
        <v>5836</v>
      </c>
      <c r="E1010" s="175"/>
      <c r="F1010" s="175" t="s">
        <v>4181</v>
      </c>
      <c r="G1010" s="176" t="s">
        <v>2357</v>
      </c>
      <c r="H1010" s="175" t="s">
        <v>1646</v>
      </c>
      <c r="I1010" s="173">
        <v>19</v>
      </c>
      <c r="J1010" s="173">
        <v>71</v>
      </c>
      <c r="K1010" s="173">
        <v>73</v>
      </c>
      <c r="L1010" s="174">
        <v>-0.73239436619718301</v>
      </c>
      <c r="M1010" s="173">
        <v>106</v>
      </c>
      <c r="N1010" s="173">
        <v>36</v>
      </c>
      <c r="O1010" s="173">
        <v>46</v>
      </c>
      <c r="P1010" s="167">
        <v>1.94444444444444</v>
      </c>
    </row>
    <row r="1011" spans="1:16" x14ac:dyDescent="0.35">
      <c r="A1011" s="177" t="s">
        <v>1893</v>
      </c>
      <c r="B1011" s="175"/>
      <c r="C1011" s="175" t="s">
        <v>262</v>
      </c>
      <c r="D1011" s="175" t="s">
        <v>1892</v>
      </c>
      <c r="E1011" s="175"/>
      <c r="F1011" s="175" t="s">
        <v>1891</v>
      </c>
      <c r="G1011" s="176" t="s">
        <v>227</v>
      </c>
      <c r="H1011" s="175" t="s">
        <v>1646</v>
      </c>
      <c r="I1011" s="173">
        <v>19</v>
      </c>
      <c r="J1011" s="173">
        <v>12</v>
      </c>
      <c r="K1011" s="173">
        <v>8</v>
      </c>
      <c r="L1011" s="174">
        <v>0.58333333333333304</v>
      </c>
      <c r="M1011" s="173">
        <v>11</v>
      </c>
      <c r="N1011" s="173">
        <v>8</v>
      </c>
      <c r="O1011" s="173">
        <v>10</v>
      </c>
      <c r="P1011" s="167">
        <v>0.375</v>
      </c>
    </row>
    <row r="1012" spans="1:16" x14ac:dyDescent="0.35">
      <c r="A1012" s="177" t="s">
        <v>9527</v>
      </c>
      <c r="B1012" s="175"/>
      <c r="C1012" s="175" t="s">
        <v>8856</v>
      </c>
      <c r="D1012" s="175" t="s">
        <v>11627</v>
      </c>
      <c r="E1012" s="175" t="s">
        <v>7659</v>
      </c>
      <c r="F1012" s="175"/>
      <c r="G1012" s="176" t="s">
        <v>11628</v>
      </c>
      <c r="H1012" s="175"/>
      <c r="I1012" s="173">
        <v>18</v>
      </c>
      <c r="J1012" s="173">
        <v>24</v>
      </c>
      <c r="K1012" s="173">
        <v>22</v>
      </c>
      <c r="L1012" s="174">
        <v>-0.25</v>
      </c>
      <c r="M1012" s="173">
        <v>104</v>
      </c>
      <c r="N1012" s="173">
        <v>55</v>
      </c>
      <c r="O1012" s="173">
        <v>66</v>
      </c>
      <c r="P1012" s="167">
        <v>0.89090909090909098</v>
      </c>
    </row>
    <row r="1013" spans="1:16" x14ac:dyDescent="0.35">
      <c r="A1013" s="177" t="s">
        <v>5350</v>
      </c>
      <c r="B1013" s="175" t="s">
        <v>5328</v>
      </c>
      <c r="C1013" s="175" t="s">
        <v>257</v>
      </c>
      <c r="D1013" s="175" t="s">
        <v>11205</v>
      </c>
      <c r="E1013" s="175" t="s">
        <v>5349</v>
      </c>
      <c r="F1013" s="175"/>
      <c r="G1013" s="176" t="s">
        <v>1885</v>
      </c>
      <c r="H1013" s="175" t="s">
        <v>1646</v>
      </c>
      <c r="I1013" s="173">
        <v>18</v>
      </c>
      <c r="J1013" s="173">
        <v>34</v>
      </c>
      <c r="K1013" s="173">
        <v>4</v>
      </c>
      <c r="L1013" s="174">
        <v>-0.47058823529411797</v>
      </c>
      <c r="M1013" s="173">
        <v>204</v>
      </c>
      <c r="N1013" s="173">
        <v>411</v>
      </c>
      <c r="O1013" s="173">
        <v>86</v>
      </c>
      <c r="P1013" s="167">
        <v>-0.50364963503649596</v>
      </c>
    </row>
    <row r="1014" spans="1:16" x14ac:dyDescent="0.35">
      <c r="A1014" s="177" t="s">
        <v>6948</v>
      </c>
      <c r="B1014" s="175" t="s">
        <v>2394</v>
      </c>
      <c r="C1014" s="175" t="s">
        <v>254</v>
      </c>
      <c r="D1014" s="175" t="s">
        <v>11232</v>
      </c>
      <c r="E1014" s="175" t="s">
        <v>6947</v>
      </c>
      <c r="F1014" s="175"/>
      <c r="G1014" s="176" t="s">
        <v>4142</v>
      </c>
      <c r="H1014" s="175" t="s">
        <v>1646</v>
      </c>
      <c r="I1014" s="173">
        <v>18</v>
      </c>
      <c r="J1014" s="173">
        <v>0</v>
      </c>
      <c r="K1014" s="173">
        <v>20</v>
      </c>
      <c r="L1014" s="174">
        <v>0</v>
      </c>
      <c r="M1014" s="173">
        <v>576</v>
      </c>
      <c r="N1014" s="173">
        <v>384</v>
      </c>
      <c r="O1014" s="173">
        <v>163</v>
      </c>
      <c r="P1014" s="167">
        <v>0.5</v>
      </c>
    </row>
    <row r="1015" spans="1:16" x14ac:dyDescent="0.35">
      <c r="A1015" s="177" t="s">
        <v>7307</v>
      </c>
      <c r="B1015" s="175"/>
      <c r="C1015" s="175" t="s">
        <v>256</v>
      </c>
      <c r="D1015" s="175" t="s">
        <v>9150</v>
      </c>
      <c r="E1015" s="175"/>
      <c r="F1015" s="175" t="s">
        <v>7306</v>
      </c>
      <c r="G1015" s="176" t="s">
        <v>5321</v>
      </c>
      <c r="H1015" s="175" t="s">
        <v>1646</v>
      </c>
      <c r="I1015" s="173">
        <v>18</v>
      </c>
      <c r="J1015" s="173">
        <v>70</v>
      </c>
      <c r="K1015" s="173">
        <v>43</v>
      </c>
      <c r="L1015" s="174">
        <v>-0.74285714285714299</v>
      </c>
      <c r="M1015" s="173">
        <v>95</v>
      </c>
      <c r="N1015" s="173">
        <v>50</v>
      </c>
      <c r="O1015" s="173">
        <v>56</v>
      </c>
      <c r="P1015" s="167">
        <v>0.9</v>
      </c>
    </row>
    <row r="1016" spans="1:16" x14ac:dyDescent="0.35">
      <c r="A1016" s="177" t="s">
        <v>7114</v>
      </c>
      <c r="B1016" s="175" t="s">
        <v>2922</v>
      </c>
      <c r="C1016" s="175" t="s">
        <v>257</v>
      </c>
      <c r="D1016" s="175" t="s">
        <v>9403</v>
      </c>
      <c r="E1016" s="175" t="s">
        <v>7113</v>
      </c>
      <c r="F1016" s="175"/>
      <c r="G1016" s="176" t="s">
        <v>7112</v>
      </c>
      <c r="H1016" s="175" t="s">
        <v>1646</v>
      </c>
      <c r="I1016" s="173">
        <v>18</v>
      </c>
      <c r="J1016" s="173">
        <v>32</v>
      </c>
      <c r="K1016" s="173">
        <v>30</v>
      </c>
      <c r="L1016" s="174">
        <v>-0.4375</v>
      </c>
      <c r="M1016" s="173">
        <v>7362</v>
      </c>
      <c r="N1016" s="173">
        <v>2393</v>
      </c>
      <c r="O1016" s="173">
        <v>3152</v>
      </c>
      <c r="P1016" s="167">
        <v>2.0764730463852898</v>
      </c>
    </row>
    <row r="1017" spans="1:16" x14ac:dyDescent="0.35">
      <c r="A1017" s="177" t="s">
        <v>2718</v>
      </c>
      <c r="B1017" s="175"/>
      <c r="C1017" s="175" t="s">
        <v>8856</v>
      </c>
      <c r="D1017" s="175" t="s">
        <v>10384</v>
      </c>
      <c r="E1017" s="175"/>
      <c r="F1017" s="175" t="s">
        <v>2717</v>
      </c>
      <c r="G1017" s="176" t="s">
        <v>10073</v>
      </c>
      <c r="H1017" s="175" t="s">
        <v>1646</v>
      </c>
      <c r="I1017" s="173">
        <v>18</v>
      </c>
      <c r="J1017" s="173">
        <v>49</v>
      </c>
      <c r="K1017" s="173">
        <v>72</v>
      </c>
      <c r="L1017" s="174">
        <v>-0.63265306122449005</v>
      </c>
      <c r="M1017" s="173">
        <v>493</v>
      </c>
      <c r="N1017" s="173">
        <v>295</v>
      </c>
      <c r="O1017" s="173">
        <v>382</v>
      </c>
      <c r="P1017" s="167">
        <v>0.67118644067796596</v>
      </c>
    </row>
    <row r="1018" spans="1:16" x14ac:dyDescent="0.35">
      <c r="A1018" s="177" t="s">
        <v>2714</v>
      </c>
      <c r="B1018" s="175"/>
      <c r="C1018" s="175" t="s">
        <v>8856</v>
      </c>
      <c r="D1018" s="175" t="s">
        <v>9826</v>
      </c>
      <c r="E1018" s="175"/>
      <c r="F1018" s="175" t="s">
        <v>2713</v>
      </c>
      <c r="G1018" s="176" t="s">
        <v>9827</v>
      </c>
      <c r="H1018" s="175" t="s">
        <v>1646</v>
      </c>
      <c r="I1018" s="173">
        <v>18</v>
      </c>
      <c r="J1018" s="173">
        <v>85</v>
      </c>
      <c r="K1018" s="173">
        <v>83</v>
      </c>
      <c r="L1018" s="174">
        <v>-0.78823529411764703</v>
      </c>
      <c r="M1018" s="173">
        <v>82</v>
      </c>
      <c r="N1018" s="173">
        <v>60</v>
      </c>
      <c r="O1018" s="173">
        <v>42</v>
      </c>
      <c r="P1018" s="167">
        <v>0.36666666666666697</v>
      </c>
    </row>
    <row r="1019" spans="1:16" x14ac:dyDescent="0.35">
      <c r="A1019" s="177" t="s">
        <v>6978</v>
      </c>
      <c r="B1019" s="175" t="s">
        <v>2795</v>
      </c>
      <c r="C1019" s="175" t="s">
        <v>350</v>
      </c>
      <c r="D1019" s="175" t="s">
        <v>9616</v>
      </c>
      <c r="E1019" s="175" t="s">
        <v>6977</v>
      </c>
      <c r="F1019" s="175"/>
      <c r="G1019" s="176" t="s">
        <v>9617</v>
      </c>
      <c r="H1019" s="175" t="s">
        <v>1646</v>
      </c>
      <c r="I1019" s="173">
        <v>17</v>
      </c>
      <c r="J1019" s="173">
        <v>0</v>
      </c>
      <c r="K1019" s="173">
        <v>1</v>
      </c>
      <c r="L1019" s="174">
        <v>0</v>
      </c>
      <c r="M1019" s="173">
        <v>748</v>
      </c>
      <c r="N1019" s="173">
        <v>547</v>
      </c>
      <c r="O1019" s="173">
        <v>646</v>
      </c>
      <c r="P1019" s="167">
        <v>0.36745886654478999</v>
      </c>
    </row>
    <row r="1020" spans="1:16" x14ac:dyDescent="0.35">
      <c r="A1020" s="177" t="s">
        <v>5758</v>
      </c>
      <c r="B1020" s="175" t="s">
        <v>2926</v>
      </c>
      <c r="C1020" s="175" t="s">
        <v>350</v>
      </c>
      <c r="D1020" s="175" t="s">
        <v>11125</v>
      </c>
      <c r="E1020" s="175" t="s">
        <v>5757</v>
      </c>
      <c r="F1020" s="175"/>
      <c r="G1020" s="176" t="s">
        <v>11126</v>
      </c>
      <c r="H1020" s="175" t="s">
        <v>1646</v>
      </c>
      <c r="I1020" s="173">
        <v>17</v>
      </c>
      <c r="J1020" s="173">
        <v>10</v>
      </c>
      <c r="K1020" s="173">
        <v>25</v>
      </c>
      <c r="L1020" s="174">
        <v>0.7</v>
      </c>
      <c r="M1020" s="173">
        <v>3030</v>
      </c>
      <c r="N1020" s="173">
        <v>1073</v>
      </c>
      <c r="O1020" s="173">
        <v>1416</v>
      </c>
      <c r="P1020" s="167">
        <v>1.82385834109972</v>
      </c>
    </row>
    <row r="1021" spans="1:16" x14ac:dyDescent="0.35">
      <c r="A1021" s="177" t="s">
        <v>5693</v>
      </c>
      <c r="B1021" s="175"/>
      <c r="C1021" s="175" t="s">
        <v>8856</v>
      </c>
      <c r="D1021" s="175" t="s">
        <v>10158</v>
      </c>
      <c r="E1021" s="175" t="s">
        <v>5692</v>
      </c>
      <c r="F1021" s="175"/>
      <c r="G1021" s="176" t="s">
        <v>11147</v>
      </c>
      <c r="H1021" s="175" t="s">
        <v>1646</v>
      </c>
      <c r="I1021" s="173">
        <v>17</v>
      </c>
      <c r="J1021" s="173">
        <v>24</v>
      </c>
      <c r="K1021" s="173">
        <v>27</v>
      </c>
      <c r="L1021" s="174">
        <v>-0.29166666666666702</v>
      </c>
      <c r="M1021" s="173">
        <v>495</v>
      </c>
      <c r="N1021" s="173">
        <v>203</v>
      </c>
      <c r="O1021" s="173">
        <v>208</v>
      </c>
      <c r="P1021" s="167">
        <v>1.4384236453202</v>
      </c>
    </row>
    <row r="1022" spans="1:16" x14ac:dyDescent="0.35">
      <c r="A1022" s="177" t="s">
        <v>7376</v>
      </c>
      <c r="B1022" s="175" t="s">
        <v>5040</v>
      </c>
      <c r="C1022" s="175" t="s">
        <v>8856</v>
      </c>
      <c r="D1022" s="175" t="s">
        <v>10293</v>
      </c>
      <c r="E1022" s="175" t="s">
        <v>7375</v>
      </c>
      <c r="F1022" s="175"/>
      <c r="G1022" s="176" t="s">
        <v>10294</v>
      </c>
      <c r="H1022" s="175" t="s">
        <v>1646</v>
      </c>
      <c r="I1022" s="173">
        <v>17</v>
      </c>
      <c r="J1022" s="173">
        <v>94</v>
      </c>
      <c r="K1022" s="173">
        <v>126</v>
      </c>
      <c r="L1022" s="174">
        <v>-0.819148936170213</v>
      </c>
      <c r="M1022" s="173">
        <v>405</v>
      </c>
      <c r="N1022" s="173">
        <v>182</v>
      </c>
      <c r="O1022" s="173">
        <v>228</v>
      </c>
      <c r="P1022" s="167">
        <v>1.22527472527473</v>
      </c>
    </row>
    <row r="1023" spans="1:16" x14ac:dyDescent="0.35">
      <c r="A1023" s="177" t="s">
        <v>4932</v>
      </c>
      <c r="B1023" s="175"/>
      <c r="C1023" s="175" t="s">
        <v>8856</v>
      </c>
      <c r="D1023" s="175" t="s">
        <v>4088</v>
      </c>
      <c r="E1023" s="175"/>
      <c r="F1023" s="175" t="s">
        <v>4931</v>
      </c>
      <c r="G1023" s="176" t="s">
        <v>201</v>
      </c>
      <c r="H1023" s="175" t="s">
        <v>1646</v>
      </c>
      <c r="I1023" s="173">
        <v>17</v>
      </c>
      <c r="J1023" s="173">
        <v>0</v>
      </c>
      <c r="K1023" s="173">
        <v>28</v>
      </c>
      <c r="L1023" s="174">
        <v>0</v>
      </c>
      <c r="M1023" s="173">
        <v>34</v>
      </c>
      <c r="N1023" s="173">
        <v>6</v>
      </c>
      <c r="O1023" s="173">
        <v>10</v>
      </c>
      <c r="P1023" s="167">
        <v>4.6666666666666696</v>
      </c>
    </row>
    <row r="1024" spans="1:16" x14ac:dyDescent="0.35">
      <c r="A1024" s="177" t="s">
        <v>7392</v>
      </c>
      <c r="B1024" s="175"/>
      <c r="C1024" s="175" t="s">
        <v>255</v>
      </c>
      <c r="D1024" s="175" t="s">
        <v>2505</v>
      </c>
      <c r="E1024" s="175"/>
      <c r="F1024" s="175" t="s">
        <v>7391</v>
      </c>
      <c r="G1024" s="176" t="s">
        <v>215</v>
      </c>
      <c r="H1024" s="175" t="s">
        <v>1646</v>
      </c>
      <c r="I1024" s="173">
        <v>17</v>
      </c>
      <c r="J1024" s="173">
        <v>22</v>
      </c>
      <c r="K1024" s="173">
        <v>20</v>
      </c>
      <c r="L1024" s="174">
        <v>-0.22727272727272699</v>
      </c>
      <c r="M1024" s="173">
        <v>113</v>
      </c>
      <c r="N1024" s="173">
        <v>35</v>
      </c>
      <c r="O1024" s="173">
        <v>59</v>
      </c>
      <c r="P1024" s="167">
        <v>2.22857142857143</v>
      </c>
    </row>
    <row r="1025" spans="1:16" x14ac:dyDescent="0.35">
      <c r="A1025" s="177" t="s">
        <v>3806</v>
      </c>
      <c r="B1025" s="175"/>
      <c r="C1025" s="175" t="s">
        <v>262</v>
      </c>
      <c r="D1025" s="175" t="s">
        <v>1892</v>
      </c>
      <c r="E1025" s="175"/>
      <c r="F1025" s="175" t="s">
        <v>3805</v>
      </c>
      <c r="G1025" s="176" t="s">
        <v>227</v>
      </c>
      <c r="H1025" s="175" t="s">
        <v>1646</v>
      </c>
      <c r="I1025" s="173">
        <v>17</v>
      </c>
      <c r="J1025" s="173">
        <v>4</v>
      </c>
      <c r="K1025" s="173">
        <v>1</v>
      </c>
      <c r="L1025" s="174">
        <v>3.25</v>
      </c>
      <c r="M1025" s="173">
        <v>0</v>
      </c>
      <c r="N1025" s="173">
        <v>0</v>
      </c>
      <c r="O1025" s="173">
        <v>0</v>
      </c>
      <c r="P1025" s="167">
        <v>0</v>
      </c>
    </row>
    <row r="1026" spans="1:16" x14ac:dyDescent="0.35">
      <c r="A1026" s="177" t="s">
        <v>3604</v>
      </c>
      <c r="B1026" s="175" t="s">
        <v>3603</v>
      </c>
      <c r="C1026" s="175" t="s">
        <v>259</v>
      </c>
      <c r="D1026" s="175" t="s">
        <v>1459</v>
      </c>
      <c r="E1026" s="175" t="s">
        <v>3602</v>
      </c>
      <c r="F1026" s="175"/>
      <c r="G1026" s="176" t="s">
        <v>1457</v>
      </c>
      <c r="H1026" s="175" t="s">
        <v>1646</v>
      </c>
      <c r="I1026" s="173">
        <v>17</v>
      </c>
      <c r="J1026" s="173">
        <v>15</v>
      </c>
      <c r="K1026" s="173">
        <v>18</v>
      </c>
      <c r="L1026" s="174">
        <v>0.133333333333333</v>
      </c>
      <c r="M1026" s="173">
        <v>65</v>
      </c>
      <c r="N1026" s="173">
        <v>24</v>
      </c>
      <c r="O1026" s="173">
        <v>30</v>
      </c>
      <c r="P1026" s="167">
        <v>1.7083333333333299</v>
      </c>
    </row>
    <row r="1027" spans="1:16" x14ac:dyDescent="0.35">
      <c r="A1027" s="177" t="s">
        <v>2813</v>
      </c>
      <c r="B1027" s="175" t="s">
        <v>2812</v>
      </c>
      <c r="C1027" s="175" t="s">
        <v>257</v>
      </c>
      <c r="D1027" s="175" t="s">
        <v>9183</v>
      </c>
      <c r="E1027" s="175" t="s">
        <v>2811</v>
      </c>
      <c r="F1027" s="175"/>
      <c r="G1027" s="176" t="s">
        <v>1885</v>
      </c>
      <c r="H1027" s="175" t="s">
        <v>1646</v>
      </c>
      <c r="I1027" s="173">
        <v>17</v>
      </c>
      <c r="J1027" s="173">
        <v>9</v>
      </c>
      <c r="K1027" s="173">
        <v>16</v>
      </c>
      <c r="L1027" s="174">
        <v>0.88888888888888895</v>
      </c>
      <c r="M1027" s="173">
        <v>263</v>
      </c>
      <c r="N1027" s="173">
        <v>255</v>
      </c>
      <c r="O1027" s="173">
        <v>274</v>
      </c>
      <c r="P1027" s="167">
        <v>3.1372549019608002E-2</v>
      </c>
    </row>
    <row r="1028" spans="1:16" x14ac:dyDescent="0.35">
      <c r="A1028" s="177" t="s">
        <v>9530</v>
      </c>
      <c r="B1028" s="175"/>
      <c r="C1028" s="175" t="s">
        <v>263</v>
      </c>
      <c r="D1028" s="175" t="s">
        <v>11911</v>
      </c>
      <c r="E1028" s="175" t="s">
        <v>6635</v>
      </c>
      <c r="F1028" s="175"/>
      <c r="G1028" s="176" t="s">
        <v>11912</v>
      </c>
      <c r="H1028" s="175"/>
      <c r="I1028" s="173">
        <v>17</v>
      </c>
      <c r="J1028" s="173">
        <v>3</v>
      </c>
      <c r="K1028" s="173">
        <v>17</v>
      </c>
      <c r="L1028" s="174">
        <v>4.6666666666666696</v>
      </c>
      <c r="M1028" s="173">
        <v>1095</v>
      </c>
      <c r="N1028" s="173">
        <v>409</v>
      </c>
      <c r="O1028" s="173">
        <v>574</v>
      </c>
      <c r="P1028" s="167">
        <v>1.6772616136919301</v>
      </c>
    </row>
    <row r="1029" spans="1:16" x14ac:dyDescent="0.35">
      <c r="A1029" s="177" t="s">
        <v>9535</v>
      </c>
      <c r="B1029" s="175"/>
      <c r="C1029" s="175" t="s">
        <v>257</v>
      </c>
      <c r="D1029" s="175" t="s">
        <v>1459</v>
      </c>
      <c r="E1029" s="175" t="s">
        <v>1458</v>
      </c>
      <c r="F1029" s="175"/>
      <c r="G1029" s="176" t="s">
        <v>1457</v>
      </c>
      <c r="H1029" s="175"/>
      <c r="I1029" s="173">
        <v>17</v>
      </c>
      <c r="J1029" s="173">
        <v>4</v>
      </c>
      <c r="K1029" s="173">
        <v>5</v>
      </c>
      <c r="L1029" s="174">
        <v>3.25</v>
      </c>
      <c r="M1029" s="173">
        <v>127</v>
      </c>
      <c r="N1029" s="173">
        <v>83</v>
      </c>
      <c r="O1029" s="173">
        <v>93</v>
      </c>
      <c r="P1029" s="167">
        <v>0.530120481927711</v>
      </c>
    </row>
    <row r="1030" spans="1:16" x14ac:dyDescent="0.35">
      <c r="A1030" s="177" t="s">
        <v>7682</v>
      </c>
      <c r="B1030" s="175"/>
      <c r="C1030" s="175" t="s">
        <v>255</v>
      </c>
      <c r="D1030" s="175" t="s">
        <v>8023</v>
      </c>
      <c r="E1030" s="175"/>
      <c r="F1030" s="175" t="s">
        <v>7681</v>
      </c>
      <c r="G1030" s="176" t="s">
        <v>2755</v>
      </c>
      <c r="H1030" s="175" t="s">
        <v>1646</v>
      </c>
      <c r="I1030" s="173">
        <v>16</v>
      </c>
      <c r="J1030" s="173">
        <v>27</v>
      </c>
      <c r="K1030" s="173">
        <v>46</v>
      </c>
      <c r="L1030" s="174">
        <v>-0.407407407407407</v>
      </c>
      <c r="M1030" s="173">
        <v>22</v>
      </c>
      <c r="N1030" s="173">
        <v>12</v>
      </c>
      <c r="O1030" s="173">
        <v>12</v>
      </c>
      <c r="P1030" s="167">
        <v>0.83333333333333304</v>
      </c>
    </row>
    <row r="1031" spans="1:16" x14ac:dyDescent="0.35">
      <c r="A1031" s="177" t="s">
        <v>7873</v>
      </c>
      <c r="B1031" s="175" t="s">
        <v>3454</v>
      </c>
      <c r="C1031" s="175" t="s">
        <v>256</v>
      </c>
      <c r="D1031" s="175" t="s">
        <v>10120</v>
      </c>
      <c r="E1031" s="175" t="s">
        <v>7872</v>
      </c>
      <c r="F1031" s="175"/>
      <c r="G1031" s="176" t="s">
        <v>11114</v>
      </c>
      <c r="H1031" s="175" t="s">
        <v>1646</v>
      </c>
      <c r="I1031" s="173">
        <v>16</v>
      </c>
      <c r="J1031" s="173">
        <v>29</v>
      </c>
      <c r="K1031" s="173">
        <v>36</v>
      </c>
      <c r="L1031" s="174">
        <v>-0.44827586206896602</v>
      </c>
      <c r="M1031" s="173">
        <v>577</v>
      </c>
      <c r="N1031" s="173">
        <v>245</v>
      </c>
      <c r="O1031" s="173">
        <v>332</v>
      </c>
      <c r="P1031" s="167">
        <v>1.3551020408163299</v>
      </c>
    </row>
    <row r="1032" spans="1:16" x14ac:dyDescent="0.35">
      <c r="A1032" s="177" t="s">
        <v>5743</v>
      </c>
      <c r="B1032" s="175"/>
      <c r="C1032" s="175" t="s">
        <v>257</v>
      </c>
      <c r="D1032" s="175" t="s">
        <v>5742</v>
      </c>
      <c r="E1032" s="175" t="s">
        <v>5741</v>
      </c>
      <c r="F1032" s="175"/>
      <c r="G1032" s="176" t="s">
        <v>11132</v>
      </c>
      <c r="H1032" s="175" t="s">
        <v>1646</v>
      </c>
      <c r="I1032" s="173">
        <v>16</v>
      </c>
      <c r="J1032" s="173">
        <v>0</v>
      </c>
      <c r="K1032" s="173">
        <v>0</v>
      </c>
      <c r="L1032" s="174">
        <v>0</v>
      </c>
      <c r="M1032" s="173">
        <v>319</v>
      </c>
      <c r="N1032" s="173">
        <v>170</v>
      </c>
      <c r="O1032" s="173">
        <v>180</v>
      </c>
      <c r="P1032" s="167">
        <v>0.876470588235294</v>
      </c>
    </row>
    <row r="1033" spans="1:16" x14ac:dyDescent="0.35">
      <c r="A1033" s="177" t="s">
        <v>8127</v>
      </c>
      <c r="B1033" s="175"/>
      <c r="C1033" s="175" t="s">
        <v>254</v>
      </c>
      <c r="D1033" s="175" t="s">
        <v>10475</v>
      </c>
      <c r="E1033" s="175"/>
      <c r="F1033" s="175" t="s">
        <v>8126</v>
      </c>
      <c r="G1033" s="176" t="s">
        <v>10476</v>
      </c>
      <c r="H1033" s="175" t="s">
        <v>1646</v>
      </c>
      <c r="I1033" s="173">
        <v>16</v>
      </c>
      <c r="J1033" s="173">
        <v>86</v>
      </c>
      <c r="K1033" s="173">
        <v>97</v>
      </c>
      <c r="L1033" s="174">
        <v>-0.81395348837209303</v>
      </c>
      <c r="M1033" s="173">
        <v>434</v>
      </c>
      <c r="N1033" s="173">
        <v>171</v>
      </c>
      <c r="O1033" s="173">
        <v>260</v>
      </c>
      <c r="P1033" s="167">
        <v>1.5380116959064301</v>
      </c>
    </row>
    <row r="1034" spans="1:16" x14ac:dyDescent="0.35">
      <c r="A1034" s="177" t="s">
        <v>4160</v>
      </c>
      <c r="B1034" s="175"/>
      <c r="C1034" s="175" t="s">
        <v>462</v>
      </c>
      <c r="D1034" s="175" t="s">
        <v>11375</v>
      </c>
      <c r="E1034" s="175"/>
      <c r="F1034" s="175" t="s">
        <v>4159</v>
      </c>
      <c r="G1034" s="176" t="s">
        <v>11376</v>
      </c>
      <c r="H1034" s="175" t="s">
        <v>1462</v>
      </c>
      <c r="I1034" s="173">
        <v>16</v>
      </c>
      <c r="J1034" s="173">
        <v>32</v>
      </c>
      <c r="K1034" s="173">
        <v>19</v>
      </c>
      <c r="L1034" s="174">
        <v>-0.5</v>
      </c>
      <c r="M1034" s="173">
        <v>49</v>
      </c>
      <c r="N1034" s="173">
        <v>23</v>
      </c>
      <c r="O1034" s="173">
        <v>27</v>
      </c>
      <c r="P1034" s="167">
        <v>1.1304347826087</v>
      </c>
    </row>
    <row r="1035" spans="1:16" x14ac:dyDescent="0.35">
      <c r="A1035" s="177" t="s">
        <v>7930</v>
      </c>
      <c r="B1035" s="175"/>
      <c r="C1035" s="175" t="s">
        <v>263</v>
      </c>
      <c r="D1035" s="175" t="s">
        <v>9957</v>
      </c>
      <c r="E1035" s="175"/>
      <c r="F1035" s="175" t="s">
        <v>7929</v>
      </c>
      <c r="G1035" s="176" t="s">
        <v>7928</v>
      </c>
      <c r="H1035" s="175" t="s">
        <v>1646</v>
      </c>
      <c r="I1035" s="173">
        <v>16</v>
      </c>
      <c r="J1035" s="173">
        <v>0</v>
      </c>
      <c r="K1035" s="173">
        <v>15</v>
      </c>
      <c r="L1035" s="174">
        <v>0</v>
      </c>
      <c r="M1035" s="173">
        <v>224</v>
      </c>
      <c r="N1035" s="173">
        <v>41</v>
      </c>
      <c r="O1035" s="173">
        <v>64</v>
      </c>
      <c r="P1035" s="167">
        <v>4.4634146341463401</v>
      </c>
    </row>
    <row r="1036" spans="1:16" x14ac:dyDescent="0.35">
      <c r="A1036" s="177" t="s">
        <v>9534</v>
      </c>
      <c r="B1036" s="175"/>
      <c r="C1036" s="175" t="s">
        <v>8856</v>
      </c>
      <c r="D1036" s="175" t="s">
        <v>12119</v>
      </c>
      <c r="E1036" s="175" t="s">
        <v>7668</v>
      </c>
      <c r="F1036" s="175"/>
      <c r="G1036" s="176" t="s">
        <v>12120</v>
      </c>
      <c r="H1036" s="175"/>
      <c r="I1036" s="173">
        <v>16</v>
      </c>
      <c r="J1036" s="173">
        <v>10</v>
      </c>
      <c r="K1036" s="173">
        <v>17</v>
      </c>
      <c r="L1036" s="174">
        <v>0.6</v>
      </c>
      <c r="M1036" s="173">
        <v>5961</v>
      </c>
      <c r="N1036" s="173">
        <v>2815</v>
      </c>
      <c r="O1036" s="173">
        <v>3692</v>
      </c>
      <c r="P1036" s="167">
        <v>1.1175843694493801</v>
      </c>
    </row>
    <row r="1037" spans="1:16" x14ac:dyDescent="0.35">
      <c r="A1037" s="177" t="s">
        <v>7817</v>
      </c>
      <c r="B1037" s="175" t="s">
        <v>7020</v>
      </c>
      <c r="C1037" s="175" t="s">
        <v>255</v>
      </c>
      <c r="D1037" s="175" t="s">
        <v>9822</v>
      </c>
      <c r="E1037" s="175" t="s">
        <v>7816</v>
      </c>
      <c r="F1037" s="175"/>
      <c r="G1037" s="176" t="s">
        <v>9437</v>
      </c>
      <c r="H1037" s="175" t="s">
        <v>1646</v>
      </c>
      <c r="I1037" s="173">
        <v>16</v>
      </c>
      <c r="J1037" s="173">
        <v>8</v>
      </c>
      <c r="K1037" s="173">
        <v>15</v>
      </c>
      <c r="L1037" s="174">
        <v>1</v>
      </c>
      <c r="M1037" s="173">
        <v>381</v>
      </c>
      <c r="N1037" s="173">
        <v>338</v>
      </c>
      <c r="O1037" s="173">
        <v>410</v>
      </c>
      <c r="P1037" s="167">
        <v>0.127218934911243</v>
      </c>
    </row>
    <row r="1038" spans="1:16" x14ac:dyDescent="0.35">
      <c r="A1038" s="177" t="s">
        <v>7667</v>
      </c>
      <c r="B1038" s="175"/>
      <c r="C1038" s="175" t="s">
        <v>8856</v>
      </c>
      <c r="D1038" s="175" t="s">
        <v>11919</v>
      </c>
      <c r="E1038" s="175"/>
      <c r="F1038" s="175" t="s">
        <v>7666</v>
      </c>
      <c r="G1038" s="176" t="s">
        <v>11920</v>
      </c>
      <c r="H1038" s="175" t="s">
        <v>1646</v>
      </c>
      <c r="I1038" s="173">
        <v>16</v>
      </c>
      <c r="J1038" s="173">
        <v>50</v>
      </c>
      <c r="K1038" s="173">
        <v>74</v>
      </c>
      <c r="L1038" s="174">
        <v>-0.68</v>
      </c>
      <c r="M1038" s="173">
        <v>1655</v>
      </c>
      <c r="N1038" s="173">
        <v>801</v>
      </c>
      <c r="O1038" s="173">
        <v>1087</v>
      </c>
      <c r="P1038" s="167">
        <v>1.06616729088639</v>
      </c>
    </row>
    <row r="1039" spans="1:16" x14ac:dyDescent="0.35">
      <c r="A1039" s="177" t="s">
        <v>7807</v>
      </c>
      <c r="B1039" s="175"/>
      <c r="C1039" s="175" t="s">
        <v>8856</v>
      </c>
      <c r="D1039" s="175" t="s">
        <v>9853</v>
      </c>
      <c r="E1039" s="175"/>
      <c r="F1039" s="175" t="s">
        <v>7806</v>
      </c>
      <c r="G1039" s="176" t="s">
        <v>1882</v>
      </c>
      <c r="H1039" s="175" t="s">
        <v>1646</v>
      </c>
      <c r="I1039" s="173">
        <v>16</v>
      </c>
      <c r="J1039" s="173">
        <v>10</v>
      </c>
      <c r="K1039" s="173">
        <v>93</v>
      </c>
      <c r="L1039" s="174">
        <v>0.6</v>
      </c>
      <c r="M1039" s="173">
        <v>95</v>
      </c>
      <c r="N1039" s="173">
        <v>35</v>
      </c>
      <c r="O1039" s="173">
        <v>52</v>
      </c>
      <c r="P1039" s="167">
        <v>1.71428571428571</v>
      </c>
    </row>
    <row r="1040" spans="1:16" x14ac:dyDescent="0.35">
      <c r="A1040" s="177" t="s">
        <v>2082</v>
      </c>
      <c r="B1040" s="175"/>
      <c r="C1040" s="175" t="s">
        <v>254</v>
      </c>
      <c r="D1040" s="175" t="s">
        <v>10812</v>
      </c>
      <c r="E1040" s="175"/>
      <c r="F1040" s="175" t="s">
        <v>2081</v>
      </c>
      <c r="G1040" s="176" t="s">
        <v>9368</v>
      </c>
      <c r="H1040" s="175" t="s">
        <v>1646</v>
      </c>
      <c r="I1040" s="173">
        <v>16</v>
      </c>
      <c r="J1040" s="173">
        <v>0</v>
      </c>
      <c r="K1040" s="173">
        <v>161</v>
      </c>
      <c r="L1040" s="174">
        <v>0</v>
      </c>
      <c r="M1040" s="173">
        <v>558</v>
      </c>
      <c r="N1040" s="173">
        <v>193</v>
      </c>
      <c r="O1040" s="173">
        <v>526</v>
      </c>
      <c r="P1040" s="167">
        <v>1.8911917098445601</v>
      </c>
    </row>
    <row r="1041" spans="1:16" x14ac:dyDescent="0.35">
      <c r="A1041" s="177" t="s">
        <v>1918</v>
      </c>
      <c r="B1041" s="175"/>
      <c r="C1041" s="175" t="s">
        <v>257</v>
      </c>
      <c r="D1041" s="175" t="s">
        <v>1917</v>
      </c>
      <c r="E1041" s="175"/>
      <c r="F1041" s="175" t="s">
        <v>1916</v>
      </c>
      <c r="G1041" s="176" t="s">
        <v>1474</v>
      </c>
      <c r="H1041" s="175" t="s">
        <v>1646</v>
      </c>
      <c r="I1041" s="173">
        <v>16</v>
      </c>
      <c r="J1041" s="173">
        <v>4</v>
      </c>
      <c r="K1041" s="173">
        <v>13</v>
      </c>
      <c r="L1041" s="174">
        <v>3</v>
      </c>
      <c r="M1041" s="173">
        <v>167</v>
      </c>
      <c r="N1041" s="173">
        <v>58</v>
      </c>
      <c r="O1041" s="173">
        <v>81</v>
      </c>
      <c r="P1041" s="167">
        <v>1.8793103448275901</v>
      </c>
    </row>
    <row r="1042" spans="1:16" x14ac:dyDescent="0.35">
      <c r="A1042" s="177" t="s">
        <v>6246</v>
      </c>
      <c r="B1042" s="175"/>
      <c r="C1042" s="175" t="s">
        <v>258</v>
      </c>
      <c r="D1042" s="175" t="s">
        <v>9893</v>
      </c>
      <c r="E1042" s="175"/>
      <c r="F1042" s="175" t="s">
        <v>6245</v>
      </c>
      <c r="G1042" s="176" t="s">
        <v>9894</v>
      </c>
      <c r="H1042" s="175" t="s">
        <v>1646</v>
      </c>
      <c r="I1042" s="173">
        <v>15</v>
      </c>
      <c r="J1042" s="173">
        <v>35</v>
      </c>
      <c r="K1042" s="173">
        <v>7</v>
      </c>
      <c r="L1042" s="174">
        <v>-0.57142857142857095</v>
      </c>
      <c r="M1042" s="173">
        <v>16</v>
      </c>
      <c r="N1042" s="173">
        <v>53</v>
      </c>
      <c r="O1042" s="173">
        <v>37</v>
      </c>
      <c r="P1042" s="167">
        <v>-0.69811320754716999</v>
      </c>
    </row>
    <row r="1043" spans="1:16" x14ac:dyDescent="0.35">
      <c r="A1043" s="177" t="s">
        <v>6983</v>
      </c>
      <c r="B1043" s="175" t="s">
        <v>5688</v>
      </c>
      <c r="C1043" s="175" t="s">
        <v>254</v>
      </c>
      <c r="D1043" s="175" t="s">
        <v>10077</v>
      </c>
      <c r="E1043" s="175" t="s">
        <v>6982</v>
      </c>
      <c r="F1043" s="175"/>
      <c r="G1043" s="176" t="s">
        <v>4142</v>
      </c>
      <c r="H1043" s="175" t="s">
        <v>1646</v>
      </c>
      <c r="I1043" s="173">
        <v>15</v>
      </c>
      <c r="J1043" s="173">
        <v>83</v>
      </c>
      <c r="K1043" s="173">
        <v>49</v>
      </c>
      <c r="L1043" s="174">
        <v>-0.81927710843373502</v>
      </c>
      <c r="M1043" s="173">
        <v>322</v>
      </c>
      <c r="N1043" s="173">
        <v>275</v>
      </c>
      <c r="O1043" s="173">
        <v>394</v>
      </c>
      <c r="P1043" s="167">
        <v>0.17090909090909101</v>
      </c>
    </row>
    <row r="1044" spans="1:16" x14ac:dyDescent="0.35">
      <c r="A1044" s="177" t="s">
        <v>5854</v>
      </c>
      <c r="B1044" s="175" t="s">
        <v>5129</v>
      </c>
      <c r="C1044" s="175" t="s">
        <v>259</v>
      </c>
      <c r="D1044" s="175" t="s">
        <v>11660</v>
      </c>
      <c r="E1044" s="175" t="s">
        <v>5853</v>
      </c>
      <c r="F1044" s="175"/>
      <c r="G1044" s="176" t="s">
        <v>11661</v>
      </c>
      <c r="H1044" s="175" t="s">
        <v>1646</v>
      </c>
      <c r="I1044" s="173">
        <v>15</v>
      </c>
      <c r="J1044" s="173">
        <v>29</v>
      </c>
      <c r="K1044" s="173">
        <v>61</v>
      </c>
      <c r="L1044" s="174">
        <v>-0.48275862068965503</v>
      </c>
      <c r="M1044" s="173">
        <v>4904</v>
      </c>
      <c r="N1044" s="173">
        <v>1303</v>
      </c>
      <c r="O1044" s="173">
        <v>1687</v>
      </c>
      <c r="P1044" s="167">
        <v>2.7636224098234798</v>
      </c>
    </row>
    <row r="1045" spans="1:16" x14ac:dyDescent="0.35">
      <c r="A1045" s="177" t="s">
        <v>5848</v>
      </c>
      <c r="B1045" s="175" t="s">
        <v>2826</v>
      </c>
      <c r="C1045" s="175" t="s">
        <v>259</v>
      </c>
      <c r="D1045" s="175" t="s">
        <v>5847</v>
      </c>
      <c r="E1045" s="175" t="s">
        <v>5846</v>
      </c>
      <c r="F1045" s="175"/>
      <c r="G1045" s="176" t="s">
        <v>5845</v>
      </c>
      <c r="H1045" s="175" t="s">
        <v>1646</v>
      </c>
      <c r="I1045" s="173">
        <v>15</v>
      </c>
      <c r="J1045" s="173">
        <v>12</v>
      </c>
      <c r="K1045" s="173">
        <v>24</v>
      </c>
      <c r="L1045" s="174">
        <v>0.25</v>
      </c>
      <c r="M1045" s="173">
        <v>245</v>
      </c>
      <c r="N1045" s="173">
        <v>66</v>
      </c>
      <c r="O1045" s="173">
        <v>92</v>
      </c>
      <c r="P1045" s="167">
        <v>2.7121212121212102</v>
      </c>
    </row>
    <row r="1046" spans="1:16" x14ac:dyDescent="0.35">
      <c r="A1046" s="177" t="s">
        <v>7066</v>
      </c>
      <c r="B1046" s="175"/>
      <c r="C1046" s="175" t="s">
        <v>256</v>
      </c>
      <c r="D1046" s="175" t="s">
        <v>7065</v>
      </c>
      <c r="E1046" s="175"/>
      <c r="F1046" s="175" t="s">
        <v>7064</v>
      </c>
      <c r="G1046" s="176" t="s">
        <v>7063</v>
      </c>
      <c r="H1046" s="175" t="s">
        <v>1646</v>
      </c>
      <c r="I1046" s="173">
        <v>15</v>
      </c>
      <c r="J1046" s="173">
        <v>31</v>
      </c>
      <c r="K1046" s="173">
        <v>17</v>
      </c>
      <c r="L1046" s="174">
        <v>-0.51612903225806495</v>
      </c>
      <c r="M1046" s="173">
        <v>1595</v>
      </c>
      <c r="N1046" s="173">
        <v>860</v>
      </c>
      <c r="O1046" s="173">
        <v>938</v>
      </c>
      <c r="P1046" s="167">
        <v>0.85465116279069797</v>
      </c>
    </row>
    <row r="1047" spans="1:16" x14ac:dyDescent="0.35">
      <c r="A1047" s="177" t="s">
        <v>5391</v>
      </c>
      <c r="B1047" s="175" t="s">
        <v>5081</v>
      </c>
      <c r="C1047" s="175" t="s">
        <v>257</v>
      </c>
      <c r="D1047" s="175" t="s">
        <v>5390</v>
      </c>
      <c r="E1047" s="175" t="s">
        <v>5389</v>
      </c>
      <c r="F1047" s="175"/>
      <c r="G1047" s="176" t="s">
        <v>1885</v>
      </c>
      <c r="H1047" s="175" t="s">
        <v>1646</v>
      </c>
      <c r="I1047" s="173">
        <v>15</v>
      </c>
      <c r="J1047" s="173">
        <v>12</v>
      </c>
      <c r="K1047" s="173">
        <v>44</v>
      </c>
      <c r="L1047" s="174">
        <v>0.25</v>
      </c>
      <c r="M1047" s="173">
        <v>214</v>
      </c>
      <c r="N1047" s="173">
        <v>68</v>
      </c>
      <c r="O1047" s="173">
        <v>83</v>
      </c>
      <c r="P1047" s="167">
        <v>2.1470588235294099</v>
      </c>
    </row>
    <row r="1048" spans="1:16" x14ac:dyDescent="0.35">
      <c r="A1048" s="177" t="s">
        <v>4971</v>
      </c>
      <c r="B1048" s="175"/>
      <c r="C1048" s="175" t="s">
        <v>257</v>
      </c>
      <c r="D1048" s="175" t="s">
        <v>4970</v>
      </c>
      <c r="E1048" s="175"/>
      <c r="F1048" s="175" t="s">
        <v>4969</v>
      </c>
      <c r="G1048" s="176" t="s">
        <v>1474</v>
      </c>
      <c r="H1048" s="175" t="s">
        <v>1646</v>
      </c>
      <c r="I1048" s="173">
        <v>15</v>
      </c>
      <c r="J1048" s="173">
        <v>9</v>
      </c>
      <c r="K1048" s="173">
        <v>8</v>
      </c>
      <c r="L1048" s="174">
        <v>0.66666666666666696</v>
      </c>
      <c r="M1048" s="173">
        <v>475</v>
      </c>
      <c r="N1048" s="173">
        <v>551</v>
      </c>
      <c r="O1048" s="173">
        <v>576</v>
      </c>
      <c r="P1048" s="167">
        <v>-0.13793103448275901</v>
      </c>
    </row>
    <row r="1049" spans="1:16" x14ac:dyDescent="0.35">
      <c r="A1049" s="177" t="s">
        <v>7543</v>
      </c>
      <c r="B1049" s="175"/>
      <c r="C1049" s="175" t="s">
        <v>262</v>
      </c>
      <c r="D1049" s="175" t="s">
        <v>4088</v>
      </c>
      <c r="E1049" s="175"/>
      <c r="F1049" s="175" t="s">
        <v>7542</v>
      </c>
      <c r="G1049" s="176" t="s">
        <v>201</v>
      </c>
      <c r="H1049" s="175" t="s">
        <v>1646</v>
      </c>
      <c r="I1049" s="173">
        <v>15</v>
      </c>
      <c r="J1049" s="173">
        <v>0</v>
      </c>
      <c r="K1049" s="173">
        <v>0</v>
      </c>
      <c r="L1049" s="174">
        <v>0</v>
      </c>
      <c r="M1049" s="173">
        <v>17</v>
      </c>
      <c r="N1049" s="173">
        <v>3</v>
      </c>
      <c r="O1049" s="173">
        <v>5</v>
      </c>
      <c r="P1049" s="167">
        <v>4.6666666666666696</v>
      </c>
    </row>
    <row r="1050" spans="1:16" x14ac:dyDescent="0.35">
      <c r="A1050" s="177" t="s">
        <v>3935</v>
      </c>
      <c r="B1050" s="175"/>
      <c r="C1050" s="175" t="s">
        <v>254</v>
      </c>
      <c r="D1050" s="175" t="s">
        <v>10530</v>
      </c>
      <c r="E1050" s="175"/>
      <c r="F1050" s="175" t="s">
        <v>3934</v>
      </c>
      <c r="G1050" s="176" t="s">
        <v>1872</v>
      </c>
      <c r="H1050" s="175" t="s">
        <v>1646</v>
      </c>
      <c r="I1050" s="173">
        <v>15</v>
      </c>
      <c r="J1050" s="173">
        <v>0</v>
      </c>
      <c r="K1050" s="173">
        <v>20</v>
      </c>
      <c r="L1050" s="174">
        <v>0</v>
      </c>
      <c r="M1050" s="173">
        <v>192</v>
      </c>
      <c r="N1050" s="173">
        <v>86</v>
      </c>
      <c r="O1050" s="173">
        <v>236</v>
      </c>
      <c r="P1050" s="167">
        <v>1.2325581395348799</v>
      </c>
    </row>
    <row r="1051" spans="1:16" x14ac:dyDescent="0.35">
      <c r="A1051" s="177" t="s">
        <v>3611</v>
      </c>
      <c r="B1051" s="175" t="s">
        <v>3603</v>
      </c>
      <c r="C1051" s="175" t="s">
        <v>259</v>
      </c>
      <c r="D1051" s="175" t="s">
        <v>2359</v>
      </c>
      <c r="E1051" s="175" t="s">
        <v>3610</v>
      </c>
      <c r="F1051" s="175"/>
      <c r="G1051" s="176" t="s">
        <v>2357</v>
      </c>
      <c r="H1051" s="175" t="s">
        <v>1646</v>
      </c>
      <c r="I1051" s="173">
        <v>15</v>
      </c>
      <c r="J1051" s="173">
        <v>39</v>
      </c>
      <c r="K1051" s="173">
        <v>12</v>
      </c>
      <c r="L1051" s="174">
        <v>-0.61538461538461497</v>
      </c>
      <c r="M1051" s="173">
        <v>23</v>
      </c>
      <c r="N1051" s="173">
        <v>8</v>
      </c>
      <c r="O1051" s="173">
        <v>11</v>
      </c>
      <c r="P1051" s="167">
        <v>1.875</v>
      </c>
    </row>
    <row r="1052" spans="1:16" x14ac:dyDescent="0.35">
      <c r="A1052" s="177" t="s">
        <v>3519</v>
      </c>
      <c r="B1052" s="175"/>
      <c r="C1052" s="175" t="s">
        <v>254</v>
      </c>
      <c r="D1052" s="175" t="s">
        <v>10581</v>
      </c>
      <c r="E1052" s="175"/>
      <c r="F1052" s="175" t="s">
        <v>3518</v>
      </c>
      <c r="G1052" s="176" t="s">
        <v>1872</v>
      </c>
      <c r="H1052" s="175" t="s">
        <v>1646</v>
      </c>
      <c r="I1052" s="173">
        <v>15</v>
      </c>
      <c r="J1052" s="173">
        <v>0</v>
      </c>
      <c r="K1052" s="173">
        <v>63</v>
      </c>
      <c r="L1052" s="174">
        <v>0</v>
      </c>
      <c r="M1052" s="173">
        <v>345</v>
      </c>
      <c r="N1052" s="173">
        <v>202</v>
      </c>
      <c r="O1052" s="173">
        <v>261</v>
      </c>
      <c r="P1052" s="167">
        <v>0.70792079207920799</v>
      </c>
    </row>
    <row r="1053" spans="1:16" x14ac:dyDescent="0.35">
      <c r="A1053" s="177" t="s">
        <v>6665</v>
      </c>
      <c r="B1053" s="175" t="s">
        <v>5136</v>
      </c>
      <c r="C1053" s="175" t="s">
        <v>262</v>
      </c>
      <c r="D1053" s="175" t="s">
        <v>6664</v>
      </c>
      <c r="E1053" s="175" t="s">
        <v>6663</v>
      </c>
      <c r="F1053" s="175"/>
      <c r="G1053" s="176" t="s">
        <v>2070</v>
      </c>
      <c r="H1053" s="175" t="s">
        <v>1646</v>
      </c>
      <c r="I1053" s="173">
        <v>15</v>
      </c>
      <c r="J1053" s="173">
        <v>1</v>
      </c>
      <c r="K1053" s="173">
        <v>3</v>
      </c>
      <c r="L1053" s="174">
        <v>14</v>
      </c>
      <c r="M1053" s="173">
        <v>236</v>
      </c>
      <c r="N1053" s="173">
        <v>155</v>
      </c>
      <c r="O1053" s="173">
        <v>192</v>
      </c>
      <c r="P1053" s="167">
        <v>0.52258064516128999</v>
      </c>
    </row>
    <row r="1054" spans="1:16" x14ac:dyDescent="0.35">
      <c r="A1054" s="177" t="s">
        <v>7697</v>
      </c>
      <c r="B1054" s="175"/>
      <c r="C1054" s="175" t="s">
        <v>8856</v>
      </c>
      <c r="D1054" s="175" t="s">
        <v>10698</v>
      </c>
      <c r="E1054" s="175"/>
      <c r="F1054" s="175" t="s">
        <v>7696</v>
      </c>
      <c r="G1054" s="176" t="s">
        <v>10699</v>
      </c>
      <c r="H1054" s="175" t="s">
        <v>1646</v>
      </c>
      <c r="I1054" s="173">
        <v>15</v>
      </c>
      <c r="J1054" s="173">
        <v>34</v>
      </c>
      <c r="K1054" s="173">
        <v>38</v>
      </c>
      <c r="L1054" s="174">
        <v>-0.55882352941176505</v>
      </c>
      <c r="M1054" s="173">
        <v>2743</v>
      </c>
      <c r="N1054" s="173">
        <v>1308</v>
      </c>
      <c r="O1054" s="173">
        <v>1588</v>
      </c>
      <c r="P1054" s="167">
        <v>1.09709480122324</v>
      </c>
    </row>
    <row r="1055" spans="1:16" x14ac:dyDescent="0.35">
      <c r="A1055" s="177" t="s">
        <v>2184</v>
      </c>
      <c r="B1055" s="175"/>
      <c r="C1055" s="175" t="s">
        <v>254</v>
      </c>
      <c r="D1055" s="175" t="s">
        <v>9650</v>
      </c>
      <c r="E1055" s="175"/>
      <c r="F1055" s="175" t="s">
        <v>2183</v>
      </c>
      <c r="G1055" s="176" t="s">
        <v>9651</v>
      </c>
      <c r="H1055" s="175" t="s">
        <v>1646</v>
      </c>
      <c r="I1055" s="173">
        <v>15</v>
      </c>
      <c r="J1055" s="173">
        <v>66</v>
      </c>
      <c r="K1055" s="173">
        <v>108</v>
      </c>
      <c r="L1055" s="174">
        <v>-0.77272727272727304</v>
      </c>
      <c r="M1055" s="173">
        <v>78</v>
      </c>
      <c r="N1055" s="173">
        <v>12</v>
      </c>
      <c r="O1055" s="173">
        <v>3</v>
      </c>
      <c r="P1055" s="167">
        <v>5.5</v>
      </c>
    </row>
    <row r="1056" spans="1:16" x14ac:dyDescent="0.35">
      <c r="A1056" s="177" t="s">
        <v>2088</v>
      </c>
      <c r="B1056" s="175"/>
      <c r="C1056" s="175" t="s">
        <v>263</v>
      </c>
      <c r="D1056" s="175" t="s">
        <v>9884</v>
      </c>
      <c r="E1056" s="175"/>
      <c r="F1056" s="175" t="s">
        <v>2087</v>
      </c>
      <c r="G1056" s="176" t="s">
        <v>9885</v>
      </c>
      <c r="H1056" s="175" t="s">
        <v>1646</v>
      </c>
      <c r="I1056" s="173">
        <v>15</v>
      </c>
      <c r="J1056" s="173">
        <v>11</v>
      </c>
      <c r="K1056" s="173">
        <v>11</v>
      </c>
      <c r="L1056" s="174">
        <v>0.36363636363636398</v>
      </c>
      <c r="M1056" s="173">
        <v>76</v>
      </c>
      <c r="N1056" s="173">
        <v>31</v>
      </c>
      <c r="O1056" s="173">
        <v>42</v>
      </c>
      <c r="P1056" s="167">
        <v>1.45161290322581</v>
      </c>
    </row>
    <row r="1057" spans="1:16" x14ac:dyDescent="0.35">
      <c r="A1057" s="177" t="s">
        <v>7646</v>
      </c>
      <c r="B1057" s="175"/>
      <c r="C1057" s="175" t="s">
        <v>263</v>
      </c>
      <c r="D1057" s="175" t="s">
        <v>9874</v>
      </c>
      <c r="E1057" s="175"/>
      <c r="F1057" s="175" t="s">
        <v>7645</v>
      </c>
      <c r="G1057" s="176" t="s">
        <v>9875</v>
      </c>
      <c r="H1057" s="175" t="s">
        <v>1646</v>
      </c>
      <c r="I1057" s="173">
        <v>15</v>
      </c>
      <c r="J1057" s="173">
        <v>48</v>
      </c>
      <c r="K1057" s="173">
        <v>65</v>
      </c>
      <c r="L1057" s="174">
        <v>-0.6875</v>
      </c>
      <c r="M1057" s="173">
        <v>125</v>
      </c>
      <c r="N1057" s="173">
        <v>23</v>
      </c>
      <c r="O1057" s="173">
        <v>33</v>
      </c>
      <c r="P1057" s="167">
        <v>4.4347826086956497</v>
      </c>
    </row>
    <row r="1058" spans="1:16" x14ac:dyDescent="0.35">
      <c r="A1058" s="177" t="s">
        <v>7423</v>
      </c>
      <c r="B1058" s="175"/>
      <c r="C1058" s="175" t="s">
        <v>259</v>
      </c>
      <c r="D1058" s="175" t="s">
        <v>2024</v>
      </c>
      <c r="E1058" s="175"/>
      <c r="F1058" s="175" t="s">
        <v>7422</v>
      </c>
      <c r="G1058" s="176" t="s">
        <v>205</v>
      </c>
      <c r="H1058" s="175" t="s">
        <v>1646</v>
      </c>
      <c r="I1058" s="173">
        <v>15</v>
      </c>
      <c r="J1058" s="173">
        <v>0</v>
      </c>
      <c r="K1058" s="173">
        <v>3</v>
      </c>
      <c r="L1058" s="174">
        <v>0</v>
      </c>
      <c r="M1058" s="173">
        <v>267</v>
      </c>
      <c r="N1058" s="173">
        <v>68</v>
      </c>
      <c r="O1058" s="173">
        <v>100</v>
      </c>
      <c r="P1058" s="167">
        <v>2.9264705882352899</v>
      </c>
    </row>
    <row r="1059" spans="1:16" x14ac:dyDescent="0.35">
      <c r="A1059" s="177" t="s">
        <v>5890</v>
      </c>
      <c r="B1059" s="175" t="s">
        <v>3545</v>
      </c>
      <c r="C1059" s="175" t="s">
        <v>254</v>
      </c>
      <c r="D1059" s="175" t="s">
        <v>9612</v>
      </c>
      <c r="E1059" s="175" t="s">
        <v>5889</v>
      </c>
      <c r="F1059" s="175"/>
      <c r="G1059" s="176" t="s">
        <v>2059</v>
      </c>
      <c r="H1059" s="175" t="s">
        <v>1646</v>
      </c>
      <c r="I1059" s="173">
        <v>14</v>
      </c>
      <c r="J1059" s="173">
        <v>29</v>
      </c>
      <c r="K1059" s="173">
        <v>5</v>
      </c>
      <c r="L1059" s="174">
        <v>-0.51724137931034497</v>
      </c>
      <c r="M1059" s="173">
        <v>270</v>
      </c>
      <c r="N1059" s="173">
        <v>170</v>
      </c>
      <c r="O1059" s="173">
        <v>238</v>
      </c>
      <c r="P1059" s="167">
        <v>0.58823529411764697</v>
      </c>
    </row>
    <row r="1060" spans="1:16" x14ac:dyDescent="0.35">
      <c r="A1060" s="179" t="s">
        <v>5368</v>
      </c>
      <c r="B1060" s="178" t="s">
        <v>5081</v>
      </c>
      <c r="C1060" s="178" t="s">
        <v>257</v>
      </c>
      <c r="D1060" s="175" t="s">
        <v>5367</v>
      </c>
      <c r="E1060" s="175" t="s">
        <v>5366</v>
      </c>
      <c r="F1060" s="175"/>
      <c r="G1060" s="176" t="s">
        <v>5365</v>
      </c>
      <c r="H1060" s="175" t="s">
        <v>1646</v>
      </c>
      <c r="I1060" s="173">
        <v>14</v>
      </c>
      <c r="J1060" s="173">
        <v>31</v>
      </c>
      <c r="K1060" s="173">
        <v>14</v>
      </c>
      <c r="L1060" s="174">
        <v>-0.54838709677419395</v>
      </c>
      <c r="M1060" s="173">
        <v>377</v>
      </c>
      <c r="N1060" s="173">
        <v>128</v>
      </c>
      <c r="O1060" s="173">
        <v>156</v>
      </c>
      <c r="P1060" s="167">
        <v>1.9453125</v>
      </c>
    </row>
    <row r="1061" spans="1:16" x14ac:dyDescent="0.35">
      <c r="A1061" s="177" t="s">
        <v>5320</v>
      </c>
      <c r="B1061" s="175" t="s">
        <v>3148</v>
      </c>
      <c r="C1061" s="175" t="s">
        <v>257</v>
      </c>
      <c r="D1061" s="175" t="s">
        <v>1837</v>
      </c>
      <c r="E1061" s="175" t="s">
        <v>5319</v>
      </c>
      <c r="F1061" s="175"/>
      <c r="G1061" s="176" t="s">
        <v>216</v>
      </c>
      <c r="H1061" s="175" t="s">
        <v>1646</v>
      </c>
      <c r="I1061" s="173">
        <v>14</v>
      </c>
      <c r="J1061" s="173">
        <v>30</v>
      </c>
      <c r="K1061" s="173">
        <v>35</v>
      </c>
      <c r="L1061" s="174">
        <v>-0.53333333333333299</v>
      </c>
      <c r="M1061" s="173">
        <v>258</v>
      </c>
      <c r="N1061" s="173">
        <v>114</v>
      </c>
      <c r="O1061" s="173">
        <v>140</v>
      </c>
      <c r="P1061" s="167">
        <v>1.26315789473684</v>
      </c>
    </row>
    <row r="1062" spans="1:16" x14ac:dyDescent="0.35">
      <c r="A1062" s="177" t="s">
        <v>7670</v>
      </c>
      <c r="B1062" s="175" t="s">
        <v>5288</v>
      </c>
      <c r="C1062" s="175" t="s">
        <v>351</v>
      </c>
      <c r="D1062" s="175" t="s">
        <v>10244</v>
      </c>
      <c r="E1062" s="175" t="s">
        <v>7669</v>
      </c>
      <c r="F1062" s="175"/>
      <c r="G1062" s="176" t="s">
        <v>10245</v>
      </c>
      <c r="H1062" s="175" t="s">
        <v>1646</v>
      </c>
      <c r="I1062" s="173">
        <v>14</v>
      </c>
      <c r="J1062" s="173">
        <v>31</v>
      </c>
      <c r="K1062" s="173">
        <v>34</v>
      </c>
      <c r="L1062" s="174">
        <v>-0.54838709677419395</v>
      </c>
      <c r="M1062" s="173">
        <v>1084</v>
      </c>
      <c r="N1062" s="173">
        <v>379</v>
      </c>
      <c r="O1062" s="173">
        <v>500</v>
      </c>
      <c r="P1062" s="167">
        <v>1.8601583113456499</v>
      </c>
    </row>
    <row r="1063" spans="1:16" x14ac:dyDescent="0.35">
      <c r="A1063" s="177" t="s">
        <v>7052</v>
      </c>
      <c r="B1063" s="175" t="s">
        <v>5084</v>
      </c>
      <c r="C1063" s="175" t="s">
        <v>351</v>
      </c>
      <c r="D1063" s="175" t="s">
        <v>11763</v>
      </c>
      <c r="E1063" s="175" t="s">
        <v>7051</v>
      </c>
      <c r="F1063" s="175"/>
      <c r="G1063" s="176" t="s">
        <v>11764</v>
      </c>
      <c r="H1063" s="175" t="s">
        <v>1646</v>
      </c>
      <c r="I1063" s="173">
        <v>14</v>
      </c>
      <c r="J1063" s="173">
        <v>10</v>
      </c>
      <c r="K1063" s="173">
        <v>18</v>
      </c>
      <c r="L1063" s="174">
        <v>0.4</v>
      </c>
      <c r="M1063" s="173">
        <v>2046</v>
      </c>
      <c r="N1063" s="173">
        <v>1598</v>
      </c>
      <c r="O1063" s="173">
        <v>1444</v>
      </c>
      <c r="P1063" s="167">
        <v>0.28035043804755899</v>
      </c>
    </row>
    <row r="1064" spans="1:16" x14ac:dyDescent="0.35">
      <c r="A1064" s="177" t="s">
        <v>5038</v>
      </c>
      <c r="B1064" s="175" t="s">
        <v>5037</v>
      </c>
      <c r="C1064" s="175" t="s">
        <v>267</v>
      </c>
      <c r="D1064" s="175" t="s">
        <v>11277</v>
      </c>
      <c r="E1064" s="175" t="s">
        <v>5036</v>
      </c>
      <c r="F1064" s="175"/>
      <c r="G1064" s="176" t="s">
        <v>11278</v>
      </c>
      <c r="H1064" s="175" t="s">
        <v>1646</v>
      </c>
      <c r="I1064" s="173">
        <v>14</v>
      </c>
      <c r="J1064" s="173">
        <v>42</v>
      </c>
      <c r="K1064" s="173">
        <v>9</v>
      </c>
      <c r="L1064" s="174">
        <v>-0.66666666666666696</v>
      </c>
      <c r="M1064" s="173">
        <v>2950</v>
      </c>
      <c r="N1064" s="173">
        <v>1278</v>
      </c>
      <c r="O1064" s="173">
        <v>1517</v>
      </c>
      <c r="P1064" s="167">
        <v>1.30829420970266</v>
      </c>
    </row>
    <row r="1065" spans="1:16" x14ac:dyDescent="0.35">
      <c r="A1065" s="177" t="s">
        <v>4552</v>
      </c>
      <c r="B1065" s="175"/>
      <c r="C1065" s="175" t="s">
        <v>257</v>
      </c>
      <c r="D1065" s="175" t="s">
        <v>10435</v>
      </c>
      <c r="E1065" s="175"/>
      <c r="F1065" s="175" t="s">
        <v>4551</v>
      </c>
      <c r="G1065" s="176" t="s">
        <v>10436</v>
      </c>
      <c r="H1065" s="175" t="s">
        <v>1646</v>
      </c>
      <c r="I1065" s="173">
        <v>14</v>
      </c>
      <c r="J1065" s="173">
        <v>61</v>
      </c>
      <c r="K1065" s="173">
        <v>35</v>
      </c>
      <c r="L1065" s="174">
        <v>-0.77049180327868905</v>
      </c>
      <c r="M1065" s="173">
        <v>221</v>
      </c>
      <c r="N1065" s="173">
        <v>54</v>
      </c>
      <c r="O1065" s="173">
        <v>86</v>
      </c>
      <c r="P1065" s="167">
        <v>3.0925925925925899</v>
      </c>
    </row>
    <row r="1066" spans="1:16" x14ac:dyDescent="0.35">
      <c r="A1066" s="177" t="s">
        <v>4373</v>
      </c>
      <c r="B1066" s="175"/>
      <c r="C1066" s="175" t="s">
        <v>257</v>
      </c>
      <c r="D1066" s="175" t="s">
        <v>10460</v>
      </c>
      <c r="E1066" s="175"/>
      <c r="F1066" s="175" t="s">
        <v>4372</v>
      </c>
      <c r="G1066" s="176" t="s">
        <v>9427</v>
      </c>
      <c r="H1066" s="175" t="s">
        <v>1646</v>
      </c>
      <c r="I1066" s="173">
        <v>14</v>
      </c>
      <c r="J1066" s="173">
        <v>6</v>
      </c>
      <c r="K1066" s="173">
        <v>9</v>
      </c>
      <c r="L1066" s="174">
        <v>1.3333333333333299</v>
      </c>
      <c r="M1066" s="173">
        <v>297</v>
      </c>
      <c r="N1066" s="173">
        <v>132</v>
      </c>
      <c r="O1066" s="173">
        <v>144</v>
      </c>
      <c r="P1066" s="167">
        <v>1.25</v>
      </c>
    </row>
    <row r="1067" spans="1:16" x14ac:dyDescent="0.35">
      <c r="A1067" s="177" t="s">
        <v>4283</v>
      </c>
      <c r="B1067" s="175"/>
      <c r="C1067" s="175" t="s">
        <v>260</v>
      </c>
      <c r="D1067" s="175" t="s">
        <v>2359</v>
      </c>
      <c r="E1067" s="175"/>
      <c r="F1067" s="175" t="s">
        <v>4282</v>
      </c>
      <c r="G1067" s="176" t="s">
        <v>2357</v>
      </c>
      <c r="H1067" s="175" t="s">
        <v>1646</v>
      </c>
      <c r="I1067" s="173">
        <v>14</v>
      </c>
      <c r="J1067" s="173">
        <v>83</v>
      </c>
      <c r="K1067" s="173">
        <v>28</v>
      </c>
      <c r="L1067" s="174">
        <v>-0.83132530120481896</v>
      </c>
      <c r="M1067" s="173">
        <v>157</v>
      </c>
      <c r="N1067" s="173">
        <v>79</v>
      </c>
      <c r="O1067" s="173">
        <v>130</v>
      </c>
      <c r="P1067" s="167">
        <v>0.987341772151899</v>
      </c>
    </row>
    <row r="1068" spans="1:16" x14ac:dyDescent="0.35">
      <c r="A1068" s="177" t="s">
        <v>7448</v>
      </c>
      <c r="B1068" s="175"/>
      <c r="C1068" s="175" t="s">
        <v>259</v>
      </c>
      <c r="D1068" s="175" t="s">
        <v>2041</v>
      </c>
      <c r="E1068" s="175"/>
      <c r="F1068" s="175" t="s">
        <v>7447</v>
      </c>
      <c r="G1068" s="176" t="s">
        <v>2039</v>
      </c>
      <c r="H1068" s="175" t="s">
        <v>1646</v>
      </c>
      <c r="I1068" s="173">
        <v>14</v>
      </c>
      <c r="J1068" s="173">
        <v>50</v>
      </c>
      <c r="K1068" s="173">
        <v>44</v>
      </c>
      <c r="L1068" s="174">
        <v>-0.72</v>
      </c>
      <c r="M1068" s="173">
        <v>25</v>
      </c>
      <c r="N1068" s="173">
        <v>10</v>
      </c>
      <c r="O1068" s="173">
        <v>10</v>
      </c>
      <c r="P1068" s="167">
        <v>1.5</v>
      </c>
    </row>
    <row r="1069" spans="1:16" x14ac:dyDescent="0.35">
      <c r="A1069" s="177" t="s">
        <v>2523</v>
      </c>
      <c r="B1069" s="175"/>
      <c r="C1069" s="175" t="s">
        <v>8856</v>
      </c>
      <c r="D1069" s="175" t="s">
        <v>10720</v>
      </c>
      <c r="E1069" s="175"/>
      <c r="F1069" s="175" t="s">
        <v>2521</v>
      </c>
      <c r="G1069" s="176" t="s">
        <v>10721</v>
      </c>
      <c r="H1069" s="175" t="s">
        <v>1646</v>
      </c>
      <c r="I1069" s="173">
        <v>14</v>
      </c>
      <c r="J1069" s="173">
        <v>17</v>
      </c>
      <c r="K1069" s="173">
        <v>36</v>
      </c>
      <c r="L1069" s="174">
        <v>-0.17647058823529399</v>
      </c>
      <c r="M1069" s="173">
        <v>702</v>
      </c>
      <c r="N1069" s="173">
        <v>261</v>
      </c>
      <c r="O1069" s="173">
        <v>315</v>
      </c>
      <c r="P1069" s="167">
        <v>1.68965517241379</v>
      </c>
    </row>
    <row r="1070" spans="1:16" x14ac:dyDescent="0.35">
      <c r="A1070" s="177" t="s">
        <v>2519</v>
      </c>
      <c r="B1070" s="175"/>
      <c r="C1070" s="175" t="s">
        <v>262</v>
      </c>
      <c r="D1070" s="175" t="s">
        <v>9185</v>
      </c>
      <c r="E1070" s="175"/>
      <c r="F1070" s="175" t="s">
        <v>2518</v>
      </c>
      <c r="G1070" s="176" t="s">
        <v>4683</v>
      </c>
      <c r="H1070" s="175" t="s">
        <v>1646</v>
      </c>
      <c r="I1070" s="173">
        <v>14</v>
      </c>
      <c r="J1070" s="173">
        <v>29</v>
      </c>
      <c r="K1070" s="173">
        <v>32</v>
      </c>
      <c r="L1070" s="174">
        <v>-0.51724137931034497</v>
      </c>
      <c r="M1070" s="173">
        <v>113</v>
      </c>
      <c r="N1070" s="173">
        <v>30</v>
      </c>
      <c r="O1070" s="173">
        <v>38</v>
      </c>
      <c r="P1070" s="167">
        <v>2.7666666666666702</v>
      </c>
    </row>
    <row r="1071" spans="1:16" x14ac:dyDescent="0.35">
      <c r="A1071" s="177" t="s">
        <v>5827</v>
      </c>
      <c r="B1071" s="175" t="s">
        <v>5037</v>
      </c>
      <c r="C1071" s="175" t="s">
        <v>267</v>
      </c>
      <c r="D1071" s="175" t="s">
        <v>11084</v>
      </c>
      <c r="E1071" s="175" t="s">
        <v>5826</v>
      </c>
      <c r="F1071" s="175"/>
      <c r="G1071" s="176" t="s">
        <v>11085</v>
      </c>
      <c r="H1071" s="175" t="s">
        <v>1646</v>
      </c>
      <c r="I1071" s="173">
        <v>13</v>
      </c>
      <c r="J1071" s="173">
        <v>24</v>
      </c>
      <c r="K1071" s="173">
        <v>1</v>
      </c>
      <c r="L1071" s="174">
        <v>-0.45833333333333298</v>
      </c>
      <c r="M1071" s="173">
        <v>1490</v>
      </c>
      <c r="N1071" s="173">
        <v>668</v>
      </c>
      <c r="O1071" s="173">
        <v>812</v>
      </c>
      <c r="P1071" s="167">
        <v>1.2305389221556899</v>
      </c>
    </row>
    <row r="1072" spans="1:16" x14ac:dyDescent="0.35">
      <c r="A1072" s="177" t="s">
        <v>7759</v>
      </c>
      <c r="B1072" s="175" t="s">
        <v>5149</v>
      </c>
      <c r="C1072" s="175" t="s">
        <v>351</v>
      </c>
      <c r="D1072" s="175" t="s">
        <v>10234</v>
      </c>
      <c r="E1072" s="175" t="s">
        <v>7758</v>
      </c>
      <c r="F1072" s="175"/>
      <c r="G1072" s="176" t="s">
        <v>10235</v>
      </c>
      <c r="H1072" s="175" t="s">
        <v>1646</v>
      </c>
      <c r="I1072" s="173">
        <v>13</v>
      </c>
      <c r="J1072" s="173">
        <v>65</v>
      </c>
      <c r="K1072" s="173">
        <v>32</v>
      </c>
      <c r="L1072" s="174">
        <v>-0.8</v>
      </c>
      <c r="M1072" s="173">
        <v>1772</v>
      </c>
      <c r="N1072" s="173">
        <v>886</v>
      </c>
      <c r="O1072" s="173">
        <v>1066</v>
      </c>
      <c r="P1072" s="167">
        <v>1</v>
      </c>
    </row>
    <row r="1073" spans="1:16" x14ac:dyDescent="0.35">
      <c r="A1073" s="177" t="s">
        <v>4966</v>
      </c>
      <c r="B1073" s="175"/>
      <c r="C1073" s="175" t="s">
        <v>8856</v>
      </c>
      <c r="D1073" s="175" t="s">
        <v>4367</v>
      </c>
      <c r="E1073" s="175"/>
      <c r="F1073" s="175" t="s">
        <v>4965</v>
      </c>
      <c r="G1073" s="176" t="s">
        <v>1968</v>
      </c>
      <c r="H1073" s="175" t="s">
        <v>1646</v>
      </c>
      <c r="I1073" s="173">
        <v>13</v>
      </c>
      <c r="J1073" s="173">
        <v>21</v>
      </c>
      <c r="K1073" s="173">
        <v>20</v>
      </c>
      <c r="L1073" s="174">
        <v>-0.38095238095238099</v>
      </c>
      <c r="M1073" s="173">
        <v>87</v>
      </c>
      <c r="N1073" s="173">
        <v>23</v>
      </c>
      <c r="O1073" s="173">
        <v>31</v>
      </c>
      <c r="P1073" s="167">
        <v>2.7826086956521698</v>
      </c>
    </row>
    <row r="1074" spans="1:16" x14ac:dyDescent="0.35">
      <c r="A1074" s="177" t="s">
        <v>7689</v>
      </c>
      <c r="B1074" s="175"/>
      <c r="C1074" s="175" t="s">
        <v>262</v>
      </c>
      <c r="D1074" s="175" t="s">
        <v>7688</v>
      </c>
      <c r="E1074" s="175"/>
      <c r="F1074" s="175" t="s">
        <v>7687</v>
      </c>
      <c r="G1074" s="176" t="s">
        <v>1839</v>
      </c>
      <c r="H1074" s="175" t="s">
        <v>1462</v>
      </c>
      <c r="I1074" s="173">
        <v>13</v>
      </c>
      <c r="J1074" s="173">
        <v>0</v>
      </c>
      <c r="K1074" s="173">
        <v>13</v>
      </c>
      <c r="L1074" s="174">
        <v>0</v>
      </c>
      <c r="M1074" s="173">
        <v>90</v>
      </c>
      <c r="N1074" s="173">
        <v>37</v>
      </c>
      <c r="O1074" s="173">
        <v>44</v>
      </c>
      <c r="P1074" s="167">
        <v>1.43243243243243</v>
      </c>
    </row>
    <row r="1075" spans="1:16" x14ac:dyDescent="0.35">
      <c r="A1075" s="177" t="s">
        <v>6712</v>
      </c>
      <c r="B1075" s="175"/>
      <c r="C1075" s="175" t="s">
        <v>350</v>
      </c>
      <c r="D1075" s="175" t="s">
        <v>6934</v>
      </c>
      <c r="E1075" s="175"/>
      <c r="F1075" s="175" t="s">
        <v>6711</v>
      </c>
      <c r="G1075" s="176" t="s">
        <v>6932</v>
      </c>
      <c r="H1075" s="175" t="s">
        <v>1646</v>
      </c>
      <c r="I1075" s="173">
        <v>13</v>
      </c>
      <c r="J1075" s="173">
        <v>34</v>
      </c>
      <c r="K1075" s="173">
        <v>65</v>
      </c>
      <c r="L1075" s="174">
        <v>-0.61764705882352899</v>
      </c>
      <c r="M1075" s="173">
        <v>496</v>
      </c>
      <c r="N1075" s="173">
        <v>271</v>
      </c>
      <c r="O1075" s="173">
        <v>393</v>
      </c>
      <c r="P1075" s="167">
        <v>0.83025830258302602</v>
      </c>
    </row>
    <row r="1076" spans="1:16" x14ac:dyDescent="0.35">
      <c r="A1076" s="177" t="s">
        <v>3789</v>
      </c>
      <c r="B1076" s="175"/>
      <c r="C1076" s="175" t="s">
        <v>257</v>
      </c>
      <c r="D1076" s="175" t="s">
        <v>3788</v>
      </c>
      <c r="E1076" s="175"/>
      <c r="F1076" s="175" t="s">
        <v>3787</v>
      </c>
      <c r="G1076" s="176" t="s">
        <v>1474</v>
      </c>
      <c r="H1076" s="175" t="s">
        <v>1646</v>
      </c>
      <c r="I1076" s="173">
        <v>13</v>
      </c>
      <c r="J1076" s="173">
        <v>64</v>
      </c>
      <c r="K1076" s="173">
        <v>200</v>
      </c>
      <c r="L1076" s="174">
        <v>-0.796875</v>
      </c>
      <c r="M1076" s="173">
        <v>132</v>
      </c>
      <c r="N1076" s="173">
        <v>79</v>
      </c>
      <c r="O1076" s="173">
        <v>95</v>
      </c>
      <c r="P1076" s="167">
        <v>0.670886075949367</v>
      </c>
    </row>
    <row r="1077" spans="1:16" x14ac:dyDescent="0.35">
      <c r="A1077" s="177" t="s">
        <v>7446</v>
      </c>
      <c r="B1077" s="175" t="s">
        <v>3454</v>
      </c>
      <c r="C1077" s="175" t="s">
        <v>256</v>
      </c>
      <c r="D1077" s="175" t="s">
        <v>9400</v>
      </c>
      <c r="E1077" s="175" t="s">
        <v>7445</v>
      </c>
      <c r="F1077" s="175"/>
      <c r="G1077" s="176" t="s">
        <v>11412</v>
      </c>
      <c r="H1077" s="175" t="s">
        <v>1646</v>
      </c>
      <c r="I1077" s="173">
        <v>13</v>
      </c>
      <c r="J1077" s="173">
        <v>34</v>
      </c>
      <c r="K1077" s="173">
        <v>26</v>
      </c>
      <c r="L1077" s="174">
        <v>-0.61764705882352899</v>
      </c>
      <c r="M1077" s="173">
        <v>5577</v>
      </c>
      <c r="N1077" s="173">
        <v>3249</v>
      </c>
      <c r="O1077" s="173">
        <v>3187</v>
      </c>
      <c r="P1077" s="167">
        <v>0.71652816251154205</v>
      </c>
    </row>
    <row r="1078" spans="1:16" x14ac:dyDescent="0.35">
      <c r="A1078" s="177" t="s">
        <v>7384</v>
      </c>
      <c r="B1078" s="175"/>
      <c r="C1078" s="175" t="s">
        <v>258</v>
      </c>
      <c r="D1078" s="175" t="s">
        <v>9188</v>
      </c>
      <c r="E1078" s="175"/>
      <c r="F1078" s="175" t="s">
        <v>7383</v>
      </c>
      <c r="G1078" s="176" t="s">
        <v>1839</v>
      </c>
      <c r="H1078" s="175" t="s">
        <v>1646</v>
      </c>
      <c r="I1078" s="173">
        <v>13</v>
      </c>
      <c r="J1078" s="173">
        <v>0</v>
      </c>
      <c r="K1078" s="173">
        <v>28</v>
      </c>
      <c r="L1078" s="174">
        <v>0</v>
      </c>
      <c r="M1078" s="173">
        <v>77</v>
      </c>
      <c r="N1078" s="173">
        <v>24</v>
      </c>
      <c r="O1078" s="173">
        <v>25</v>
      </c>
      <c r="P1078" s="167">
        <v>2.2083333333333299</v>
      </c>
    </row>
    <row r="1079" spans="1:16" x14ac:dyDescent="0.35">
      <c r="A1079" s="177" t="s">
        <v>6835</v>
      </c>
      <c r="B1079" s="175"/>
      <c r="C1079" s="175" t="s">
        <v>256</v>
      </c>
      <c r="D1079" s="175" t="s">
        <v>6834</v>
      </c>
      <c r="E1079" s="175"/>
      <c r="F1079" s="175" t="s">
        <v>6833</v>
      </c>
      <c r="G1079" s="176" t="s">
        <v>6832</v>
      </c>
      <c r="H1079" s="175" t="s">
        <v>1646</v>
      </c>
      <c r="I1079" s="173">
        <v>13</v>
      </c>
      <c r="J1079" s="173">
        <v>24</v>
      </c>
      <c r="K1079" s="173">
        <v>25</v>
      </c>
      <c r="L1079" s="174">
        <v>-0.45833333333333298</v>
      </c>
      <c r="M1079" s="173">
        <v>80</v>
      </c>
      <c r="N1079" s="173">
        <v>24</v>
      </c>
      <c r="O1079" s="173">
        <v>33</v>
      </c>
      <c r="P1079" s="167">
        <v>2.3333333333333299</v>
      </c>
    </row>
    <row r="1080" spans="1:16" x14ac:dyDescent="0.35">
      <c r="A1080" s="177" t="s">
        <v>5950</v>
      </c>
      <c r="B1080" s="175"/>
      <c r="C1080" s="175" t="s">
        <v>254</v>
      </c>
      <c r="D1080" s="175" t="s">
        <v>9238</v>
      </c>
      <c r="E1080" s="175"/>
      <c r="F1080" s="175" t="s">
        <v>5949</v>
      </c>
      <c r="G1080" s="176" t="s">
        <v>201</v>
      </c>
      <c r="H1080" s="175" t="s">
        <v>1646</v>
      </c>
      <c r="I1080" s="173">
        <v>12</v>
      </c>
      <c r="J1080" s="173">
        <v>0</v>
      </c>
      <c r="K1080" s="173">
        <v>12</v>
      </c>
      <c r="L1080" s="174">
        <v>0</v>
      </c>
      <c r="M1080" s="173">
        <v>255</v>
      </c>
      <c r="N1080" s="173">
        <v>84</v>
      </c>
      <c r="O1080" s="173">
        <v>135</v>
      </c>
      <c r="P1080" s="167">
        <v>2.03571428571429</v>
      </c>
    </row>
    <row r="1081" spans="1:16" x14ac:dyDescent="0.35">
      <c r="A1081" s="177" t="s">
        <v>7500</v>
      </c>
      <c r="B1081" s="175" t="s">
        <v>5084</v>
      </c>
      <c r="C1081" s="175" t="s">
        <v>351</v>
      </c>
      <c r="D1081" s="175" t="s">
        <v>9497</v>
      </c>
      <c r="E1081" s="175" t="s">
        <v>7499</v>
      </c>
      <c r="F1081" s="175"/>
      <c r="G1081" s="176" t="s">
        <v>11203</v>
      </c>
      <c r="H1081" s="175" t="s">
        <v>1646</v>
      </c>
      <c r="I1081" s="173">
        <v>12</v>
      </c>
      <c r="J1081" s="173">
        <v>15</v>
      </c>
      <c r="K1081" s="173">
        <v>17</v>
      </c>
      <c r="L1081" s="174">
        <v>-0.2</v>
      </c>
      <c r="M1081" s="173">
        <v>10707</v>
      </c>
      <c r="N1081" s="173">
        <v>7545</v>
      </c>
      <c r="O1081" s="173">
        <v>6352</v>
      </c>
      <c r="P1081" s="167">
        <v>0.41908548707753501</v>
      </c>
    </row>
    <row r="1082" spans="1:16" x14ac:dyDescent="0.35">
      <c r="A1082" s="177" t="s">
        <v>8308</v>
      </c>
      <c r="B1082" s="175" t="s">
        <v>5149</v>
      </c>
      <c r="C1082" s="175" t="s">
        <v>351</v>
      </c>
      <c r="D1082" s="175" t="s">
        <v>9303</v>
      </c>
      <c r="E1082" s="175" t="s">
        <v>8307</v>
      </c>
      <c r="F1082" s="175"/>
      <c r="G1082" s="176" t="s">
        <v>9304</v>
      </c>
      <c r="H1082" s="175" t="s">
        <v>1646</v>
      </c>
      <c r="I1082" s="173">
        <v>12</v>
      </c>
      <c r="J1082" s="173">
        <v>46</v>
      </c>
      <c r="K1082" s="173">
        <v>62</v>
      </c>
      <c r="L1082" s="174">
        <v>-0.73913043478260898</v>
      </c>
      <c r="M1082" s="173">
        <v>1175</v>
      </c>
      <c r="N1082" s="173">
        <v>359</v>
      </c>
      <c r="O1082" s="173">
        <v>482</v>
      </c>
      <c r="P1082" s="167">
        <v>2.2729805013927602</v>
      </c>
    </row>
    <row r="1083" spans="1:16" x14ac:dyDescent="0.35">
      <c r="A1083" s="177" t="s">
        <v>7622</v>
      </c>
      <c r="B1083" s="175"/>
      <c r="C1083" s="175" t="s">
        <v>8856</v>
      </c>
      <c r="D1083" s="175" t="s">
        <v>10324</v>
      </c>
      <c r="E1083" s="175"/>
      <c r="F1083" s="175" t="s">
        <v>7621</v>
      </c>
      <c r="G1083" s="176" t="s">
        <v>10325</v>
      </c>
      <c r="H1083" s="175" t="s">
        <v>1646</v>
      </c>
      <c r="I1083" s="173">
        <v>12</v>
      </c>
      <c r="J1083" s="173">
        <v>33</v>
      </c>
      <c r="K1083" s="173">
        <v>49</v>
      </c>
      <c r="L1083" s="174">
        <v>-0.63636363636363602</v>
      </c>
      <c r="M1083" s="173">
        <v>263</v>
      </c>
      <c r="N1083" s="173">
        <v>144</v>
      </c>
      <c r="O1083" s="173">
        <v>134</v>
      </c>
      <c r="P1083" s="167">
        <v>0.82638888888888895</v>
      </c>
    </row>
    <row r="1084" spans="1:16" x14ac:dyDescent="0.35">
      <c r="A1084" s="177" t="s">
        <v>7344</v>
      </c>
      <c r="B1084" s="175"/>
      <c r="C1084" s="175" t="s">
        <v>8856</v>
      </c>
      <c r="D1084" s="175" t="s">
        <v>10365</v>
      </c>
      <c r="E1084" s="175"/>
      <c r="F1084" s="175" t="s">
        <v>7343</v>
      </c>
      <c r="G1084" s="176" t="s">
        <v>10366</v>
      </c>
      <c r="H1084" s="175" t="s">
        <v>1646</v>
      </c>
      <c r="I1084" s="173">
        <v>12</v>
      </c>
      <c r="J1084" s="173">
        <v>11</v>
      </c>
      <c r="K1084" s="173">
        <v>12</v>
      </c>
      <c r="L1084" s="174">
        <v>9.0909090909090801E-2</v>
      </c>
      <c r="M1084" s="173">
        <v>27</v>
      </c>
      <c r="N1084" s="173">
        <v>8</v>
      </c>
      <c r="O1084" s="173">
        <v>23</v>
      </c>
      <c r="P1084" s="167">
        <v>2.375</v>
      </c>
    </row>
    <row r="1085" spans="1:16" x14ac:dyDescent="0.35">
      <c r="A1085" s="177" t="s">
        <v>7137</v>
      </c>
      <c r="B1085" s="175"/>
      <c r="C1085" s="175" t="s">
        <v>256</v>
      </c>
      <c r="D1085" s="175" t="s">
        <v>7136</v>
      </c>
      <c r="E1085" s="175"/>
      <c r="F1085" s="175" t="s">
        <v>7135</v>
      </c>
      <c r="G1085" s="176" t="s">
        <v>7134</v>
      </c>
      <c r="H1085" s="175" t="s">
        <v>1646</v>
      </c>
      <c r="I1085" s="173">
        <v>12</v>
      </c>
      <c r="J1085" s="173">
        <v>4</v>
      </c>
      <c r="K1085" s="173">
        <v>12</v>
      </c>
      <c r="L1085" s="174">
        <v>2</v>
      </c>
      <c r="M1085" s="173">
        <v>43</v>
      </c>
      <c r="N1085" s="173">
        <v>14</v>
      </c>
      <c r="O1085" s="173">
        <v>19</v>
      </c>
      <c r="P1085" s="167">
        <v>2.0714285714285698</v>
      </c>
    </row>
    <row r="1086" spans="1:16" x14ac:dyDescent="0.35">
      <c r="A1086" s="177" t="s">
        <v>4381</v>
      </c>
      <c r="B1086" s="175"/>
      <c r="C1086" s="175" t="s">
        <v>8856</v>
      </c>
      <c r="D1086" s="175" t="s">
        <v>10457</v>
      </c>
      <c r="E1086" s="175"/>
      <c r="F1086" s="175" t="s">
        <v>4380</v>
      </c>
      <c r="G1086" s="176" t="s">
        <v>11348</v>
      </c>
      <c r="H1086" s="175" t="s">
        <v>1646</v>
      </c>
      <c r="I1086" s="173">
        <v>12</v>
      </c>
      <c r="J1086" s="173">
        <v>21</v>
      </c>
      <c r="K1086" s="173">
        <v>37</v>
      </c>
      <c r="L1086" s="174">
        <v>-0.42857142857142899</v>
      </c>
      <c r="M1086" s="173">
        <v>128</v>
      </c>
      <c r="N1086" s="173">
        <v>57</v>
      </c>
      <c r="O1086" s="173">
        <v>56</v>
      </c>
      <c r="P1086" s="167">
        <v>1.2456140350877201</v>
      </c>
    </row>
    <row r="1087" spans="1:16" x14ac:dyDescent="0.35">
      <c r="A1087" s="177" t="s">
        <v>7265</v>
      </c>
      <c r="B1087" s="175"/>
      <c r="C1087" s="175" t="s">
        <v>8856</v>
      </c>
      <c r="D1087" s="175" t="s">
        <v>11350</v>
      </c>
      <c r="E1087" s="175"/>
      <c r="F1087" s="175" t="s">
        <v>7264</v>
      </c>
      <c r="G1087" s="176" t="s">
        <v>11351</v>
      </c>
      <c r="H1087" s="175" t="s">
        <v>1646</v>
      </c>
      <c r="I1087" s="173">
        <v>12</v>
      </c>
      <c r="J1087" s="173">
        <v>48</v>
      </c>
      <c r="K1087" s="173">
        <v>43</v>
      </c>
      <c r="L1087" s="174">
        <v>-0.75</v>
      </c>
      <c r="M1087" s="173">
        <v>109</v>
      </c>
      <c r="N1087" s="173">
        <v>107</v>
      </c>
      <c r="O1087" s="173">
        <v>101</v>
      </c>
      <c r="P1087" s="167">
        <v>1.86915887850467E-2</v>
      </c>
    </row>
    <row r="1088" spans="1:16" x14ac:dyDescent="0.35">
      <c r="A1088" s="177" t="s">
        <v>6919</v>
      </c>
      <c r="B1088" s="175"/>
      <c r="C1088" s="175" t="s">
        <v>8856</v>
      </c>
      <c r="D1088" s="175" t="s">
        <v>6918</v>
      </c>
      <c r="E1088" s="175"/>
      <c r="F1088" s="175" t="s">
        <v>6917</v>
      </c>
      <c r="G1088" s="176" t="s">
        <v>6916</v>
      </c>
      <c r="H1088" s="175" t="s">
        <v>1646</v>
      </c>
      <c r="I1088" s="173">
        <v>12</v>
      </c>
      <c r="J1088" s="173">
        <v>48</v>
      </c>
      <c r="K1088" s="173">
        <v>47</v>
      </c>
      <c r="L1088" s="174">
        <v>-0.75</v>
      </c>
      <c r="M1088" s="173">
        <v>195</v>
      </c>
      <c r="N1088" s="173">
        <v>136</v>
      </c>
      <c r="O1088" s="173">
        <v>165</v>
      </c>
      <c r="P1088" s="167">
        <v>0.433823529411765</v>
      </c>
    </row>
    <row r="1089" spans="1:16" x14ac:dyDescent="0.35">
      <c r="A1089" s="177" t="s">
        <v>8136</v>
      </c>
      <c r="B1089" s="175"/>
      <c r="C1089" s="175" t="s">
        <v>256</v>
      </c>
      <c r="D1089" s="175" t="s">
        <v>11368</v>
      </c>
      <c r="E1089" s="175"/>
      <c r="F1089" s="175" t="s">
        <v>8135</v>
      </c>
      <c r="G1089" s="176" t="s">
        <v>11369</v>
      </c>
      <c r="H1089" s="175" t="s">
        <v>1646</v>
      </c>
      <c r="I1089" s="173">
        <v>12</v>
      </c>
      <c r="J1089" s="173">
        <v>19</v>
      </c>
      <c r="K1089" s="173">
        <v>31</v>
      </c>
      <c r="L1089" s="174">
        <v>-0.36842105263157898</v>
      </c>
      <c r="M1089" s="173">
        <v>316</v>
      </c>
      <c r="N1089" s="173">
        <v>169</v>
      </c>
      <c r="O1089" s="173">
        <v>216</v>
      </c>
      <c r="P1089" s="167">
        <v>0.86982248520710104</v>
      </c>
    </row>
    <row r="1090" spans="1:16" x14ac:dyDescent="0.35">
      <c r="A1090" s="177" t="s">
        <v>7529</v>
      </c>
      <c r="B1090" s="175"/>
      <c r="C1090" s="175" t="s">
        <v>263</v>
      </c>
      <c r="D1090" s="175" t="s">
        <v>11839</v>
      </c>
      <c r="E1090" s="175"/>
      <c r="F1090" s="175" t="s">
        <v>7528</v>
      </c>
      <c r="G1090" s="176" t="s">
        <v>11840</v>
      </c>
      <c r="H1090" s="175" t="s">
        <v>1646</v>
      </c>
      <c r="I1090" s="173">
        <v>12</v>
      </c>
      <c r="J1090" s="173">
        <v>75</v>
      </c>
      <c r="K1090" s="173">
        <v>27</v>
      </c>
      <c r="L1090" s="174">
        <v>-0.84</v>
      </c>
      <c r="M1090" s="173">
        <v>398</v>
      </c>
      <c r="N1090" s="173">
        <v>188</v>
      </c>
      <c r="O1090" s="173">
        <v>227</v>
      </c>
      <c r="P1090" s="167">
        <v>1.1170212765957399</v>
      </c>
    </row>
    <row r="1091" spans="1:16" x14ac:dyDescent="0.35">
      <c r="A1091" s="177" t="s">
        <v>3024</v>
      </c>
      <c r="B1091" s="175"/>
      <c r="C1091" s="175" t="s">
        <v>257</v>
      </c>
      <c r="D1091" s="175" t="s">
        <v>1887</v>
      </c>
      <c r="E1091" s="175"/>
      <c r="F1091" s="175" t="s">
        <v>3023</v>
      </c>
      <c r="G1091" s="176" t="s">
        <v>1885</v>
      </c>
      <c r="H1091" s="175" t="s">
        <v>1646</v>
      </c>
      <c r="I1091" s="173">
        <v>12</v>
      </c>
      <c r="J1091" s="173">
        <v>29</v>
      </c>
      <c r="K1091" s="173">
        <v>26</v>
      </c>
      <c r="L1091" s="174">
        <v>-0.58620689655172398</v>
      </c>
      <c r="M1091" s="173">
        <v>220</v>
      </c>
      <c r="N1091" s="173">
        <v>201</v>
      </c>
      <c r="O1091" s="173">
        <v>186</v>
      </c>
      <c r="P1091" s="167">
        <v>9.4527363184079505E-2</v>
      </c>
    </row>
    <row r="1092" spans="1:16" x14ac:dyDescent="0.35">
      <c r="A1092" s="177" t="s">
        <v>6660</v>
      </c>
      <c r="B1092" s="175"/>
      <c r="C1092" s="175" t="s">
        <v>8856</v>
      </c>
      <c r="D1092" s="175" t="s">
        <v>9980</v>
      </c>
      <c r="E1092" s="175"/>
      <c r="F1092" s="175" t="s">
        <v>6659</v>
      </c>
      <c r="G1092" s="176" t="s">
        <v>9981</v>
      </c>
      <c r="H1092" s="175" t="s">
        <v>1646</v>
      </c>
      <c r="I1092" s="173">
        <v>12</v>
      </c>
      <c r="J1092" s="173">
        <v>32</v>
      </c>
      <c r="K1092" s="173">
        <v>31</v>
      </c>
      <c r="L1092" s="174">
        <v>-0.625</v>
      </c>
      <c r="M1092" s="173">
        <v>449</v>
      </c>
      <c r="N1092" s="173">
        <v>187</v>
      </c>
      <c r="O1092" s="173">
        <v>278</v>
      </c>
      <c r="P1092" s="167">
        <v>1.40106951871658</v>
      </c>
    </row>
    <row r="1093" spans="1:16" x14ac:dyDescent="0.35">
      <c r="A1093" s="177" t="s">
        <v>7018</v>
      </c>
      <c r="B1093" s="175" t="s">
        <v>5669</v>
      </c>
      <c r="C1093" s="175" t="s">
        <v>254</v>
      </c>
      <c r="D1093" s="175" t="s">
        <v>7017</v>
      </c>
      <c r="E1093" s="175" t="s">
        <v>7016</v>
      </c>
      <c r="F1093" s="175"/>
      <c r="G1093" s="176" t="s">
        <v>201</v>
      </c>
      <c r="H1093" s="175" t="s">
        <v>1646</v>
      </c>
      <c r="I1093" s="173">
        <v>12</v>
      </c>
      <c r="J1093" s="173">
        <v>0</v>
      </c>
      <c r="K1093" s="173">
        <v>16</v>
      </c>
      <c r="L1093" s="174">
        <v>0</v>
      </c>
      <c r="M1093" s="173">
        <v>326</v>
      </c>
      <c r="N1093" s="173">
        <v>80</v>
      </c>
      <c r="O1093" s="173">
        <v>120</v>
      </c>
      <c r="P1093" s="167">
        <v>3.0750000000000002</v>
      </c>
    </row>
    <row r="1094" spans="1:16" x14ac:dyDescent="0.35">
      <c r="A1094" s="177" t="s">
        <v>2555</v>
      </c>
      <c r="B1094" s="175"/>
      <c r="C1094" s="175" t="s">
        <v>8856</v>
      </c>
      <c r="D1094" s="175" t="s">
        <v>10706</v>
      </c>
      <c r="E1094" s="175"/>
      <c r="F1094" s="175" t="s">
        <v>2554</v>
      </c>
      <c r="G1094" s="176" t="s">
        <v>10707</v>
      </c>
      <c r="H1094" s="175" t="s">
        <v>1646</v>
      </c>
      <c r="I1094" s="173">
        <v>12</v>
      </c>
      <c r="J1094" s="173">
        <v>8</v>
      </c>
      <c r="K1094" s="173">
        <v>0</v>
      </c>
      <c r="L1094" s="174">
        <v>0.5</v>
      </c>
      <c r="M1094" s="173">
        <v>3052</v>
      </c>
      <c r="N1094" s="173">
        <v>1267</v>
      </c>
      <c r="O1094" s="173">
        <v>1585</v>
      </c>
      <c r="P1094" s="167">
        <v>1.40883977900553</v>
      </c>
    </row>
    <row r="1095" spans="1:16" x14ac:dyDescent="0.35">
      <c r="A1095" s="177" t="s">
        <v>2180</v>
      </c>
      <c r="B1095" s="175"/>
      <c r="C1095" s="175" t="s">
        <v>259</v>
      </c>
      <c r="D1095" s="175" t="s">
        <v>1892</v>
      </c>
      <c r="E1095" s="175"/>
      <c r="F1095" s="175" t="s">
        <v>2179</v>
      </c>
      <c r="G1095" s="176" t="s">
        <v>227</v>
      </c>
      <c r="H1095" s="175" t="s">
        <v>1646</v>
      </c>
      <c r="I1095" s="173">
        <v>12</v>
      </c>
      <c r="J1095" s="173">
        <v>6</v>
      </c>
      <c r="K1095" s="173">
        <v>11</v>
      </c>
      <c r="L1095" s="174">
        <v>1</v>
      </c>
      <c r="M1095" s="173">
        <v>0</v>
      </c>
      <c r="N1095" s="173">
        <v>0</v>
      </c>
      <c r="O1095" s="173">
        <v>0</v>
      </c>
      <c r="P1095" s="167">
        <v>0</v>
      </c>
    </row>
    <row r="1096" spans="1:16" x14ac:dyDescent="0.35">
      <c r="A1096" s="177" t="s">
        <v>2106</v>
      </c>
      <c r="B1096" s="175"/>
      <c r="C1096" s="175" t="s">
        <v>350</v>
      </c>
      <c r="D1096" s="175" t="s">
        <v>10799</v>
      </c>
      <c r="E1096" s="175"/>
      <c r="F1096" s="175" t="s">
        <v>2105</v>
      </c>
      <c r="G1096" s="176" t="s">
        <v>9417</v>
      </c>
      <c r="H1096" s="175" t="s">
        <v>1646</v>
      </c>
      <c r="I1096" s="173">
        <v>12</v>
      </c>
      <c r="J1096" s="173">
        <v>14</v>
      </c>
      <c r="K1096" s="173">
        <v>9</v>
      </c>
      <c r="L1096" s="174">
        <v>-0.14285714285714299</v>
      </c>
      <c r="M1096" s="173">
        <v>94</v>
      </c>
      <c r="N1096" s="173">
        <v>30</v>
      </c>
      <c r="O1096" s="173">
        <v>38</v>
      </c>
      <c r="P1096" s="167">
        <v>2.1333333333333302</v>
      </c>
    </row>
    <row r="1097" spans="1:16" x14ac:dyDescent="0.35">
      <c r="A1097" s="177" t="s">
        <v>9529</v>
      </c>
      <c r="B1097" s="175"/>
      <c r="C1097" s="175" t="s">
        <v>351</v>
      </c>
      <c r="D1097" s="175" t="s">
        <v>4077</v>
      </c>
      <c r="E1097" s="175" t="s">
        <v>7627</v>
      </c>
      <c r="F1097" s="175"/>
      <c r="G1097" s="176" t="s">
        <v>2083</v>
      </c>
      <c r="H1097" s="175"/>
      <c r="I1097" s="173">
        <v>12</v>
      </c>
      <c r="J1097" s="173">
        <v>14</v>
      </c>
      <c r="K1097" s="173">
        <v>48</v>
      </c>
      <c r="L1097" s="174">
        <v>-0.14285714285714299</v>
      </c>
      <c r="M1097" s="173">
        <v>74</v>
      </c>
      <c r="N1097" s="173">
        <v>56</v>
      </c>
      <c r="O1097" s="173">
        <v>52</v>
      </c>
      <c r="P1097" s="167">
        <v>0.32142857142857101</v>
      </c>
    </row>
    <row r="1098" spans="1:16" x14ac:dyDescent="0.35">
      <c r="A1098" s="177" t="s">
        <v>6417</v>
      </c>
      <c r="B1098" s="175"/>
      <c r="C1098" s="175" t="s">
        <v>257</v>
      </c>
      <c r="D1098" s="175" t="s">
        <v>6416</v>
      </c>
      <c r="E1098" s="175" t="s">
        <v>6415</v>
      </c>
      <c r="F1098" s="175"/>
      <c r="G1098" s="176" t="s">
        <v>216</v>
      </c>
      <c r="H1098" s="175" t="s">
        <v>1646</v>
      </c>
      <c r="I1098" s="173">
        <v>11</v>
      </c>
      <c r="J1098" s="173">
        <v>10</v>
      </c>
      <c r="K1098" s="173">
        <v>36</v>
      </c>
      <c r="L1098" s="174">
        <v>0.1</v>
      </c>
      <c r="M1098" s="173">
        <v>328</v>
      </c>
      <c r="N1098" s="173">
        <v>204</v>
      </c>
      <c r="O1098" s="173">
        <v>204</v>
      </c>
      <c r="P1098" s="167">
        <v>0.60784313725490202</v>
      </c>
    </row>
    <row r="1099" spans="1:16" x14ac:dyDescent="0.35">
      <c r="A1099" s="177" t="s">
        <v>7684</v>
      </c>
      <c r="B1099" s="175"/>
      <c r="C1099" s="175" t="s">
        <v>350</v>
      </c>
      <c r="D1099" s="175" t="s">
        <v>9109</v>
      </c>
      <c r="E1099" s="175"/>
      <c r="F1099" s="175" t="s">
        <v>7683</v>
      </c>
      <c r="G1099" s="176" t="s">
        <v>9110</v>
      </c>
      <c r="H1099" s="175" t="s">
        <v>1646</v>
      </c>
      <c r="I1099" s="173">
        <v>11</v>
      </c>
      <c r="J1099" s="173">
        <v>56</v>
      </c>
      <c r="K1099" s="173">
        <v>62</v>
      </c>
      <c r="L1099" s="174">
        <v>-0.80357142857142905</v>
      </c>
      <c r="M1099" s="173">
        <v>157</v>
      </c>
      <c r="N1099" s="173">
        <v>104</v>
      </c>
      <c r="O1099" s="173">
        <v>148</v>
      </c>
      <c r="P1099" s="167">
        <v>0.50961538461538503</v>
      </c>
    </row>
    <row r="1100" spans="1:16" x14ac:dyDescent="0.35">
      <c r="A1100" s="177" t="s">
        <v>5965</v>
      </c>
      <c r="B1100" s="175"/>
      <c r="C1100" s="175" t="s">
        <v>258</v>
      </c>
      <c r="D1100" s="175" t="s">
        <v>11637</v>
      </c>
      <c r="E1100" s="175"/>
      <c r="F1100" s="175" t="s">
        <v>5964</v>
      </c>
      <c r="G1100" s="176" t="s">
        <v>2193</v>
      </c>
      <c r="H1100" s="175" t="s">
        <v>1646</v>
      </c>
      <c r="I1100" s="173">
        <v>11</v>
      </c>
      <c r="J1100" s="173">
        <v>12</v>
      </c>
      <c r="K1100" s="173">
        <v>10</v>
      </c>
      <c r="L1100" s="174">
        <v>-8.3333333333333398E-2</v>
      </c>
      <c r="M1100" s="173">
        <v>104</v>
      </c>
      <c r="N1100" s="173">
        <v>77</v>
      </c>
      <c r="O1100" s="173">
        <v>81</v>
      </c>
      <c r="P1100" s="167">
        <v>0.35064935064935099</v>
      </c>
    </row>
    <row r="1101" spans="1:16" x14ac:dyDescent="0.35">
      <c r="A1101" s="177" t="s">
        <v>5731</v>
      </c>
      <c r="B1101" s="175" t="s">
        <v>5315</v>
      </c>
      <c r="C1101" s="175" t="s">
        <v>257</v>
      </c>
      <c r="D1101" s="175" t="s">
        <v>5730</v>
      </c>
      <c r="E1101" s="175" t="s">
        <v>5729</v>
      </c>
      <c r="F1101" s="175"/>
      <c r="G1101" s="176" t="s">
        <v>2534</v>
      </c>
      <c r="H1101" s="175" t="s">
        <v>1646</v>
      </c>
      <c r="I1101" s="173">
        <v>11</v>
      </c>
      <c r="J1101" s="173">
        <v>0</v>
      </c>
      <c r="K1101" s="173">
        <v>0</v>
      </c>
      <c r="L1101" s="174">
        <v>0</v>
      </c>
      <c r="M1101" s="173">
        <v>94</v>
      </c>
      <c r="N1101" s="173">
        <v>29</v>
      </c>
      <c r="O1101" s="173">
        <v>30</v>
      </c>
      <c r="P1101" s="167">
        <v>2.2413793103448301</v>
      </c>
    </row>
    <row r="1102" spans="1:16" x14ac:dyDescent="0.35">
      <c r="A1102" s="177" t="s">
        <v>5303</v>
      </c>
      <c r="B1102" s="175"/>
      <c r="C1102" s="175" t="s">
        <v>257</v>
      </c>
      <c r="D1102" s="175" t="s">
        <v>9924</v>
      </c>
      <c r="E1102" s="175" t="s">
        <v>5302</v>
      </c>
      <c r="F1102" s="175"/>
      <c r="G1102" s="176" t="s">
        <v>1885</v>
      </c>
      <c r="H1102" s="175" t="s">
        <v>1646</v>
      </c>
      <c r="I1102" s="173">
        <v>11</v>
      </c>
      <c r="J1102" s="173">
        <v>11</v>
      </c>
      <c r="K1102" s="173">
        <v>34</v>
      </c>
      <c r="L1102" s="174">
        <v>0</v>
      </c>
      <c r="M1102" s="173">
        <v>256</v>
      </c>
      <c r="N1102" s="173">
        <v>81</v>
      </c>
      <c r="O1102" s="173">
        <v>104</v>
      </c>
      <c r="P1102" s="167">
        <v>2.1604938271604901</v>
      </c>
    </row>
    <row r="1103" spans="1:16" x14ac:dyDescent="0.35">
      <c r="A1103" s="177" t="s">
        <v>5284</v>
      </c>
      <c r="B1103" s="175" t="s">
        <v>5081</v>
      </c>
      <c r="C1103" s="175" t="s">
        <v>257</v>
      </c>
      <c r="D1103" s="175" t="s">
        <v>9660</v>
      </c>
      <c r="E1103" s="175" t="s">
        <v>5283</v>
      </c>
      <c r="F1103" s="175"/>
      <c r="G1103" s="176" t="s">
        <v>5282</v>
      </c>
      <c r="H1103" s="175" t="s">
        <v>1646</v>
      </c>
      <c r="I1103" s="173">
        <v>11</v>
      </c>
      <c r="J1103" s="173">
        <v>15</v>
      </c>
      <c r="K1103" s="173">
        <v>15</v>
      </c>
      <c r="L1103" s="174">
        <v>-0.266666666666667</v>
      </c>
      <c r="M1103" s="173">
        <v>175</v>
      </c>
      <c r="N1103" s="173">
        <v>75</v>
      </c>
      <c r="O1103" s="173">
        <v>82</v>
      </c>
      <c r="P1103" s="167">
        <v>1.3333333333333299</v>
      </c>
    </row>
    <row r="1104" spans="1:16" x14ac:dyDescent="0.35">
      <c r="A1104" s="177" t="s">
        <v>5062</v>
      </c>
      <c r="B1104" s="175" t="s">
        <v>5061</v>
      </c>
      <c r="C1104" s="175" t="s">
        <v>262</v>
      </c>
      <c r="D1104" s="175" t="s">
        <v>9315</v>
      </c>
      <c r="E1104" s="175" t="s">
        <v>5060</v>
      </c>
      <c r="F1104" s="175"/>
      <c r="G1104" s="176" t="s">
        <v>9316</v>
      </c>
      <c r="H1104" s="175" t="s">
        <v>1646</v>
      </c>
      <c r="I1104" s="173">
        <v>11</v>
      </c>
      <c r="J1104" s="173">
        <v>10</v>
      </c>
      <c r="K1104" s="173">
        <v>2</v>
      </c>
      <c r="L1104" s="174">
        <v>0.1</v>
      </c>
      <c r="M1104" s="173">
        <v>2063</v>
      </c>
      <c r="N1104" s="173">
        <v>734</v>
      </c>
      <c r="O1104" s="173">
        <v>928</v>
      </c>
      <c r="P1104" s="167">
        <v>1.81062670299728</v>
      </c>
    </row>
    <row r="1105" spans="1:16" x14ac:dyDescent="0.35">
      <c r="A1105" s="177" t="s">
        <v>4934</v>
      </c>
      <c r="B1105" s="175"/>
      <c r="C1105" s="175" t="s">
        <v>8856</v>
      </c>
      <c r="D1105" s="175" t="s">
        <v>11806</v>
      </c>
      <c r="E1105" s="175"/>
      <c r="F1105" s="175" t="s">
        <v>4933</v>
      </c>
      <c r="G1105" s="176" t="s">
        <v>10073</v>
      </c>
      <c r="H1105" s="175" t="s">
        <v>1646</v>
      </c>
      <c r="I1105" s="173">
        <v>11</v>
      </c>
      <c r="J1105" s="173">
        <v>37</v>
      </c>
      <c r="K1105" s="173">
        <v>42</v>
      </c>
      <c r="L1105" s="174">
        <v>-0.70270270270270296</v>
      </c>
      <c r="M1105" s="173">
        <v>101</v>
      </c>
      <c r="N1105" s="173">
        <v>74</v>
      </c>
      <c r="O1105" s="173">
        <v>147</v>
      </c>
      <c r="P1105" s="167">
        <v>0.36486486486486502</v>
      </c>
    </row>
    <row r="1106" spans="1:16" x14ac:dyDescent="0.35">
      <c r="A1106" s="177" t="s">
        <v>4868</v>
      </c>
      <c r="B1106" s="175"/>
      <c r="C1106" s="175" t="s">
        <v>263</v>
      </c>
      <c r="D1106" s="175" t="s">
        <v>4088</v>
      </c>
      <c r="E1106" s="175"/>
      <c r="F1106" s="175" t="s">
        <v>4867</v>
      </c>
      <c r="G1106" s="176" t="s">
        <v>201</v>
      </c>
      <c r="H1106" s="175" t="s">
        <v>1646</v>
      </c>
      <c r="I1106" s="173">
        <v>11</v>
      </c>
      <c r="J1106" s="173">
        <v>0</v>
      </c>
      <c r="K1106" s="173">
        <v>13</v>
      </c>
      <c r="L1106" s="174">
        <v>0</v>
      </c>
      <c r="M1106" s="173">
        <v>17</v>
      </c>
      <c r="N1106" s="173">
        <v>10</v>
      </c>
      <c r="O1106" s="173">
        <v>15</v>
      </c>
      <c r="P1106" s="167">
        <v>0.7</v>
      </c>
    </row>
    <row r="1107" spans="1:16" x14ac:dyDescent="0.35">
      <c r="A1107" s="177" t="s">
        <v>7364</v>
      </c>
      <c r="B1107" s="175"/>
      <c r="C1107" s="175" t="s">
        <v>263</v>
      </c>
      <c r="D1107" s="175" t="s">
        <v>7363</v>
      </c>
      <c r="E1107" s="175"/>
      <c r="F1107" s="175" t="s">
        <v>7362</v>
      </c>
      <c r="G1107" s="176" t="s">
        <v>7361</v>
      </c>
      <c r="H1107" s="175" t="s">
        <v>1646</v>
      </c>
      <c r="I1107" s="173">
        <v>11</v>
      </c>
      <c r="J1107" s="173">
        <v>0</v>
      </c>
      <c r="K1107" s="173">
        <v>2</v>
      </c>
      <c r="L1107" s="174">
        <v>0</v>
      </c>
      <c r="M1107" s="173">
        <v>55</v>
      </c>
      <c r="N1107" s="173">
        <v>13</v>
      </c>
      <c r="O1107" s="173">
        <v>20</v>
      </c>
      <c r="P1107" s="167">
        <v>3.2307692307692299</v>
      </c>
    </row>
    <row r="1108" spans="1:16" x14ac:dyDescent="0.35">
      <c r="A1108" s="177" t="s">
        <v>7583</v>
      </c>
      <c r="B1108" s="175"/>
      <c r="C1108" s="175" t="s">
        <v>254</v>
      </c>
      <c r="D1108" s="175" t="s">
        <v>11387</v>
      </c>
      <c r="E1108" s="175"/>
      <c r="F1108" s="175" t="s">
        <v>7582</v>
      </c>
      <c r="G1108" s="176" t="s">
        <v>9983</v>
      </c>
      <c r="H1108" s="175" t="s">
        <v>1646</v>
      </c>
      <c r="I1108" s="173">
        <v>11</v>
      </c>
      <c r="J1108" s="173">
        <v>33</v>
      </c>
      <c r="K1108" s="173">
        <v>30</v>
      </c>
      <c r="L1108" s="174">
        <v>-0.66666666666666696</v>
      </c>
      <c r="M1108" s="173">
        <v>333</v>
      </c>
      <c r="N1108" s="173">
        <v>122</v>
      </c>
      <c r="O1108" s="173">
        <v>138</v>
      </c>
      <c r="P1108" s="167">
        <v>1.72950819672131</v>
      </c>
    </row>
    <row r="1109" spans="1:16" x14ac:dyDescent="0.35">
      <c r="A1109" s="177" t="s">
        <v>3982</v>
      </c>
      <c r="B1109" s="175"/>
      <c r="C1109" s="175" t="s">
        <v>259</v>
      </c>
      <c r="D1109" s="175" t="s">
        <v>11394</v>
      </c>
      <c r="E1109" s="175"/>
      <c r="F1109" s="175" t="s">
        <v>3981</v>
      </c>
      <c r="G1109" s="176" t="s">
        <v>1839</v>
      </c>
      <c r="H1109" s="175" t="s">
        <v>1646</v>
      </c>
      <c r="I1109" s="173">
        <v>11</v>
      </c>
      <c r="J1109" s="173">
        <v>8</v>
      </c>
      <c r="K1109" s="173">
        <v>2</v>
      </c>
      <c r="L1109" s="174">
        <v>0.375</v>
      </c>
      <c r="M1109" s="173">
        <v>375</v>
      </c>
      <c r="N1109" s="173">
        <v>143</v>
      </c>
      <c r="O1109" s="173">
        <v>198</v>
      </c>
      <c r="P1109" s="167">
        <v>1.6223776223776201</v>
      </c>
    </row>
    <row r="1110" spans="1:16" x14ac:dyDescent="0.35">
      <c r="A1110" s="177" t="s">
        <v>7287</v>
      </c>
      <c r="B1110" s="175"/>
      <c r="C1110" s="175" t="s">
        <v>8856</v>
      </c>
      <c r="D1110" s="175" t="s">
        <v>10621</v>
      </c>
      <c r="E1110" s="175"/>
      <c r="F1110" s="175" t="s">
        <v>7286</v>
      </c>
      <c r="G1110" s="176" t="s">
        <v>10622</v>
      </c>
      <c r="H1110" s="175" t="s">
        <v>1646</v>
      </c>
      <c r="I1110" s="173">
        <v>11</v>
      </c>
      <c r="J1110" s="173">
        <v>0</v>
      </c>
      <c r="K1110" s="173">
        <v>12</v>
      </c>
      <c r="L1110" s="174">
        <v>0</v>
      </c>
      <c r="M1110" s="173">
        <v>118</v>
      </c>
      <c r="N1110" s="173">
        <v>50</v>
      </c>
      <c r="O1110" s="173">
        <v>71</v>
      </c>
      <c r="P1110" s="167">
        <v>1.36</v>
      </c>
    </row>
    <row r="1111" spans="1:16" x14ac:dyDescent="0.35">
      <c r="A1111" s="177" t="s">
        <v>7651</v>
      </c>
      <c r="B1111" s="175"/>
      <c r="C1111" s="175" t="s">
        <v>263</v>
      </c>
      <c r="D1111" s="175" t="s">
        <v>12131</v>
      </c>
      <c r="E1111" s="175"/>
      <c r="F1111" s="175" t="s">
        <v>7650</v>
      </c>
      <c r="G1111" s="176" t="s">
        <v>12132</v>
      </c>
      <c r="H1111" s="175" t="s">
        <v>1646</v>
      </c>
      <c r="I1111" s="173">
        <v>11</v>
      </c>
      <c r="J1111" s="173">
        <v>17</v>
      </c>
      <c r="K1111" s="173">
        <v>34</v>
      </c>
      <c r="L1111" s="174">
        <v>-0.35294117647058798</v>
      </c>
      <c r="M1111" s="173">
        <v>4160</v>
      </c>
      <c r="N1111" s="173">
        <v>1457</v>
      </c>
      <c r="O1111" s="173">
        <v>1910</v>
      </c>
      <c r="P1111" s="167">
        <v>1.8551818805765301</v>
      </c>
    </row>
    <row r="1112" spans="1:16" x14ac:dyDescent="0.35">
      <c r="A1112" s="177" t="s">
        <v>2472</v>
      </c>
      <c r="B1112" s="175"/>
      <c r="C1112" s="175" t="s">
        <v>256</v>
      </c>
      <c r="D1112" s="175" t="s">
        <v>1870</v>
      </c>
      <c r="E1112" s="175"/>
      <c r="F1112" s="175" t="s">
        <v>2471</v>
      </c>
      <c r="G1112" s="176" t="s">
        <v>201</v>
      </c>
      <c r="H1112" s="175" t="s">
        <v>1646</v>
      </c>
      <c r="I1112" s="173">
        <v>11</v>
      </c>
      <c r="J1112" s="173">
        <v>0</v>
      </c>
      <c r="K1112" s="173">
        <v>14</v>
      </c>
      <c r="L1112" s="174">
        <v>0</v>
      </c>
      <c r="M1112" s="173">
        <v>34</v>
      </c>
      <c r="N1112" s="173">
        <v>7</v>
      </c>
      <c r="O1112" s="173">
        <v>10</v>
      </c>
      <c r="P1112" s="167">
        <v>3.8571428571428599</v>
      </c>
    </row>
    <row r="1113" spans="1:16" x14ac:dyDescent="0.35">
      <c r="A1113" s="177" t="s">
        <v>7419</v>
      </c>
      <c r="B1113" s="175" t="s">
        <v>2658</v>
      </c>
      <c r="C1113" s="175" t="s">
        <v>350</v>
      </c>
      <c r="D1113" s="175" t="s">
        <v>11093</v>
      </c>
      <c r="E1113" s="175" t="s">
        <v>7418</v>
      </c>
      <c r="F1113" s="175"/>
      <c r="G1113" s="176" t="s">
        <v>11094</v>
      </c>
      <c r="H1113" s="175" t="s">
        <v>1646</v>
      </c>
      <c r="I1113" s="173">
        <v>10</v>
      </c>
      <c r="J1113" s="173">
        <v>3</v>
      </c>
      <c r="K1113" s="173">
        <v>6</v>
      </c>
      <c r="L1113" s="174">
        <v>2.3333333333333299</v>
      </c>
      <c r="M1113" s="173">
        <v>281</v>
      </c>
      <c r="N1113" s="173">
        <v>83</v>
      </c>
      <c r="O1113" s="173">
        <v>98</v>
      </c>
      <c r="P1113" s="167">
        <v>2.3855421686747</v>
      </c>
    </row>
    <row r="1114" spans="1:16" x14ac:dyDescent="0.35">
      <c r="A1114" s="177" t="s">
        <v>8780</v>
      </c>
      <c r="B1114" s="175" t="s">
        <v>2623</v>
      </c>
      <c r="C1114" s="175" t="s">
        <v>258</v>
      </c>
      <c r="D1114" s="175" t="s">
        <v>10154</v>
      </c>
      <c r="E1114" s="175" t="s">
        <v>8779</v>
      </c>
      <c r="F1114" s="175"/>
      <c r="G1114" s="176" t="s">
        <v>11145</v>
      </c>
      <c r="H1114" s="175" t="s">
        <v>1646</v>
      </c>
      <c r="I1114" s="173">
        <v>10</v>
      </c>
      <c r="J1114" s="173">
        <v>5600</v>
      </c>
      <c r="K1114" s="173">
        <v>6326</v>
      </c>
      <c r="L1114" s="174">
        <v>-0.99821428571428605</v>
      </c>
      <c r="M1114" s="173">
        <v>9868</v>
      </c>
      <c r="N1114" s="173">
        <v>5343</v>
      </c>
      <c r="O1114" s="173">
        <v>6269</v>
      </c>
      <c r="P1114" s="167">
        <v>0.84690248923825595</v>
      </c>
    </row>
    <row r="1115" spans="1:16" x14ac:dyDescent="0.35">
      <c r="A1115" s="177" t="s">
        <v>5356</v>
      </c>
      <c r="B1115" s="175" t="s">
        <v>2849</v>
      </c>
      <c r="C1115" s="175" t="s">
        <v>350</v>
      </c>
      <c r="D1115" s="175" t="s">
        <v>11199</v>
      </c>
      <c r="E1115" s="175"/>
      <c r="F1115" s="175" t="s">
        <v>5355</v>
      </c>
      <c r="G1115" s="176" t="s">
        <v>11200</v>
      </c>
      <c r="H1115" s="175" t="s">
        <v>1646</v>
      </c>
      <c r="I1115" s="173">
        <v>10</v>
      </c>
      <c r="J1115" s="173">
        <v>9</v>
      </c>
      <c r="K1115" s="173">
        <v>49</v>
      </c>
      <c r="L1115" s="174">
        <v>0.11111111111111099</v>
      </c>
      <c r="M1115" s="173">
        <v>298</v>
      </c>
      <c r="N1115" s="173">
        <v>140</v>
      </c>
      <c r="O1115" s="173">
        <v>138</v>
      </c>
      <c r="P1115" s="167">
        <v>1.1285714285714299</v>
      </c>
    </row>
    <row r="1116" spans="1:16" x14ac:dyDescent="0.35">
      <c r="A1116" s="177" t="s">
        <v>7378</v>
      </c>
      <c r="B1116" s="175" t="s">
        <v>2838</v>
      </c>
      <c r="C1116" s="175" t="s">
        <v>258</v>
      </c>
      <c r="D1116" s="175" t="s">
        <v>11207</v>
      </c>
      <c r="E1116" s="175" t="s">
        <v>7377</v>
      </c>
      <c r="F1116" s="175"/>
      <c r="G1116" s="176" t="s">
        <v>11208</v>
      </c>
      <c r="H1116" s="175" t="s">
        <v>1646</v>
      </c>
      <c r="I1116" s="173">
        <v>10</v>
      </c>
      <c r="J1116" s="173">
        <v>5</v>
      </c>
      <c r="K1116" s="173">
        <v>8</v>
      </c>
      <c r="L1116" s="174">
        <v>1</v>
      </c>
      <c r="M1116" s="173">
        <v>4372</v>
      </c>
      <c r="N1116" s="173">
        <v>1953</v>
      </c>
      <c r="O1116" s="173">
        <v>2501</v>
      </c>
      <c r="P1116" s="167">
        <v>1.2386072708653399</v>
      </c>
    </row>
    <row r="1117" spans="1:16" x14ac:dyDescent="0.35">
      <c r="A1117" s="177" t="s">
        <v>5292</v>
      </c>
      <c r="B1117" s="175" t="s">
        <v>2922</v>
      </c>
      <c r="C1117" s="175" t="s">
        <v>257</v>
      </c>
      <c r="D1117" s="175" t="s">
        <v>10251</v>
      </c>
      <c r="E1117" s="175" t="s">
        <v>5290</v>
      </c>
      <c r="F1117" s="175"/>
      <c r="G1117" s="176" t="s">
        <v>1885</v>
      </c>
      <c r="H1117" s="175" t="s">
        <v>1646</v>
      </c>
      <c r="I1117" s="173">
        <v>10</v>
      </c>
      <c r="J1117" s="173">
        <v>8</v>
      </c>
      <c r="K1117" s="173">
        <v>14</v>
      </c>
      <c r="L1117" s="174">
        <v>0.25</v>
      </c>
      <c r="M1117" s="173">
        <v>171</v>
      </c>
      <c r="N1117" s="173">
        <v>127</v>
      </c>
      <c r="O1117" s="173">
        <v>120</v>
      </c>
      <c r="P1117" s="167">
        <v>0.34645669291338599</v>
      </c>
    </row>
    <row r="1118" spans="1:16" x14ac:dyDescent="0.35">
      <c r="A1118" s="177" t="s">
        <v>7273</v>
      </c>
      <c r="B1118" s="175" t="s">
        <v>5061</v>
      </c>
      <c r="C1118" s="175" t="s">
        <v>262</v>
      </c>
      <c r="D1118" s="175" t="s">
        <v>10359</v>
      </c>
      <c r="E1118" s="175" t="s">
        <v>7272</v>
      </c>
      <c r="F1118" s="175"/>
      <c r="G1118" s="176" t="s">
        <v>10360</v>
      </c>
      <c r="H1118" s="175" t="s">
        <v>1646</v>
      </c>
      <c r="I1118" s="173">
        <v>10</v>
      </c>
      <c r="J1118" s="173">
        <v>5</v>
      </c>
      <c r="K1118" s="173">
        <v>3</v>
      </c>
      <c r="L1118" s="174">
        <v>1</v>
      </c>
      <c r="M1118" s="173">
        <v>438</v>
      </c>
      <c r="N1118" s="173">
        <v>124</v>
      </c>
      <c r="O1118" s="173">
        <v>176</v>
      </c>
      <c r="P1118" s="167">
        <v>2.5322580645161299</v>
      </c>
    </row>
    <row r="1119" spans="1:16" x14ac:dyDescent="0.35">
      <c r="A1119" s="177" t="s">
        <v>4422</v>
      </c>
      <c r="B1119" s="175"/>
      <c r="C1119" s="175" t="s">
        <v>462</v>
      </c>
      <c r="D1119" s="175" t="s">
        <v>10454</v>
      </c>
      <c r="E1119" s="175"/>
      <c r="F1119" s="175" t="s">
        <v>4421</v>
      </c>
      <c r="G1119" s="176" t="s">
        <v>10455</v>
      </c>
      <c r="H1119" s="175" t="s">
        <v>1646</v>
      </c>
      <c r="I1119" s="173">
        <v>10</v>
      </c>
      <c r="J1119" s="173">
        <v>48</v>
      </c>
      <c r="K1119" s="173">
        <v>62</v>
      </c>
      <c r="L1119" s="174">
        <v>-0.79166666666666696</v>
      </c>
      <c r="M1119" s="173">
        <v>81</v>
      </c>
      <c r="N1119" s="173">
        <v>24</v>
      </c>
      <c r="O1119" s="173">
        <v>34</v>
      </c>
      <c r="P1119" s="167">
        <v>2.375</v>
      </c>
    </row>
    <row r="1120" spans="1:16" x14ac:dyDescent="0.35">
      <c r="A1120" s="177" t="s">
        <v>4209</v>
      </c>
      <c r="B1120" s="175"/>
      <c r="C1120" s="175" t="s">
        <v>258</v>
      </c>
      <c r="D1120" s="175" t="s">
        <v>4088</v>
      </c>
      <c r="E1120" s="175"/>
      <c r="F1120" s="175" t="s">
        <v>4208</v>
      </c>
      <c r="G1120" s="176" t="s">
        <v>201</v>
      </c>
      <c r="H1120" s="175" t="s">
        <v>1646</v>
      </c>
      <c r="I1120" s="173">
        <v>10</v>
      </c>
      <c r="J1120" s="173">
        <v>0</v>
      </c>
      <c r="K1120" s="173">
        <v>0</v>
      </c>
      <c r="L1120" s="174">
        <v>0</v>
      </c>
      <c r="M1120" s="173">
        <v>265</v>
      </c>
      <c r="N1120" s="173">
        <v>71</v>
      </c>
      <c r="O1120" s="173">
        <v>26</v>
      </c>
      <c r="P1120" s="167">
        <v>2.7323943661971799</v>
      </c>
    </row>
    <row r="1121" spans="1:16" x14ac:dyDescent="0.35">
      <c r="A1121" s="177" t="s">
        <v>4199</v>
      </c>
      <c r="B1121" s="175"/>
      <c r="C1121" s="175" t="s">
        <v>258</v>
      </c>
      <c r="D1121" s="175" t="s">
        <v>4198</v>
      </c>
      <c r="E1121" s="175"/>
      <c r="F1121" s="175" t="s">
        <v>4197</v>
      </c>
      <c r="G1121" s="176" t="s">
        <v>1839</v>
      </c>
      <c r="H1121" s="175" t="s">
        <v>1646</v>
      </c>
      <c r="I1121" s="173">
        <v>10</v>
      </c>
      <c r="J1121" s="173">
        <v>1</v>
      </c>
      <c r="K1121" s="173">
        <v>26</v>
      </c>
      <c r="L1121" s="174">
        <v>9</v>
      </c>
      <c r="M1121" s="173">
        <v>71</v>
      </c>
      <c r="N1121" s="173">
        <v>32</v>
      </c>
      <c r="O1121" s="173">
        <v>50</v>
      </c>
      <c r="P1121" s="167">
        <v>1.21875</v>
      </c>
    </row>
    <row r="1122" spans="1:16" x14ac:dyDescent="0.35">
      <c r="A1122" s="177" t="s">
        <v>7472</v>
      </c>
      <c r="B1122" s="175"/>
      <c r="C1122" s="175" t="s">
        <v>350</v>
      </c>
      <c r="D1122" s="175" t="s">
        <v>7471</v>
      </c>
      <c r="E1122" s="175"/>
      <c r="F1122" s="175" t="s">
        <v>7470</v>
      </c>
      <c r="G1122" s="176" t="s">
        <v>7469</v>
      </c>
      <c r="H1122" s="175" t="s">
        <v>1646</v>
      </c>
      <c r="I1122" s="173">
        <v>10</v>
      </c>
      <c r="J1122" s="173">
        <v>6</v>
      </c>
      <c r="K1122" s="173">
        <v>8</v>
      </c>
      <c r="L1122" s="174">
        <v>0.66666666666666696</v>
      </c>
      <c r="M1122" s="173">
        <v>393</v>
      </c>
      <c r="N1122" s="173">
        <v>179</v>
      </c>
      <c r="O1122" s="173">
        <v>234</v>
      </c>
      <c r="P1122" s="167">
        <v>1.1955307262569801</v>
      </c>
    </row>
    <row r="1123" spans="1:16" x14ac:dyDescent="0.35">
      <c r="A1123" s="179" t="s">
        <v>7261</v>
      </c>
      <c r="B1123" s="178"/>
      <c r="C1123" s="175" t="s">
        <v>259</v>
      </c>
      <c r="D1123" s="175" t="s">
        <v>11845</v>
      </c>
      <c r="E1123" s="175"/>
      <c r="F1123" s="175" t="s">
        <v>7260</v>
      </c>
      <c r="G1123" s="176" t="s">
        <v>11395</v>
      </c>
      <c r="H1123" s="175" t="s">
        <v>1646</v>
      </c>
      <c r="I1123" s="173">
        <v>10</v>
      </c>
      <c r="J1123" s="173">
        <v>11</v>
      </c>
      <c r="K1123" s="173">
        <v>9</v>
      </c>
      <c r="L1123" s="174">
        <v>-9.0909090909090898E-2</v>
      </c>
      <c r="M1123" s="173">
        <v>708</v>
      </c>
      <c r="N1123" s="173">
        <v>217</v>
      </c>
      <c r="O1123" s="173">
        <v>333</v>
      </c>
      <c r="P1123" s="167">
        <v>2.2626728110599101</v>
      </c>
    </row>
    <row r="1124" spans="1:16" x14ac:dyDescent="0.35">
      <c r="A1124" s="177" t="s">
        <v>7436</v>
      </c>
      <c r="B1124" s="175"/>
      <c r="C1124" s="175" t="s">
        <v>256</v>
      </c>
      <c r="D1124" s="175" t="s">
        <v>7435</v>
      </c>
      <c r="E1124" s="175"/>
      <c r="F1124" s="175" t="s">
        <v>7434</v>
      </c>
      <c r="G1124" s="176" t="s">
        <v>7433</v>
      </c>
      <c r="H1124" s="175" t="s">
        <v>1646</v>
      </c>
      <c r="I1124" s="173">
        <v>10</v>
      </c>
      <c r="J1124" s="173">
        <v>1</v>
      </c>
      <c r="K1124" s="173">
        <v>7</v>
      </c>
      <c r="L1124" s="174">
        <v>9</v>
      </c>
      <c r="M1124" s="173">
        <v>56</v>
      </c>
      <c r="N1124" s="173">
        <v>14</v>
      </c>
      <c r="O1124" s="173">
        <v>22</v>
      </c>
      <c r="P1124" s="167">
        <v>3</v>
      </c>
    </row>
    <row r="1125" spans="1:16" x14ac:dyDescent="0.35">
      <c r="A1125" s="177" t="s">
        <v>3437</v>
      </c>
      <c r="B1125" s="175" t="s">
        <v>3433</v>
      </c>
      <c r="C1125" s="175" t="s">
        <v>259</v>
      </c>
      <c r="D1125" s="175" t="s">
        <v>3436</v>
      </c>
      <c r="E1125" s="175" t="s">
        <v>3435</v>
      </c>
      <c r="F1125" s="175"/>
      <c r="G1125" s="176" t="s">
        <v>201</v>
      </c>
      <c r="H1125" s="175" t="s">
        <v>1646</v>
      </c>
      <c r="I1125" s="173">
        <v>10</v>
      </c>
      <c r="J1125" s="173">
        <v>0</v>
      </c>
      <c r="K1125" s="173">
        <v>4</v>
      </c>
      <c r="L1125" s="174">
        <v>0</v>
      </c>
      <c r="M1125" s="173">
        <v>208</v>
      </c>
      <c r="N1125" s="173">
        <v>92</v>
      </c>
      <c r="O1125" s="173">
        <v>113</v>
      </c>
      <c r="P1125" s="167">
        <v>1.26086956521739</v>
      </c>
    </row>
    <row r="1126" spans="1:16" x14ac:dyDescent="0.35">
      <c r="A1126" s="177" t="s">
        <v>3245</v>
      </c>
      <c r="B1126" s="175"/>
      <c r="C1126" s="175" t="s">
        <v>256</v>
      </c>
      <c r="D1126" s="175" t="s">
        <v>3244</v>
      </c>
      <c r="E1126" s="175"/>
      <c r="F1126" s="175" t="s">
        <v>3243</v>
      </c>
      <c r="G1126" s="176" t="s">
        <v>2612</v>
      </c>
      <c r="H1126" s="175" t="s">
        <v>1646</v>
      </c>
      <c r="I1126" s="173">
        <v>10</v>
      </c>
      <c r="J1126" s="173">
        <v>3</v>
      </c>
      <c r="K1126" s="173">
        <v>1</v>
      </c>
      <c r="L1126" s="174">
        <v>2.3333333333333299</v>
      </c>
      <c r="M1126" s="173">
        <v>164</v>
      </c>
      <c r="N1126" s="173">
        <v>63</v>
      </c>
      <c r="O1126" s="173">
        <v>59</v>
      </c>
      <c r="P1126" s="167">
        <v>1.6031746031745999</v>
      </c>
    </row>
    <row r="1127" spans="1:16" x14ac:dyDescent="0.35">
      <c r="A1127" s="177" t="s">
        <v>7639</v>
      </c>
      <c r="B1127" s="175" t="s">
        <v>2771</v>
      </c>
      <c r="C1127" s="175" t="s">
        <v>255</v>
      </c>
      <c r="D1127" s="175" t="s">
        <v>7638</v>
      </c>
      <c r="E1127" s="175" t="s">
        <v>7637</v>
      </c>
      <c r="F1127" s="175"/>
      <c r="G1127" s="176" t="s">
        <v>7636</v>
      </c>
      <c r="H1127" s="175" t="s">
        <v>1646</v>
      </c>
      <c r="I1127" s="173">
        <v>10</v>
      </c>
      <c r="J1127" s="173">
        <v>14</v>
      </c>
      <c r="K1127" s="173">
        <v>9</v>
      </c>
      <c r="L1127" s="174">
        <v>-0.28571428571428598</v>
      </c>
      <c r="M1127" s="173">
        <v>197</v>
      </c>
      <c r="N1127" s="173">
        <v>57</v>
      </c>
      <c r="O1127" s="173">
        <v>94</v>
      </c>
      <c r="P1127" s="167">
        <v>2.45614035087719</v>
      </c>
    </row>
    <row r="1128" spans="1:16" x14ac:dyDescent="0.35">
      <c r="A1128" s="177" t="s">
        <v>1772</v>
      </c>
      <c r="B1128" s="175"/>
      <c r="C1128" s="175" t="s">
        <v>263</v>
      </c>
      <c r="D1128" s="175" t="s">
        <v>1771</v>
      </c>
      <c r="E1128" s="175"/>
      <c r="F1128" s="175" t="s">
        <v>1770</v>
      </c>
      <c r="G1128" s="176" t="s">
        <v>201</v>
      </c>
      <c r="H1128" s="175" t="s">
        <v>1646</v>
      </c>
      <c r="I1128" s="173">
        <v>10</v>
      </c>
      <c r="J1128" s="173">
        <v>0</v>
      </c>
      <c r="K1128" s="173">
        <v>8</v>
      </c>
      <c r="L1128" s="174">
        <v>0</v>
      </c>
      <c r="M1128" s="173">
        <v>28</v>
      </c>
      <c r="N1128" s="173">
        <v>7</v>
      </c>
      <c r="O1128" s="173">
        <v>15</v>
      </c>
      <c r="P1128" s="167">
        <v>3</v>
      </c>
    </row>
    <row r="1129" spans="1:16" x14ac:dyDescent="0.35">
      <c r="A1129" s="177" t="s">
        <v>9542</v>
      </c>
      <c r="B1129" s="175"/>
      <c r="C1129" s="175" t="s">
        <v>262</v>
      </c>
      <c r="D1129" s="175" t="s">
        <v>11017</v>
      </c>
      <c r="E1129" s="175" t="s">
        <v>6523</v>
      </c>
      <c r="F1129" s="175"/>
      <c r="G1129" s="176" t="s">
        <v>11018</v>
      </c>
      <c r="H1129" s="175"/>
      <c r="I1129" s="173">
        <v>9</v>
      </c>
      <c r="J1129" s="173">
        <v>3</v>
      </c>
      <c r="K1129" s="173">
        <v>0</v>
      </c>
      <c r="L1129" s="174">
        <v>2</v>
      </c>
      <c r="M1129" s="173">
        <v>34</v>
      </c>
      <c r="N1129" s="173">
        <v>13</v>
      </c>
      <c r="O1129" s="173">
        <v>14</v>
      </c>
      <c r="P1129" s="167">
        <v>1.6153846153846201</v>
      </c>
    </row>
    <row r="1130" spans="1:16" x14ac:dyDescent="0.35">
      <c r="A1130" s="177" t="s">
        <v>7071</v>
      </c>
      <c r="B1130" s="175"/>
      <c r="C1130" s="175" t="s">
        <v>350</v>
      </c>
      <c r="D1130" s="175" t="s">
        <v>11050</v>
      </c>
      <c r="E1130" s="175"/>
      <c r="F1130" s="175" t="s">
        <v>7070</v>
      </c>
      <c r="G1130" s="176" t="s">
        <v>9904</v>
      </c>
      <c r="H1130" s="175" t="s">
        <v>1646</v>
      </c>
      <c r="I1130" s="173">
        <v>9</v>
      </c>
      <c r="J1130" s="173">
        <v>1</v>
      </c>
      <c r="K1130" s="173">
        <v>19</v>
      </c>
      <c r="L1130" s="174">
        <v>8</v>
      </c>
      <c r="M1130" s="173">
        <v>197</v>
      </c>
      <c r="N1130" s="173">
        <v>57</v>
      </c>
      <c r="O1130" s="173">
        <v>70</v>
      </c>
      <c r="P1130" s="167">
        <v>2.45614035087719</v>
      </c>
    </row>
    <row r="1131" spans="1:16" x14ac:dyDescent="0.35">
      <c r="A1131" s="177" t="s">
        <v>6033</v>
      </c>
      <c r="B1131" s="175"/>
      <c r="C1131" s="175" t="s">
        <v>255</v>
      </c>
      <c r="D1131" s="175" t="s">
        <v>9606</v>
      </c>
      <c r="E1131" s="175"/>
      <c r="F1131" s="175" t="s">
        <v>6032</v>
      </c>
      <c r="G1131" s="176" t="s">
        <v>9607</v>
      </c>
      <c r="H1131" s="175" t="s">
        <v>1646</v>
      </c>
      <c r="I1131" s="173">
        <v>9</v>
      </c>
      <c r="J1131" s="173">
        <v>5</v>
      </c>
      <c r="K1131" s="173">
        <v>8</v>
      </c>
      <c r="L1131" s="174">
        <v>0.8</v>
      </c>
      <c r="M1131" s="173">
        <v>165</v>
      </c>
      <c r="N1131" s="173">
        <v>65</v>
      </c>
      <c r="O1131" s="173">
        <v>91</v>
      </c>
      <c r="P1131" s="167">
        <v>1.5384615384615401</v>
      </c>
    </row>
    <row r="1132" spans="1:16" x14ac:dyDescent="0.35">
      <c r="A1132" s="177" t="s">
        <v>7513</v>
      </c>
      <c r="B1132" s="175" t="s">
        <v>2929</v>
      </c>
      <c r="C1132" s="175" t="s">
        <v>258</v>
      </c>
      <c r="D1132" s="175" t="s">
        <v>7512</v>
      </c>
      <c r="E1132" s="175" t="s">
        <v>7511</v>
      </c>
      <c r="F1132" s="175"/>
      <c r="G1132" s="176" t="s">
        <v>11098</v>
      </c>
      <c r="H1132" s="175" t="s">
        <v>1646</v>
      </c>
      <c r="I1132" s="173">
        <v>9</v>
      </c>
      <c r="J1132" s="173">
        <v>5</v>
      </c>
      <c r="K1132" s="173">
        <v>4</v>
      </c>
      <c r="L1132" s="174">
        <v>0.8</v>
      </c>
      <c r="M1132" s="173">
        <v>540</v>
      </c>
      <c r="N1132" s="173">
        <v>199</v>
      </c>
      <c r="O1132" s="173">
        <v>253</v>
      </c>
      <c r="P1132" s="167">
        <v>1.7135678391959801</v>
      </c>
    </row>
    <row r="1133" spans="1:16" x14ac:dyDescent="0.35">
      <c r="A1133" s="177" t="s">
        <v>5635</v>
      </c>
      <c r="B1133" s="175" t="s">
        <v>5126</v>
      </c>
      <c r="C1133" s="175" t="s">
        <v>263</v>
      </c>
      <c r="D1133" s="175" t="s">
        <v>11711</v>
      </c>
      <c r="E1133" s="175" t="s">
        <v>5634</v>
      </c>
      <c r="F1133" s="175"/>
      <c r="G1133" s="176" t="s">
        <v>11712</v>
      </c>
      <c r="H1133" s="175" t="s">
        <v>1646</v>
      </c>
      <c r="I1133" s="173">
        <v>9</v>
      </c>
      <c r="J1133" s="173">
        <v>2</v>
      </c>
      <c r="K1133" s="173">
        <v>14</v>
      </c>
      <c r="L1133" s="174">
        <v>3.5</v>
      </c>
      <c r="M1133" s="173">
        <v>1649</v>
      </c>
      <c r="N1133" s="173">
        <v>1117</v>
      </c>
      <c r="O1133" s="173">
        <v>1220</v>
      </c>
      <c r="P1133" s="167">
        <v>0.47627573858549699</v>
      </c>
    </row>
    <row r="1134" spans="1:16" x14ac:dyDescent="0.35">
      <c r="A1134" s="177" t="s">
        <v>5348</v>
      </c>
      <c r="B1134" s="175" t="s">
        <v>2740</v>
      </c>
      <c r="C1134" s="175" t="s">
        <v>257</v>
      </c>
      <c r="D1134" s="175" t="s">
        <v>5347</v>
      </c>
      <c r="E1134" s="175" t="s">
        <v>5346</v>
      </c>
      <c r="F1134" s="175"/>
      <c r="G1134" s="176" t="s">
        <v>5345</v>
      </c>
      <c r="H1134" s="175" t="s">
        <v>1646</v>
      </c>
      <c r="I1134" s="173">
        <v>9</v>
      </c>
      <c r="J1134" s="173">
        <v>4</v>
      </c>
      <c r="K1134" s="173">
        <v>20</v>
      </c>
      <c r="L1134" s="174">
        <v>1.25</v>
      </c>
      <c r="M1134" s="173">
        <v>122</v>
      </c>
      <c r="N1134" s="173">
        <v>53</v>
      </c>
      <c r="O1134" s="173">
        <v>66</v>
      </c>
      <c r="P1134" s="167">
        <v>1.3018867924528299</v>
      </c>
    </row>
    <row r="1135" spans="1:16" x14ac:dyDescent="0.35">
      <c r="A1135" s="177" t="s">
        <v>7535</v>
      </c>
      <c r="B1135" s="175" t="s">
        <v>5129</v>
      </c>
      <c r="C1135" s="175" t="s">
        <v>259</v>
      </c>
      <c r="D1135" s="175" t="s">
        <v>10232</v>
      </c>
      <c r="E1135" s="175" t="s">
        <v>7534</v>
      </c>
      <c r="F1135" s="175"/>
      <c r="G1135" s="176" t="s">
        <v>11213</v>
      </c>
      <c r="H1135" s="175" t="s">
        <v>1646</v>
      </c>
      <c r="I1135" s="173">
        <v>9</v>
      </c>
      <c r="J1135" s="173">
        <v>12</v>
      </c>
      <c r="K1135" s="173">
        <v>7</v>
      </c>
      <c r="L1135" s="174">
        <v>-0.25</v>
      </c>
      <c r="M1135" s="173">
        <v>657</v>
      </c>
      <c r="N1135" s="173">
        <v>354</v>
      </c>
      <c r="O1135" s="173">
        <v>432</v>
      </c>
      <c r="P1135" s="167">
        <v>0.85593220338983</v>
      </c>
    </row>
    <row r="1136" spans="1:16" x14ac:dyDescent="0.35">
      <c r="A1136" s="179" t="s">
        <v>7277</v>
      </c>
      <c r="B1136" s="175" t="s">
        <v>2835</v>
      </c>
      <c r="C1136" s="175" t="s">
        <v>350</v>
      </c>
      <c r="D1136" s="175" t="s">
        <v>10295</v>
      </c>
      <c r="E1136" s="175" t="s">
        <v>7276</v>
      </c>
      <c r="F1136" s="175"/>
      <c r="G1136" s="176" t="s">
        <v>10296</v>
      </c>
      <c r="H1136" s="175" t="s">
        <v>1646</v>
      </c>
      <c r="I1136" s="173">
        <v>9</v>
      </c>
      <c r="J1136" s="173">
        <v>16</v>
      </c>
      <c r="K1136" s="173">
        <v>16</v>
      </c>
      <c r="L1136" s="174">
        <v>-0.4375</v>
      </c>
      <c r="M1136" s="173">
        <v>1346</v>
      </c>
      <c r="N1136" s="173">
        <v>529</v>
      </c>
      <c r="O1136" s="173">
        <v>704</v>
      </c>
      <c r="P1136" s="167">
        <v>1.5444234404536901</v>
      </c>
    </row>
    <row r="1137" spans="1:16" x14ac:dyDescent="0.35">
      <c r="A1137" s="177" t="s">
        <v>5002</v>
      </c>
      <c r="B1137" s="175"/>
      <c r="C1137" s="175" t="s">
        <v>8856</v>
      </c>
      <c r="D1137" s="175" t="s">
        <v>9322</v>
      </c>
      <c r="E1137" s="175"/>
      <c r="F1137" s="175" t="s">
        <v>5001</v>
      </c>
      <c r="G1137" s="176" t="s">
        <v>9323</v>
      </c>
      <c r="H1137" s="175" t="s">
        <v>1646</v>
      </c>
      <c r="I1137" s="173">
        <v>9</v>
      </c>
      <c r="J1137" s="173">
        <v>124</v>
      </c>
      <c r="K1137" s="173">
        <v>68</v>
      </c>
      <c r="L1137" s="174">
        <v>-0.92741935483870996</v>
      </c>
      <c r="M1137" s="173">
        <v>439</v>
      </c>
      <c r="N1137" s="173">
        <v>320</v>
      </c>
      <c r="O1137" s="173">
        <v>307</v>
      </c>
      <c r="P1137" s="167">
        <v>0.37187500000000001</v>
      </c>
    </row>
    <row r="1138" spans="1:16" x14ac:dyDescent="0.35">
      <c r="A1138" s="177" t="s">
        <v>7225</v>
      </c>
      <c r="B1138" s="175"/>
      <c r="C1138" s="175" t="s">
        <v>256</v>
      </c>
      <c r="D1138" s="175" t="s">
        <v>10376</v>
      </c>
      <c r="E1138" s="175"/>
      <c r="F1138" s="175" t="s">
        <v>7224</v>
      </c>
      <c r="G1138" s="176" t="s">
        <v>2526</v>
      </c>
      <c r="H1138" s="175" t="s">
        <v>1646</v>
      </c>
      <c r="I1138" s="173">
        <v>9</v>
      </c>
      <c r="J1138" s="173">
        <v>31</v>
      </c>
      <c r="K1138" s="173">
        <v>11</v>
      </c>
      <c r="L1138" s="174">
        <v>-0.70967741935483897</v>
      </c>
      <c r="M1138" s="173">
        <v>311</v>
      </c>
      <c r="N1138" s="173">
        <v>104</v>
      </c>
      <c r="O1138" s="173">
        <v>86</v>
      </c>
      <c r="P1138" s="167">
        <v>1.9903846153846201</v>
      </c>
    </row>
    <row r="1139" spans="1:16" x14ac:dyDescent="0.35">
      <c r="A1139" s="177" t="s">
        <v>4761</v>
      </c>
      <c r="B1139" s="175"/>
      <c r="C1139" s="175" t="s">
        <v>8856</v>
      </c>
      <c r="D1139" s="175" t="s">
        <v>9939</v>
      </c>
      <c r="E1139" s="175"/>
      <c r="F1139" s="175" t="s">
        <v>4760</v>
      </c>
      <c r="G1139" s="176" t="s">
        <v>1875</v>
      </c>
      <c r="H1139" s="175" t="s">
        <v>1646</v>
      </c>
      <c r="I1139" s="173">
        <v>9</v>
      </c>
      <c r="J1139" s="173">
        <v>0</v>
      </c>
      <c r="K1139" s="173">
        <v>33</v>
      </c>
      <c r="L1139" s="174">
        <v>0</v>
      </c>
      <c r="M1139" s="173">
        <v>67</v>
      </c>
      <c r="N1139" s="173">
        <v>29</v>
      </c>
      <c r="O1139" s="173">
        <v>35</v>
      </c>
      <c r="P1139" s="167">
        <v>1.31034482758621</v>
      </c>
    </row>
    <row r="1140" spans="1:16" x14ac:dyDescent="0.35">
      <c r="A1140" s="177" t="s">
        <v>4749</v>
      </c>
      <c r="B1140" s="175"/>
      <c r="C1140" s="175" t="s">
        <v>8856</v>
      </c>
      <c r="D1140" s="175" t="s">
        <v>4088</v>
      </c>
      <c r="E1140" s="175"/>
      <c r="F1140" s="175" t="s">
        <v>4748</v>
      </c>
      <c r="G1140" s="176" t="s">
        <v>201</v>
      </c>
      <c r="H1140" s="175" t="s">
        <v>1646</v>
      </c>
      <c r="I1140" s="173">
        <v>9</v>
      </c>
      <c r="J1140" s="173">
        <v>0</v>
      </c>
      <c r="K1140" s="173">
        <v>5</v>
      </c>
      <c r="L1140" s="174">
        <v>0</v>
      </c>
      <c r="M1140" s="173">
        <v>129</v>
      </c>
      <c r="N1140" s="173">
        <v>52</v>
      </c>
      <c r="O1140" s="173">
        <v>61</v>
      </c>
      <c r="P1140" s="167">
        <v>1.4807692307692299</v>
      </c>
    </row>
    <row r="1141" spans="1:16" x14ac:dyDescent="0.35">
      <c r="A1141" s="179" t="s">
        <v>6730</v>
      </c>
      <c r="B1141" s="178"/>
      <c r="C1141" s="175" t="s">
        <v>257</v>
      </c>
      <c r="D1141" s="175" t="s">
        <v>10418</v>
      </c>
      <c r="E1141" s="175"/>
      <c r="F1141" s="175" t="s">
        <v>6729</v>
      </c>
      <c r="G1141" s="176" t="s">
        <v>11323</v>
      </c>
      <c r="H1141" s="175" t="s">
        <v>1646</v>
      </c>
      <c r="I1141" s="173">
        <v>9</v>
      </c>
      <c r="J1141" s="173">
        <v>2</v>
      </c>
      <c r="K1141" s="173">
        <v>1</v>
      </c>
      <c r="L1141" s="174">
        <v>3.5</v>
      </c>
      <c r="M1141" s="173">
        <v>828</v>
      </c>
      <c r="N1141" s="173">
        <v>344</v>
      </c>
      <c r="O1141" s="173">
        <v>424</v>
      </c>
      <c r="P1141" s="167">
        <v>1.4069767441860499</v>
      </c>
    </row>
    <row r="1142" spans="1:16" x14ac:dyDescent="0.35">
      <c r="A1142" s="177" t="s">
        <v>4461</v>
      </c>
      <c r="B1142" s="175"/>
      <c r="C1142" s="175" t="s">
        <v>258</v>
      </c>
      <c r="D1142" s="175" t="s">
        <v>12108</v>
      </c>
      <c r="E1142" s="175"/>
      <c r="F1142" s="175" t="s">
        <v>4460</v>
      </c>
      <c r="G1142" s="176" t="s">
        <v>2755</v>
      </c>
      <c r="H1142" s="175" t="s">
        <v>1646</v>
      </c>
      <c r="I1142" s="173">
        <v>9</v>
      </c>
      <c r="J1142" s="173">
        <v>0</v>
      </c>
      <c r="K1142" s="173">
        <v>0</v>
      </c>
      <c r="L1142" s="174">
        <v>0</v>
      </c>
      <c r="M1142" s="173">
        <v>48</v>
      </c>
      <c r="N1142" s="173">
        <v>8</v>
      </c>
      <c r="O1142" s="173">
        <v>11</v>
      </c>
      <c r="P1142" s="167">
        <v>5</v>
      </c>
    </row>
    <row r="1143" spans="1:16" x14ac:dyDescent="0.35">
      <c r="A1143" s="177" t="s">
        <v>4348</v>
      </c>
      <c r="B1143" s="175"/>
      <c r="C1143" s="175" t="s">
        <v>258</v>
      </c>
      <c r="D1143" s="175" t="s">
        <v>9733</v>
      </c>
      <c r="E1143" s="175"/>
      <c r="F1143" s="175" t="s">
        <v>4347</v>
      </c>
      <c r="G1143" s="176" t="s">
        <v>1894</v>
      </c>
      <c r="H1143" s="175" t="s">
        <v>1646</v>
      </c>
      <c r="I1143" s="173">
        <v>9</v>
      </c>
      <c r="J1143" s="173">
        <v>15</v>
      </c>
      <c r="K1143" s="173">
        <v>0</v>
      </c>
      <c r="L1143" s="174">
        <v>-0.4</v>
      </c>
      <c r="M1143" s="173">
        <v>51</v>
      </c>
      <c r="N1143" s="173">
        <v>11</v>
      </c>
      <c r="O1143" s="173">
        <v>16</v>
      </c>
      <c r="P1143" s="167">
        <v>3.6363636363636398</v>
      </c>
    </row>
    <row r="1144" spans="1:16" x14ac:dyDescent="0.35">
      <c r="A1144" s="177" t="s">
        <v>7912</v>
      </c>
      <c r="B1144" s="175"/>
      <c r="C1144" s="175" t="s">
        <v>262</v>
      </c>
      <c r="D1144" s="175" t="s">
        <v>9762</v>
      </c>
      <c r="E1144" s="175"/>
      <c r="F1144" s="175" t="s">
        <v>7911</v>
      </c>
      <c r="G1144" s="176" t="s">
        <v>9763</v>
      </c>
      <c r="H1144" s="175" t="s">
        <v>1646</v>
      </c>
      <c r="I1144" s="173">
        <v>9</v>
      </c>
      <c r="J1144" s="173">
        <v>0</v>
      </c>
      <c r="K1144" s="173">
        <v>33</v>
      </c>
      <c r="L1144" s="174">
        <v>0</v>
      </c>
      <c r="M1144" s="173">
        <v>55</v>
      </c>
      <c r="N1144" s="173">
        <v>9</v>
      </c>
      <c r="O1144" s="173">
        <v>15</v>
      </c>
      <c r="P1144" s="167">
        <v>5.1111111111111098</v>
      </c>
    </row>
    <row r="1145" spans="1:16" x14ac:dyDescent="0.35">
      <c r="A1145" s="177" t="s">
        <v>7565</v>
      </c>
      <c r="B1145" s="175" t="s">
        <v>2946</v>
      </c>
      <c r="C1145" s="175" t="s">
        <v>256</v>
      </c>
      <c r="D1145" s="175" t="s">
        <v>10623</v>
      </c>
      <c r="E1145" s="175" t="s">
        <v>7564</v>
      </c>
      <c r="F1145" s="175"/>
      <c r="G1145" s="176" t="s">
        <v>10624</v>
      </c>
      <c r="H1145" s="175" t="s">
        <v>1646</v>
      </c>
      <c r="I1145" s="173">
        <v>9</v>
      </c>
      <c r="J1145" s="173">
        <v>11</v>
      </c>
      <c r="K1145" s="173">
        <v>26</v>
      </c>
      <c r="L1145" s="174">
        <v>-0.18181818181818199</v>
      </c>
      <c r="M1145" s="173">
        <v>1831</v>
      </c>
      <c r="N1145" s="173">
        <v>1269</v>
      </c>
      <c r="O1145" s="173">
        <v>1810</v>
      </c>
      <c r="P1145" s="167">
        <v>0.44286840031520902</v>
      </c>
    </row>
    <row r="1146" spans="1:16" x14ac:dyDescent="0.35">
      <c r="A1146" s="179" t="s">
        <v>2818</v>
      </c>
      <c r="B1146" s="178" t="s">
        <v>2743</v>
      </c>
      <c r="C1146" s="178" t="s">
        <v>255</v>
      </c>
      <c r="D1146" s="175" t="s">
        <v>10635</v>
      </c>
      <c r="E1146" s="175" t="s">
        <v>2819</v>
      </c>
      <c r="F1146" s="175"/>
      <c r="G1146" s="176" t="s">
        <v>11473</v>
      </c>
      <c r="H1146" s="175" t="s">
        <v>1646</v>
      </c>
      <c r="I1146" s="173">
        <v>9</v>
      </c>
      <c r="J1146" s="173">
        <v>3</v>
      </c>
      <c r="K1146" s="173">
        <v>7</v>
      </c>
      <c r="L1146" s="174">
        <v>2</v>
      </c>
      <c r="M1146" s="173">
        <v>404</v>
      </c>
      <c r="N1146" s="173">
        <v>119</v>
      </c>
      <c r="O1146" s="173">
        <v>164</v>
      </c>
      <c r="P1146" s="167">
        <v>2.3949579831932799</v>
      </c>
    </row>
    <row r="1147" spans="1:16" x14ac:dyDescent="0.35">
      <c r="A1147" s="177" t="s">
        <v>1680</v>
      </c>
      <c r="B1147" s="175"/>
      <c r="C1147" s="175" t="s">
        <v>263</v>
      </c>
      <c r="D1147" s="175" t="s">
        <v>1892</v>
      </c>
      <c r="E1147" s="175"/>
      <c r="F1147" s="175" t="s">
        <v>1679</v>
      </c>
      <c r="G1147" s="176" t="s">
        <v>227</v>
      </c>
      <c r="H1147" s="175" t="s">
        <v>1646</v>
      </c>
      <c r="I1147" s="173">
        <v>9</v>
      </c>
      <c r="J1147" s="173">
        <v>21</v>
      </c>
      <c r="K1147" s="173">
        <v>64</v>
      </c>
      <c r="L1147" s="174">
        <v>-0.57142857142857095</v>
      </c>
      <c r="M1147" s="173">
        <v>22</v>
      </c>
      <c r="N1147" s="173">
        <v>9</v>
      </c>
      <c r="O1147" s="173">
        <v>11</v>
      </c>
      <c r="P1147" s="167">
        <v>1.44444444444444</v>
      </c>
    </row>
    <row r="1148" spans="1:16" x14ac:dyDescent="0.35">
      <c r="A1148" s="177" t="s">
        <v>9531</v>
      </c>
      <c r="B1148" s="175"/>
      <c r="C1148" s="175" t="s">
        <v>258</v>
      </c>
      <c r="D1148" s="175" t="s">
        <v>6179</v>
      </c>
      <c r="E1148" s="175" t="s">
        <v>7331</v>
      </c>
      <c r="F1148" s="175"/>
      <c r="G1148" s="176" t="s">
        <v>201</v>
      </c>
      <c r="H1148" s="175"/>
      <c r="I1148" s="173">
        <v>8</v>
      </c>
      <c r="J1148" s="173">
        <v>0</v>
      </c>
      <c r="K1148" s="173">
        <v>16</v>
      </c>
      <c r="L1148" s="174">
        <v>0</v>
      </c>
      <c r="M1148" s="173">
        <v>204</v>
      </c>
      <c r="N1148" s="173">
        <v>36</v>
      </c>
      <c r="O1148" s="173">
        <v>66</v>
      </c>
      <c r="P1148" s="167">
        <v>4.6666666666666696</v>
      </c>
    </row>
    <row r="1149" spans="1:16" x14ac:dyDescent="0.35">
      <c r="A1149" s="177" t="s">
        <v>8548</v>
      </c>
      <c r="B1149" s="175" t="s">
        <v>5156</v>
      </c>
      <c r="C1149" s="175" t="s">
        <v>259</v>
      </c>
      <c r="D1149" s="175" t="s">
        <v>10216</v>
      </c>
      <c r="E1149" s="175" t="s">
        <v>8547</v>
      </c>
      <c r="F1149" s="175"/>
      <c r="G1149" s="176" t="s">
        <v>10217</v>
      </c>
      <c r="H1149" s="175" t="s">
        <v>1646</v>
      </c>
      <c r="I1149" s="173">
        <v>8</v>
      </c>
      <c r="J1149" s="173">
        <v>425</v>
      </c>
      <c r="K1149" s="173">
        <v>392</v>
      </c>
      <c r="L1149" s="174">
        <v>-0.98117647058823498</v>
      </c>
      <c r="M1149" s="173">
        <v>1162</v>
      </c>
      <c r="N1149" s="173">
        <v>333</v>
      </c>
      <c r="O1149" s="173">
        <v>488</v>
      </c>
      <c r="P1149" s="167">
        <v>2.4894894894894901</v>
      </c>
    </row>
    <row r="1150" spans="1:16" x14ac:dyDescent="0.35">
      <c r="A1150" s="177" t="s">
        <v>4816</v>
      </c>
      <c r="B1150" s="175"/>
      <c r="C1150" s="175" t="s">
        <v>8856</v>
      </c>
      <c r="D1150" s="175" t="s">
        <v>10405</v>
      </c>
      <c r="E1150" s="175"/>
      <c r="F1150" s="175" t="s">
        <v>4815</v>
      </c>
      <c r="G1150" s="176" t="s">
        <v>2059</v>
      </c>
      <c r="H1150" s="175" t="s">
        <v>1646</v>
      </c>
      <c r="I1150" s="173">
        <v>8</v>
      </c>
      <c r="J1150" s="173">
        <v>385</v>
      </c>
      <c r="K1150" s="173">
        <v>463</v>
      </c>
      <c r="L1150" s="174">
        <v>-0.97922077922077899</v>
      </c>
      <c r="M1150" s="173">
        <v>568</v>
      </c>
      <c r="N1150" s="173">
        <v>216</v>
      </c>
      <c r="O1150" s="173">
        <v>312</v>
      </c>
      <c r="P1150" s="167">
        <v>1.62962962962963</v>
      </c>
    </row>
    <row r="1151" spans="1:16" x14ac:dyDescent="0.35">
      <c r="A1151" s="177" t="s">
        <v>7852</v>
      </c>
      <c r="B1151" s="175"/>
      <c r="C1151" s="175" t="s">
        <v>255</v>
      </c>
      <c r="D1151" s="175" t="s">
        <v>10439</v>
      </c>
      <c r="E1151" s="175"/>
      <c r="F1151" s="175" t="s">
        <v>7851</v>
      </c>
      <c r="G1151" s="176" t="s">
        <v>10440</v>
      </c>
      <c r="H1151" s="175" t="s">
        <v>1646</v>
      </c>
      <c r="I1151" s="173">
        <v>8</v>
      </c>
      <c r="J1151" s="173">
        <v>15</v>
      </c>
      <c r="K1151" s="173">
        <v>33</v>
      </c>
      <c r="L1151" s="174">
        <v>-0.46666666666666701</v>
      </c>
      <c r="M1151" s="173">
        <v>9054</v>
      </c>
      <c r="N1151" s="173">
        <v>4942</v>
      </c>
      <c r="O1151" s="173">
        <v>6398</v>
      </c>
      <c r="P1151" s="167">
        <v>0.83205180089032804</v>
      </c>
    </row>
    <row r="1152" spans="1:16" x14ac:dyDescent="0.35">
      <c r="A1152" s="177" t="s">
        <v>4479</v>
      </c>
      <c r="B1152" s="175"/>
      <c r="C1152" s="175" t="s">
        <v>8856</v>
      </c>
      <c r="D1152" s="175" t="s">
        <v>11823</v>
      </c>
      <c r="E1152" s="175"/>
      <c r="F1152" s="175" t="s">
        <v>4478</v>
      </c>
      <c r="G1152" s="176" t="s">
        <v>9723</v>
      </c>
      <c r="H1152" s="175" t="s">
        <v>1646</v>
      </c>
      <c r="I1152" s="173">
        <v>8</v>
      </c>
      <c r="J1152" s="173">
        <v>38</v>
      </c>
      <c r="K1152" s="173">
        <v>35</v>
      </c>
      <c r="L1152" s="174">
        <v>-0.78947368421052599</v>
      </c>
      <c r="M1152" s="173">
        <v>114</v>
      </c>
      <c r="N1152" s="173">
        <v>108</v>
      </c>
      <c r="O1152" s="173">
        <v>110</v>
      </c>
      <c r="P1152" s="167">
        <v>5.5555555555555601E-2</v>
      </c>
    </row>
    <row r="1153" spans="1:16" x14ac:dyDescent="0.35">
      <c r="A1153" s="177" t="s">
        <v>3786</v>
      </c>
      <c r="B1153" s="175"/>
      <c r="C1153" s="175" t="s">
        <v>257</v>
      </c>
      <c r="D1153" s="175" t="s">
        <v>1837</v>
      </c>
      <c r="E1153" s="175"/>
      <c r="F1153" s="175" t="s">
        <v>3785</v>
      </c>
      <c r="G1153" s="176" t="s">
        <v>216</v>
      </c>
      <c r="H1153" s="175" t="s">
        <v>1462</v>
      </c>
      <c r="I1153" s="173">
        <v>8</v>
      </c>
      <c r="J1153" s="173">
        <v>1</v>
      </c>
      <c r="K1153" s="173">
        <v>1</v>
      </c>
      <c r="L1153" s="174">
        <v>7</v>
      </c>
      <c r="M1153" s="173">
        <v>34</v>
      </c>
      <c r="N1153" s="173">
        <v>13</v>
      </c>
      <c r="O1153" s="173">
        <v>20</v>
      </c>
      <c r="P1153" s="167">
        <v>1.6153846153846201</v>
      </c>
    </row>
    <row r="1154" spans="1:16" x14ac:dyDescent="0.35">
      <c r="A1154" s="177" t="s">
        <v>7170</v>
      </c>
      <c r="B1154" s="175"/>
      <c r="C1154" s="175" t="s">
        <v>8856</v>
      </c>
      <c r="D1154" s="175" t="s">
        <v>11433</v>
      </c>
      <c r="E1154" s="175" t="s">
        <v>7169</v>
      </c>
      <c r="F1154" s="175"/>
      <c r="G1154" s="176" t="s">
        <v>11434</v>
      </c>
      <c r="H1154" s="175" t="s">
        <v>1646</v>
      </c>
      <c r="I1154" s="173">
        <v>8</v>
      </c>
      <c r="J1154" s="173">
        <v>12</v>
      </c>
      <c r="K1154" s="173">
        <v>18</v>
      </c>
      <c r="L1154" s="174">
        <v>-0.33333333333333298</v>
      </c>
      <c r="M1154" s="173">
        <v>2290</v>
      </c>
      <c r="N1154" s="173">
        <v>911</v>
      </c>
      <c r="O1154" s="173">
        <v>1129</v>
      </c>
      <c r="P1154" s="167">
        <v>1.51372118551043</v>
      </c>
    </row>
    <row r="1155" spans="1:16" x14ac:dyDescent="0.35">
      <c r="A1155" s="177" t="s">
        <v>3159</v>
      </c>
      <c r="B1155" s="175" t="s">
        <v>3158</v>
      </c>
      <c r="C1155" s="175" t="s">
        <v>257</v>
      </c>
      <c r="D1155" s="175" t="s">
        <v>3157</v>
      </c>
      <c r="E1155" s="175" t="s">
        <v>3156</v>
      </c>
      <c r="F1155" s="175"/>
      <c r="G1155" s="176" t="s">
        <v>216</v>
      </c>
      <c r="H1155" s="175" t="s">
        <v>1646</v>
      </c>
      <c r="I1155" s="173">
        <v>8</v>
      </c>
      <c r="J1155" s="173">
        <v>22</v>
      </c>
      <c r="K1155" s="173">
        <v>19</v>
      </c>
      <c r="L1155" s="174">
        <v>-0.63636363636363602</v>
      </c>
      <c r="M1155" s="173">
        <v>132</v>
      </c>
      <c r="N1155" s="173">
        <v>126</v>
      </c>
      <c r="O1155" s="173">
        <v>138</v>
      </c>
      <c r="P1155" s="167">
        <v>4.76190476190477E-2</v>
      </c>
    </row>
    <row r="1156" spans="1:16" x14ac:dyDescent="0.35">
      <c r="A1156" s="177" t="s">
        <v>6662</v>
      </c>
      <c r="B1156" s="175"/>
      <c r="C1156" s="175" t="s">
        <v>8856</v>
      </c>
      <c r="D1156" s="175" t="s">
        <v>10608</v>
      </c>
      <c r="E1156" s="175"/>
      <c r="F1156" s="175" t="s">
        <v>6661</v>
      </c>
      <c r="G1156" s="176" t="s">
        <v>11455</v>
      </c>
      <c r="H1156" s="175" t="s">
        <v>1646</v>
      </c>
      <c r="I1156" s="173">
        <v>8</v>
      </c>
      <c r="J1156" s="173">
        <v>23</v>
      </c>
      <c r="K1156" s="173">
        <v>38</v>
      </c>
      <c r="L1156" s="174">
        <v>-0.65217391304347805</v>
      </c>
      <c r="M1156" s="173">
        <v>248</v>
      </c>
      <c r="N1156" s="173">
        <v>126</v>
      </c>
      <c r="O1156" s="173">
        <v>131</v>
      </c>
      <c r="P1156" s="167">
        <v>0.96825396825396803</v>
      </c>
    </row>
    <row r="1157" spans="1:16" x14ac:dyDescent="0.35">
      <c r="A1157" s="177" t="s">
        <v>2698</v>
      </c>
      <c r="B1157" s="175"/>
      <c r="C1157" s="175" t="s">
        <v>8856</v>
      </c>
      <c r="D1157" s="175" t="s">
        <v>11483</v>
      </c>
      <c r="E1157" s="175"/>
      <c r="F1157" s="175" t="s">
        <v>2697</v>
      </c>
      <c r="G1157" s="176" t="s">
        <v>10666</v>
      </c>
      <c r="H1157" s="175" t="s">
        <v>1646</v>
      </c>
      <c r="I1157" s="173">
        <v>8</v>
      </c>
      <c r="J1157" s="173">
        <v>14</v>
      </c>
      <c r="K1157" s="173">
        <v>33</v>
      </c>
      <c r="L1157" s="174">
        <v>-0.42857142857142899</v>
      </c>
      <c r="M1157" s="173">
        <v>217</v>
      </c>
      <c r="N1157" s="173">
        <v>109</v>
      </c>
      <c r="O1157" s="173">
        <v>236</v>
      </c>
      <c r="P1157" s="167">
        <v>0.99082568807339499</v>
      </c>
    </row>
    <row r="1158" spans="1:16" x14ac:dyDescent="0.35">
      <c r="A1158" s="177" t="s">
        <v>7537</v>
      </c>
      <c r="B1158" s="175"/>
      <c r="C1158" s="175" t="s">
        <v>8856</v>
      </c>
      <c r="D1158" s="175" t="s">
        <v>11534</v>
      </c>
      <c r="E1158" s="175"/>
      <c r="F1158" s="175" t="s">
        <v>7536</v>
      </c>
      <c r="G1158" s="176" t="s">
        <v>11535</v>
      </c>
      <c r="H1158" s="175" t="s">
        <v>1646</v>
      </c>
      <c r="I1158" s="173">
        <v>8</v>
      </c>
      <c r="J1158" s="173">
        <v>0</v>
      </c>
      <c r="K1158" s="173">
        <v>20</v>
      </c>
      <c r="L1158" s="174">
        <v>0</v>
      </c>
      <c r="M1158" s="173">
        <v>208</v>
      </c>
      <c r="N1158" s="173">
        <v>131</v>
      </c>
      <c r="O1158" s="173">
        <v>152</v>
      </c>
      <c r="P1158" s="167">
        <v>0.58778625954198505</v>
      </c>
    </row>
    <row r="1159" spans="1:16" x14ac:dyDescent="0.35">
      <c r="A1159" s="177" t="s">
        <v>2481</v>
      </c>
      <c r="B1159" s="175"/>
      <c r="C1159" s="175" t="s">
        <v>257</v>
      </c>
      <c r="D1159" s="175" t="s">
        <v>9186</v>
      </c>
      <c r="E1159" s="175"/>
      <c r="F1159" s="175" t="s">
        <v>2480</v>
      </c>
      <c r="G1159" s="176" t="s">
        <v>9187</v>
      </c>
      <c r="H1159" s="175" t="s">
        <v>1646</v>
      </c>
      <c r="I1159" s="173">
        <v>8</v>
      </c>
      <c r="J1159" s="173">
        <v>14</v>
      </c>
      <c r="K1159" s="173">
        <v>18</v>
      </c>
      <c r="L1159" s="174">
        <v>-0.42857142857142899</v>
      </c>
      <c r="M1159" s="173">
        <v>102</v>
      </c>
      <c r="N1159" s="173">
        <v>37</v>
      </c>
      <c r="O1159" s="173">
        <v>43</v>
      </c>
      <c r="P1159" s="167">
        <v>1.7567567567567599</v>
      </c>
    </row>
    <row r="1160" spans="1:16" x14ac:dyDescent="0.35">
      <c r="A1160" s="177" t="s">
        <v>2138</v>
      </c>
      <c r="B1160" s="175"/>
      <c r="C1160" s="175" t="s">
        <v>254</v>
      </c>
      <c r="D1160" s="175" t="s">
        <v>9463</v>
      </c>
      <c r="E1160" s="175"/>
      <c r="F1160" s="175" t="s">
        <v>2137</v>
      </c>
      <c r="G1160" s="176" t="s">
        <v>201</v>
      </c>
      <c r="H1160" s="175" t="s">
        <v>1646</v>
      </c>
      <c r="I1160" s="173">
        <v>8</v>
      </c>
      <c r="J1160" s="173">
        <v>0</v>
      </c>
      <c r="K1160" s="173">
        <v>3</v>
      </c>
      <c r="L1160" s="174">
        <v>0</v>
      </c>
      <c r="M1160" s="173">
        <v>243</v>
      </c>
      <c r="N1160" s="173">
        <v>86</v>
      </c>
      <c r="O1160" s="173">
        <v>92</v>
      </c>
      <c r="P1160" s="167">
        <v>1.82558139534884</v>
      </c>
    </row>
    <row r="1161" spans="1:16" x14ac:dyDescent="0.35">
      <c r="A1161" s="177" t="s">
        <v>2056</v>
      </c>
      <c r="B1161" s="175"/>
      <c r="C1161" s="175" t="s">
        <v>267</v>
      </c>
      <c r="D1161" s="175" t="s">
        <v>2055</v>
      </c>
      <c r="E1161" s="175"/>
      <c r="F1161" s="175" t="s">
        <v>2054</v>
      </c>
      <c r="G1161" s="176" t="s">
        <v>272</v>
      </c>
      <c r="H1161" s="175" t="s">
        <v>1462</v>
      </c>
      <c r="I1161" s="173">
        <v>8</v>
      </c>
      <c r="J1161" s="173">
        <v>11</v>
      </c>
      <c r="K1161" s="173">
        <v>0</v>
      </c>
      <c r="L1161" s="174">
        <v>-0.27272727272727298</v>
      </c>
      <c r="M1161" s="173">
        <v>24</v>
      </c>
      <c r="N1161" s="173">
        <v>8</v>
      </c>
      <c r="O1161" s="173">
        <v>9</v>
      </c>
      <c r="P1161" s="167">
        <v>2</v>
      </c>
    </row>
    <row r="1162" spans="1:16" x14ac:dyDescent="0.35">
      <c r="A1162" s="177" t="s">
        <v>6981</v>
      </c>
      <c r="B1162" s="175" t="s">
        <v>5185</v>
      </c>
      <c r="C1162" s="175" t="s">
        <v>256</v>
      </c>
      <c r="D1162" s="175" t="s">
        <v>6980</v>
      </c>
      <c r="E1162" s="175" t="s">
        <v>6979</v>
      </c>
      <c r="F1162" s="175"/>
      <c r="G1162" s="176" t="s">
        <v>2526</v>
      </c>
      <c r="H1162" s="175" t="s">
        <v>1646</v>
      </c>
      <c r="I1162" s="173">
        <v>7</v>
      </c>
      <c r="J1162" s="173">
        <v>0</v>
      </c>
      <c r="K1162" s="173">
        <v>2</v>
      </c>
      <c r="L1162" s="174">
        <v>0</v>
      </c>
      <c r="M1162" s="173">
        <v>90</v>
      </c>
      <c r="N1162" s="173">
        <v>110</v>
      </c>
      <c r="O1162" s="173">
        <v>127</v>
      </c>
      <c r="P1162" s="167">
        <v>-0.18181818181818199</v>
      </c>
    </row>
    <row r="1163" spans="1:16" x14ac:dyDescent="0.35">
      <c r="A1163" s="177" t="s">
        <v>7243</v>
      </c>
      <c r="B1163" s="175" t="s">
        <v>3454</v>
      </c>
      <c r="C1163" s="175" t="s">
        <v>256</v>
      </c>
      <c r="D1163" s="175" t="s">
        <v>11083</v>
      </c>
      <c r="E1163" s="175" t="s">
        <v>7242</v>
      </c>
      <c r="F1163" s="175"/>
      <c r="G1163" s="176" t="s">
        <v>9620</v>
      </c>
      <c r="H1163" s="175" t="s">
        <v>1646</v>
      </c>
      <c r="I1163" s="173">
        <v>7</v>
      </c>
      <c r="J1163" s="173">
        <v>2</v>
      </c>
      <c r="K1163" s="173">
        <v>3</v>
      </c>
      <c r="L1163" s="174">
        <v>2.5</v>
      </c>
      <c r="M1163" s="173">
        <v>532</v>
      </c>
      <c r="N1163" s="173">
        <v>213</v>
      </c>
      <c r="O1163" s="173">
        <v>253</v>
      </c>
      <c r="P1163" s="167">
        <v>1.49765258215962</v>
      </c>
    </row>
    <row r="1164" spans="1:16" x14ac:dyDescent="0.35">
      <c r="A1164" s="177" t="s">
        <v>5777</v>
      </c>
      <c r="B1164" s="175" t="s">
        <v>2872</v>
      </c>
      <c r="C1164" s="175" t="s">
        <v>350</v>
      </c>
      <c r="D1164" s="175" t="s">
        <v>11682</v>
      </c>
      <c r="E1164" s="175" t="s">
        <v>5776</v>
      </c>
      <c r="F1164" s="175"/>
      <c r="G1164" s="176" t="s">
        <v>10123</v>
      </c>
      <c r="H1164" s="175" t="s">
        <v>1646</v>
      </c>
      <c r="I1164" s="173">
        <v>7</v>
      </c>
      <c r="J1164" s="173">
        <v>3</v>
      </c>
      <c r="K1164" s="173">
        <v>3</v>
      </c>
      <c r="L1164" s="174">
        <v>1.3333333333333299</v>
      </c>
      <c r="M1164" s="173">
        <v>3983</v>
      </c>
      <c r="N1164" s="173">
        <v>1613</v>
      </c>
      <c r="O1164" s="173">
        <v>2023</v>
      </c>
      <c r="P1164" s="167">
        <v>1.4693118412895201</v>
      </c>
    </row>
    <row r="1165" spans="1:16" x14ac:dyDescent="0.35">
      <c r="A1165" s="177" t="s">
        <v>5724</v>
      </c>
      <c r="B1165" s="175" t="s">
        <v>2771</v>
      </c>
      <c r="C1165" s="175" t="s">
        <v>255</v>
      </c>
      <c r="D1165" s="175" t="s">
        <v>9636</v>
      </c>
      <c r="E1165" s="175" t="s">
        <v>5723</v>
      </c>
      <c r="F1165" s="175"/>
      <c r="G1165" s="176" t="s">
        <v>9637</v>
      </c>
      <c r="H1165" s="175" t="s">
        <v>1646</v>
      </c>
      <c r="I1165" s="173">
        <v>7</v>
      </c>
      <c r="J1165" s="173">
        <v>14</v>
      </c>
      <c r="K1165" s="173">
        <v>11</v>
      </c>
      <c r="L1165" s="174">
        <v>-0.5</v>
      </c>
      <c r="M1165" s="173">
        <v>604</v>
      </c>
      <c r="N1165" s="173">
        <v>194</v>
      </c>
      <c r="O1165" s="173">
        <v>249</v>
      </c>
      <c r="P1165" s="167">
        <v>2.1134020618556701</v>
      </c>
    </row>
    <row r="1166" spans="1:16" x14ac:dyDescent="0.35">
      <c r="A1166" s="177" t="s">
        <v>5588</v>
      </c>
      <c r="B1166" s="175"/>
      <c r="C1166" s="175" t="s">
        <v>258</v>
      </c>
      <c r="D1166" s="175" t="s">
        <v>5587</v>
      </c>
      <c r="E1166" s="175"/>
      <c r="F1166" s="175" t="s">
        <v>5586</v>
      </c>
      <c r="G1166" s="176" t="s">
        <v>1894</v>
      </c>
      <c r="H1166" s="175" t="s">
        <v>1646</v>
      </c>
      <c r="I1166" s="173">
        <v>7</v>
      </c>
      <c r="J1166" s="173">
        <v>0</v>
      </c>
      <c r="K1166" s="173">
        <v>2</v>
      </c>
      <c r="L1166" s="174">
        <v>0</v>
      </c>
      <c r="M1166" s="173">
        <v>849</v>
      </c>
      <c r="N1166" s="173">
        <v>39</v>
      </c>
      <c r="O1166" s="173">
        <v>410</v>
      </c>
      <c r="P1166" s="167">
        <v>20.769230769230798</v>
      </c>
    </row>
    <row r="1167" spans="1:16" x14ac:dyDescent="0.35">
      <c r="A1167" s="177" t="s">
        <v>5259</v>
      </c>
      <c r="B1167" s="175" t="s">
        <v>5180</v>
      </c>
      <c r="C1167" s="175" t="s">
        <v>254</v>
      </c>
      <c r="D1167" s="175" t="s">
        <v>5258</v>
      </c>
      <c r="E1167" s="175" t="s">
        <v>5257</v>
      </c>
      <c r="F1167" s="175"/>
      <c r="G1167" s="176" t="s">
        <v>201</v>
      </c>
      <c r="H1167" s="175" t="s">
        <v>1646</v>
      </c>
      <c r="I1167" s="173">
        <v>7</v>
      </c>
      <c r="J1167" s="173">
        <v>16</v>
      </c>
      <c r="K1167" s="173">
        <v>12</v>
      </c>
      <c r="L1167" s="174">
        <v>-0.5625</v>
      </c>
      <c r="M1167" s="173">
        <v>124</v>
      </c>
      <c r="N1167" s="173">
        <v>42</v>
      </c>
      <c r="O1167" s="173">
        <v>66</v>
      </c>
      <c r="P1167" s="167">
        <v>1.9523809523809501</v>
      </c>
    </row>
    <row r="1168" spans="1:16" x14ac:dyDescent="0.35">
      <c r="A1168" s="177" t="s">
        <v>7233</v>
      </c>
      <c r="B1168" s="175" t="s">
        <v>2753</v>
      </c>
      <c r="C1168" s="175" t="s">
        <v>262</v>
      </c>
      <c r="D1168" s="175" t="s">
        <v>11746</v>
      </c>
      <c r="E1168" s="175" t="s">
        <v>7232</v>
      </c>
      <c r="F1168" s="175"/>
      <c r="G1168" s="176" t="s">
        <v>11747</v>
      </c>
      <c r="H1168" s="175" t="s">
        <v>1646</v>
      </c>
      <c r="I1168" s="173">
        <v>7</v>
      </c>
      <c r="J1168" s="173">
        <v>14</v>
      </c>
      <c r="K1168" s="173">
        <v>12</v>
      </c>
      <c r="L1168" s="174">
        <v>-0.5</v>
      </c>
      <c r="M1168" s="173">
        <v>335</v>
      </c>
      <c r="N1168" s="173">
        <v>109</v>
      </c>
      <c r="O1168" s="173">
        <v>131</v>
      </c>
      <c r="P1168" s="167">
        <v>2.07339449541284</v>
      </c>
    </row>
    <row r="1169" spans="1:16" x14ac:dyDescent="0.35">
      <c r="A1169" s="177" t="s">
        <v>4980</v>
      </c>
      <c r="B1169" s="175"/>
      <c r="C1169" s="175" t="s">
        <v>8856</v>
      </c>
      <c r="D1169" s="175" t="s">
        <v>2907</v>
      </c>
      <c r="E1169" s="175"/>
      <c r="F1169" s="175" t="s">
        <v>4979</v>
      </c>
      <c r="G1169" s="176" t="s">
        <v>2357</v>
      </c>
      <c r="H1169" s="175" t="s">
        <v>1462</v>
      </c>
      <c r="I1169" s="173">
        <v>7</v>
      </c>
      <c r="J1169" s="173">
        <v>0</v>
      </c>
      <c r="K1169" s="173">
        <v>0</v>
      </c>
      <c r="L1169" s="174">
        <v>0</v>
      </c>
      <c r="M1169" s="173">
        <v>20</v>
      </c>
      <c r="N1169" s="173">
        <v>3</v>
      </c>
      <c r="O1169" s="173">
        <v>5</v>
      </c>
      <c r="P1169" s="167">
        <v>5.6666666666666696</v>
      </c>
    </row>
    <row r="1170" spans="1:16" x14ac:dyDescent="0.35">
      <c r="A1170" s="177" t="s">
        <v>4714</v>
      </c>
      <c r="B1170" s="175"/>
      <c r="C1170" s="175" t="s">
        <v>8856</v>
      </c>
      <c r="D1170" s="175" t="s">
        <v>2675</v>
      </c>
      <c r="E1170" s="175"/>
      <c r="F1170" s="175" t="s">
        <v>4713</v>
      </c>
      <c r="G1170" s="176" t="s">
        <v>2673</v>
      </c>
      <c r="H1170" s="175" t="s">
        <v>1646</v>
      </c>
      <c r="I1170" s="173">
        <v>7</v>
      </c>
      <c r="J1170" s="173">
        <v>10</v>
      </c>
      <c r="K1170" s="173">
        <v>31</v>
      </c>
      <c r="L1170" s="174">
        <v>-0.3</v>
      </c>
      <c r="M1170" s="173">
        <v>175</v>
      </c>
      <c r="N1170" s="173">
        <v>88</v>
      </c>
      <c r="O1170" s="173">
        <v>103</v>
      </c>
      <c r="P1170" s="167">
        <v>0.98863636363636398</v>
      </c>
    </row>
    <row r="1171" spans="1:16" x14ac:dyDescent="0.35">
      <c r="A1171" s="177" t="s">
        <v>4481</v>
      </c>
      <c r="B1171" s="175"/>
      <c r="C1171" s="175" t="s">
        <v>8856</v>
      </c>
      <c r="D1171" s="175" t="s">
        <v>10447</v>
      </c>
      <c r="E1171" s="175"/>
      <c r="F1171" s="175" t="s">
        <v>4480</v>
      </c>
      <c r="G1171" s="176" t="s">
        <v>10448</v>
      </c>
      <c r="H1171" s="175" t="s">
        <v>1646</v>
      </c>
      <c r="I1171" s="173">
        <v>7</v>
      </c>
      <c r="J1171" s="173">
        <v>3</v>
      </c>
      <c r="K1171" s="173">
        <v>5</v>
      </c>
      <c r="L1171" s="174">
        <v>1.3333333333333299</v>
      </c>
      <c r="M1171" s="173">
        <v>201</v>
      </c>
      <c r="N1171" s="173">
        <v>79</v>
      </c>
      <c r="O1171" s="173">
        <v>92</v>
      </c>
      <c r="P1171" s="167">
        <v>1.54430379746835</v>
      </c>
    </row>
    <row r="1172" spans="1:16" x14ac:dyDescent="0.35">
      <c r="A1172" s="177" t="s">
        <v>7185</v>
      </c>
      <c r="B1172" s="175"/>
      <c r="C1172" s="175" t="s">
        <v>8856</v>
      </c>
      <c r="D1172" s="175" t="s">
        <v>7184</v>
      </c>
      <c r="E1172" s="175"/>
      <c r="F1172" s="175" t="s">
        <v>7183</v>
      </c>
      <c r="G1172" s="176" t="s">
        <v>7182</v>
      </c>
      <c r="H1172" s="175" t="s">
        <v>1646</v>
      </c>
      <c r="I1172" s="173">
        <v>7</v>
      </c>
      <c r="J1172" s="173">
        <v>8</v>
      </c>
      <c r="K1172" s="173">
        <v>6</v>
      </c>
      <c r="L1172" s="174">
        <v>-0.125</v>
      </c>
      <c r="M1172" s="173">
        <v>26</v>
      </c>
      <c r="N1172" s="173">
        <v>14</v>
      </c>
      <c r="O1172" s="173">
        <v>14</v>
      </c>
      <c r="P1172" s="167">
        <v>0.85714285714285698</v>
      </c>
    </row>
    <row r="1173" spans="1:16" x14ac:dyDescent="0.35">
      <c r="A1173" s="177" t="s">
        <v>4343</v>
      </c>
      <c r="B1173" s="175"/>
      <c r="C1173" s="175" t="s">
        <v>257</v>
      </c>
      <c r="D1173" s="175" t="s">
        <v>4342</v>
      </c>
      <c r="E1173" s="175"/>
      <c r="F1173" s="175" t="s">
        <v>4341</v>
      </c>
      <c r="G1173" s="176" t="s">
        <v>4340</v>
      </c>
      <c r="H1173" s="175" t="s">
        <v>1646</v>
      </c>
      <c r="I1173" s="173">
        <v>7</v>
      </c>
      <c r="J1173" s="173">
        <v>6</v>
      </c>
      <c r="K1173" s="173">
        <v>12</v>
      </c>
      <c r="L1173" s="174">
        <v>0.16666666666666699</v>
      </c>
      <c r="M1173" s="173">
        <v>249</v>
      </c>
      <c r="N1173" s="173">
        <v>63</v>
      </c>
      <c r="O1173" s="173">
        <v>103</v>
      </c>
      <c r="P1173" s="167">
        <v>2.9523809523809499</v>
      </c>
    </row>
    <row r="1174" spans="1:16" x14ac:dyDescent="0.35">
      <c r="A1174" s="177" t="s">
        <v>4164</v>
      </c>
      <c r="B1174" s="175"/>
      <c r="C1174" s="175" t="s">
        <v>257</v>
      </c>
      <c r="D1174" s="175" t="s">
        <v>10506</v>
      </c>
      <c r="E1174" s="175"/>
      <c r="F1174" s="175" t="s">
        <v>4162</v>
      </c>
      <c r="G1174" s="176" t="s">
        <v>10507</v>
      </c>
      <c r="H1174" s="175" t="s">
        <v>1646</v>
      </c>
      <c r="I1174" s="173">
        <v>7</v>
      </c>
      <c r="J1174" s="173">
        <v>2</v>
      </c>
      <c r="K1174" s="173">
        <v>1</v>
      </c>
      <c r="L1174" s="174">
        <v>2.5</v>
      </c>
      <c r="M1174" s="173">
        <v>286</v>
      </c>
      <c r="N1174" s="173">
        <v>161</v>
      </c>
      <c r="O1174" s="173">
        <v>207</v>
      </c>
      <c r="P1174" s="167">
        <v>0.77639751552795</v>
      </c>
    </row>
    <row r="1175" spans="1:16" x14ac:dyDescent="0.35">
      <c r="A1175" s="177" t="s">
        <v>4086</v>
      </c>
      <c r="B1175" s="175"/>
      <c r="C1175" s="175" t="s">
        <v>258</v>
      </c>
      <c r="D1175" s="175" t="s">
        <v>1982</v>
      </c>
      <c r="E1175" s="175"/>
      <c r="F1175" s="175" t="s">
        <v>4085</v>
      </c>
      <c r="G1175" s="176" t="s">
        <v>207</v>
      </c>
      <c r="H1175" s="175" t="s">
        <v>1646</v>
      </c>
      <c r="I1175" s="173">
        <v>7</v>
      </c>
      <c r="J1175" s="173">
        <v>6</v>
      </c>
      <c r="K1175" s="173">
        <v>6</v>
      </c>
      <c r="L1175" s="174">
        <v>0.16666666666666699</v>
      </c>
      <c r="M1175" s="173">
        <v>0</v>
      </c>
      <c r="N1175" s="173">
        <v>0</v>
      </c>
      <c r="O1175" s="173">
        <v>0</v>
      </c>
      <c r="P1175" s="167">
        <v>0</v>
      </c>
    </row>
    <row r="1176" spans="1:16" x14ac:dyDescent="0.35">
      <c r="A1176" s="177" t="s">
        <v>7709</v>
      </c>
      <c r="B1176" s="175"/>
      <c r="C1176" s="175" t="s">
        <v>254</v>
      </c>
      <c r="D1176" s="175" t="s">
        <v>10518</v>
      </c>
      <c r="E1176" s="175"/>
      <c r="F1176" s="175" t="s">
        <v>7708</v>
      </c>
      <c r="G1176" s="176" t="s">
        <v>10519</v>
      </c>
      <c r="H1176" s="175" t="s">
        <v>1646</v>
      </c>
      <c r="I1176" s="173">
        <v>7</v>
      </c>
      <c r="J1176" s="173">
        <v>18</v>
      </c>
      <c r="K1176" s="173">
        <v>23</v>
      </c>
      <c r="L1176" s="174">
        <v>-0.61111111111111105</v>
      </c>
      <c r="M1176" s="173">
        <v>63</v>
      </c>
      <c r="N1176" s="173">
        <v>35</v>
      </c>
      <c r="O1176" s="173">
        <v>28</v>
      </c>
      <c r="P1176" s="167">
        <v>0.8</v>
      </c>
    </row>
    <row r="1177" spans="1:16" x14ac:dyDescent="0.35">
      <c r="A1177" s="177" t="s">
        <v>7296</v>
      </c>
      <c r="B1177" s="175"/>
      <c r="C1177" s="175" t="s">
        <v>259</v>
      </c>
      <c r="D1177" s="175" t="s">
        <v>9764</v>
      </c>
      <c r="E1177" s="175"/>
      <c r="F1177" s="175" t="s">
        <v>7295</v>
      </c>
      <c r="G1177" s="176" t="s">
        <v>1839</v>
      </c>
      <c r="H1177" s="175" t="s">
        <v>1646</v>
      </c>
      <c r="I1177" s="173">
        <v>7</v>
      </c>
      <c r="J1177" s="173">
        <v>12</v>
      </c>
      <c r="K1177" s="173">
        <v>8</v>
      </c>
      <c r="L1177" s="174">
        <v>-0.41666666666666702</v>
      </c>
      <c r="M1177" s="173">
        <v>117</v>
      </c>
      <c r="N1177" s="173">
        <v>47</v>
      </c>
      <c r="O1177" s="173">
        <v>40</v>
      </c>
      <c r="P1177" s="167">
        <v>1.4893617021276599</v>
      </c>
    </row>
    <row r="1178" spans="1:16" x14ac:dyDescent="0.35">
      <c r="A1178" s="177" t="s">
        <v>7118</v>
      </c>
      <c r="B1178" s="175" t="s">
        <v>6760</v>
      </c>
      <c r="C1178" s="175" t="s">
        <v>8856</v>
      </c>
      <c r="D1178" s="175" t="s">
        <v>11410</v>
      </c>
      <c r="E1178" s="175" t="s">
        <v>7117</v>
      </c>
      <c r="F1178" s="175"/>
      <c r="G1178" s="176" t="s">
        <v>11411</v>
      </c>
      <c r="H1178" s="175" t="s">
        <v>1646</v>
      </c>
      <c r="I1178" s="173">
        <v>7</v>
      </c>
      <c r="J1178" s="173">
        <v>47</v>
      </c>
      <c r="K1178" s="173">
        <v>47</v>
      </c>
      <c r="L1178" s="174">
        <v>-0.85106382978723405</v>
      </c>
      <c r="M1178" s="173">
        <v>797</v>
      </c>
      <c r="N1178" s="173">
        <v>380</v>
      </c>
      <c r="O1178" s="173">
        <v>487</v>
      </c>
      <c r="P1178" s="167">
        <v>1.09736842105263</v>
      </c>
    </row>
    <row r="1179" spans="1:16" x14ac:dyDescent="0.35">
      <c r="A1179" s="177" t="s">
        <v>3393</v>
      </c>
      <c r="B1179" s="175"/>
      <c r="C1179" s="175" t="s">
        <v>258</v>
      </c>
      <c r="D1179" s="175" t="s">
        <v>3392</v>
      </c>
      <c r="E1179" s="175"/>
      <c r="F1179" s="175" t="s">
        <v>3391</v>
      </c>
      <c r="G1179" s="176" t="s">
        <v>1474</v>
      </c>
      <c r="H1179" s="175" t="s">
        <v>1646</v>
      </c>
      <c r="I1179" s="173">
        <v>7</v>
      </c>
      <c r="J1179" s="173">
        <v>0</v>
      </c>
      <c r="K1179" s="173">
        <v>4</v>
      </c>
      <c r="L1179" s="174">
        <v>0</v>
      </c>
      <c r="M1179" s="173">
        <v>210</v>
      </c>
      <c r="N1179" s="173">
        <v>65</v>
      </c>
      <c r="O1179" s="173">
        <v>96</v>
      </c>
      <c r="P1179" s="167">
        <v>2.2307692307692299</v>
      </c>
    </row>
    <row r="1180" spans="1:16" x14ac:dyDescent="0.35">
      <c r="A1180" s="177" t="s">
        <v>5895</v>
      </c>
      <c r="B1180" s="175" t="s">
        <v>2929</v>
      </c>
      <c r="C1180" s="175" t="s">
        <v>258</v>
      </c>
      <c r="D1180" s="175" t="s">
        <v>11648</v>
      </c>
      <c r="E1180" s="175" t="s">
        <v>5894</v>
      </c>
      <c r="F1180" s="175"/>
      <c r="G1180" s="176" t="s">
        <v>11649</v>
      </c>
      <c r="H1180" s="175" t="s">
        <v>1646</v>
      </c>
      <c r="I1180" s="173">
        <v>6</v>
      </c>
      <c r="J1180" s="173">
        <v>0</v>
      </c>
      <c r="K1180" s="173">
        <v>1</v>
      </c>
      <c r="L1180" s="174">
        <v>0</v>
      </c>
      <c r="M1180" s="173">
        <v>564</v>
      </c>
      <c r="N1180" s="173">
        <v>171</v>
      </c>
      <c r="O1180" s="173">
        <v>217</v>
      </c>
      <c r="P1180" s="167">
        <v>2.29824561403509</v>
      </c>
    </row>
    <row r="1181" spans="1:16" x14ac:dyDescent="0.35">
      <c r="A1181" s="177" t="s">
        <v>7781</v>
      </c>
      <c r="B1181" s="175" t="s">
        <v>7780</v>
      </c>
      <c r="C1181" s="175" t="s">
        <v>268</v>
      </c>
      <c r="D1181" s="175" t="s">
        <v>9250</v>
      </c>
      <c r="E1181" s="175" t="s">
        <v>7779</v>
      </c>
      <c r="F1181" s="175"/>
      <c r="G1181" s="176" t="s">
        <v>1872</v>
      </c>
      <c r="H1181" s="175" t="s">
        <v>1646</v>
      </c>
      <c r="I1181" s="173">
        <v>6</v>
      </c>
      <c r="J1181" s="173">
        <v>16</v>
      </c>
      <c r="K1181" s="173">
        <v>25</v>
      </c>
      <c r="L1181" s="174">
        <v>-0.625</v>
      </c>
      <c r="M1181" s="173">
        <v>345</v>
      </c>
      <c r="N1181" s="173">
        <v>293</v>
      </c>
      <c r="O1181" s="173">
        <v>273</v>
      </c>
      <c r="P1181" s="167">
        <v>0.17747440273037501</v>
      </c>
    </row>
    <row r="1182" spans="1:16" x14ac:dyDescent="0.35">
      <c r="A1182" s="177" t="s">
        <v>7591</v>
      </c>
      <c r="B1182" s="175" t="s">
        <v>6649</v>
      </c>
      <c r="C1182" s="175" t="s">
        <v>268</v>
      </c>
      <c r="D1182" s="175" t="s">
        <v>11684</v>
      </c>
      <c r="E1182" s="175" t="s">
        <v>7590</v>
      </c>
      <c r="F1182" s="175"/>
      <c r="G1182" s="176" t="s">
        <v>1839</v>
      </c>
      <c r="H1182" s="175" t="s">
        <v>1646</v>
      </c>
      <c r="I1182" s="173">
        <v>6</v>
      </c>
      <c r="J1182" s="173">
        <v>9</v>
      </c>
      <c r="K1182" s="173">
        <v>7</v>
      </c>
      <c r="L1182" s="174">
        <v>-0.33333333333333298</v>
      </c>
      <c r="M1182" s="173">
        <v>79</v>
      </c>
      <c r="N1182" s="173">
        <v>37</v>
      </c>
      <c r="O1182" s="173">
        <v>56</v>
      </c>
      <c r="P1182" s="167">
        <v>1.13513513513514</v>
      </c>
    </row>
    <row r="1183" spans="1:16" x14ac:dyDescent="0.35">
      <c r="A1183" s="177" t="s">
        <v>5316</v>
      </c>
      <c r="B1183" s="175" t="s">
        <v>5315</v>
      </c>
      <c r="C1183" s="175" t="s">
        <v>257</v>
      </c>
      <c r="D1183" s="175" t="s">
        <v>5314</v>
      </c>
      <c r="E1183" s="175" t="s">
        <v>5313</v>
      </c>
      <c r="F1183" s="175"/>
      <c r="G1183" s="176" t="s">
        <v>216</v>
      </c>
      <c r="H1183" s="175" t="s">
        <v>1646</v>
      </c>
      <c r="I1183" s="173">
        <v>6</v>
      </c>
      <c r="J1183" s="173">
        <v>29</v>
      </c>
      <c r="K1183" s="173">
        <v>12</v>
      </c>
      <c r="L1183" s="174">
        <v>-0.79310344827586199</v>
      </c>
      <c r="M1183" s="173">
        <v>476</v>
      </c>
      <c r="N1183" s="173">
        <v>225</v>
      </c>
      <c r="O1183" s="173">
        <v>260</v>
      </c>
      <c r="P1183" s="167">
        <v>1.1155555555555601</v>
      </c>
    </row>
    <row r="1184" spans="1:16" x14ac:dyDescent="0.35">
      <c r="A1184" s="177" t="s">
        <v>5200</v>
      </c>
      <c r="B1184" s="175" t="s">
        <v>5120</v>
      </c>
      <c r="C1184" s="175" t="s">
        <v>254</v>
      </c>
      <c r="D1184" s="175" t="s">
        <v>9928</v>
      </c>
      <c r="E1184" s="175" t="s">
        <v>5199</v>
      </c>
      <c r="F1184" s="175"/>
      <c r="G1184" s="176" t="s">
        <v>1839</v>
      </c>
      <c r="H1184" s="175" t="s">
        <v>1646</v>
      </c>
      <c r="I1184" s="173">
        <v>6</v>
      </c>
      <c r="J1184" s="173">
        <v>9</v>
      </c>
      <c r="K1184" s="173">
        <v>13</v>
      </c>
      <c r="L1184" s="174">
        <v>-0.33333333333333298</v>
      </c>
      <c r="M1184" s="173">
        <v>120</v>
      </c>
      <c r="N1184" s="173">
        <v>30</v>
      </c>
      <c r="O1184" s="173">
        <v>44</v>
      </c>
      <c r="P1184" s="167">
        <v>3</v>
      </c>
    </row>
    <row r="1185" spans="1:16" x14ac:dyDescent="0.35">
      <c r="A1185" s="177" t="s">
        <v>7846</v>
      </c>
      <c r="B1185" s="175" t="s">
        <v>5132</v>
      </c>
      <c r="C1185" s="175" t="s">
        <v>351</v>
      </c>
      <c r="D1185" s="175" t="s">
        <v>9678</v>
      </c>
      <c r="E1185" s="175" t="s">
        <v>7845</v>
      </c>
      <c r="F1185" s="175"/>
      <c r="G1185" s="176" t="s">
        <v>9679</v>
      </c>
      <c r="H1185" s="175" t="s">
        <v>1646</v>
      </c>
      <c r="I1185" s="173">
        <v>6</v>
      </c>
      <c r="J1185" s="173">
        <v>6</v>
      </c>
      <c r="K1185" s="173">
        <v>4</v>
      </c>
      <c r="L1185" s="174">
        <v>0</v>
      </c>
      <c r="M1185" s="173">
        <v>534</v>
      </c>
      <c r="N1185" s="173">
        <v>143</v>
      </c>
      <c r="O1185" s="173">
        <v>193</v>
      </c>
      <c r="P1185" s="167">
        <v>2.7342657342657302</v>
      </c>
    </row>
    <row r="1186" spans="1:16" x14ac:dyDescent="0.35">
      <c r="A1186" s="177" t="s">
        <v>4887</v>
      </c>
      <c r="B1186" s="175"/>
      <c r="C1186" s="175" t="s">
        <v>8856</v>
      </c>
      <c r="D1186" s="175" t="s">
        <v>9330</v>
      </c>
      <c r="E1186" s="175"/>
      <c r="F1186" s="175" t="s">
        <v>4886</v>
      </c>
      <c r="G1186" s="176" t="s">
        <v>4161</v>
      </c>
      <c r="H1186" s="175" t="s">
        <v>1646</v>
      </c>
      <c r="I1186" s="173">
        <v>6</v>
      </c>
      <c r="J1186" s="173">
        <v>34</v>
      </c>
      <c r="K1186" s="173">
        <v>0</v>
      </c>
      <c r="L1186" s="174">
        <v>-0.82352941176470595</v>
      </c>
      <c r="M1186" s="173">
        <v>103</v>
      </c>
      <c r="N1186" s="173">
        <v>24</v>
      </c>
      <c r="O1186" s="173">
        <v>20</v>
      </c>
      <c r="P1186" s="167">
        <v>3.2916666666666701</v>
      </c>
    </row>
    <row r="1187" spans="1:16" x14ac:dyDescent="0.35">
      <c r="A1187" s="177" t="s">
        <v>4610</v>
      </c>
      <c r="B1187" s="175"/>
      <c r="C1187" s="175" t="s">
        <v>254</v>
      </c>
      <c r="D1187" s="175" t="s">
        <v>10426</v>
      </c>
      <c r="E1187" s="175"/>
      <c r="F1187" s="175" t="s">
        <v>4609</v>
      </c>
      <c r="G1187" s="176" t="s">
        <v>10427</v>
      </c>
      <c r="H1187" s="175" t="s">
        <v>1646</v>
      </c>
      <c r="I1187" s="173">
        <v>6</v>
      </c>
      <c r="J1187" s="173">
        <v>0</v>
      </c>
      <c r="K1187" s="173">
        <v>0</v>
      </c>
      <c r="L1187" s="174">
        <v>0</v>
      </c>
      <c r="M1187" s="173">
        <v>129</v>
      </c>
      <c r="N1187" s="173">
        <v>34</v>
      </c>
      <c r="O1187" s="173">
        <v>76</v>
      </c>
      <c r="P1187" s="167">
        <v>2.7941176470588198</v>
      </c>
    </row>
    <row r="1188" spans="1:16" x14ac:dyDescent="0.35">
      <c r="A1188" s="177" t="s">
        <v>4172</v>
      </c>
      <c r="B1188" s="175"/>
      <c r="C1188" s="175" t="s">
        <v>259</v>
      </c>
      <c r="D1188" s="175" t="s">
        <v>11374</v>
      </c>
      <c r="E1188" s="175"/>
      <c r="F1188" s="175" t="s">
        <v>4171</v>
      </c>
      <c r="G1188" s="176" t="s">
        <v>3006</v>
      </c>
      <c r="H1188" s="175" t="s">
        <v>1646</v>
      </c>
      <c r="I1188" s="173">
        <v>6</v>
      </c>
      <c r="J1188" s="173">
        <v>11</v>
      </c>
      <c r="K1188" s="173">
        <v>18</v>
      </c>
      <c r="L1188" s="174">
        <v>-0.45454545454545497</v>
      </c>
      <c r="M1188" s="173">
        <v>21</v>
      </c>
      <c r="N1188" s="173">
        <v>4</v>
      </c>
      <c r="O1188" s="173">
        <v>0</v>
      </c>
      <c r="P1188" s="167">
        <v>4.25</v>
      </c>
    </row>
    <row r="1189" spans="1:16" x14ac:dyDescent="0.35">
      <c r="A1189" s="177" t="s">
        <v>7109</v>
      </c>
      <c r="B1189" s="175"/>
      <c r="C1189" s="175" t="s">
        <v>256</v>
      </c>
      <c r="D1189" s="175" t="s">
        <v>7108</v>
      </c>
      <c r="E1189" s="175"/>
      <c r="F1189" s="175" t="s">
        <v>7107</v>
      </c>
      <c r="G1189" s="176" t="s">
        <v>7106</v>
      </c>
      <c r="H1189" s="175" t="s">
        <v>1646</v>
      </c>
      <c r="I1189" s="173">
        <v>6</v>
      </c>
      <c r="J1189" s="173">
        <v>5</v>
      </c>
      <c r="K1189" s="173">
        <v>11</v>
      </c>
      <c r="L1189" s="174">
        <v>0.2</v>
      </c>
      <c r="M1189" s="173">
        <v>189</v>
      </c>
      <c r="N1189" s="173">
        <v>61</v>
      </c>
      <c r="O1189" s="173">
        <v>90</v>
      </c>
      <c r="P1189" s="167">
        <v>2.0983606557377099</v>
      </c>
    </row>
    <row r="1190" spans="1:16" x14ac:dyDescent="0.35">
      <c r="A1190" s="177" t="s">
        <v>3117</v>
      </c>
      <c r="B1190" s="175" t="s">
        <v>3116</v>
      </c>
      <c r="C1190" s="175" t="s">
        <v>262</v>
      </c>
      <c r="D1190" s="175" t="s">
        <v>1982</v>
      </c>
      <c r="E1190" s="175" t="s">
        <v>3115</v>
      </c>
      <c r="F1190" s="175"/>
      <c r="G1190" s="176" t="s">
        <v>207</v>
      </c>
      <c r="H1190" s="175" t="s">
        <v>1646</v>
      </c>
      <c r="I1190" s="173">
        <v>6</v>
      </c>
      <c r="J1190" s="173">
        <v>0</v>
      </c>
      <c r="K1190" s="173">
        <v>2</v>
      </c>
      <c r="L1190" s="174">
        <v>0</v>
      </c>
      <c r="M1190" s="173">
        <v>0</v>
      </c>
      <c r="N1190" s="173">
        <v>0</v>
      </c>
      <c r="O1190" s="173">
        <v>0</v>
      </c>
      <c r="P1190" s="167">
        <v>0</v>
      </c>
    </row>
    <row r="1191" spans="1:16" x14ac:dyDescent="0.35">
      <c r="A1191" s="177" t="s">
        <v>9544</v>
      </c>
      <c r="B1191" s="175"/>
      <c r="C1191" s="175" t="s">
        <v>8856</v>
      </c>
      <c r="D1191" s="175" t="s">
        <v>9992</v>
      </c>
      <c r="E1191" s="175" t="s">
        <v>2159</v>
      </c>
      <c r="F1191" s="175"/>
      <c r="G1191" s="176" t="s">
        <v>2755</v>
      </c>
      <c r="H1191" s="175"/>
      <c r="I1191" s="173">
        <v>6</v>
      </c>
      <c r="J1191" s="173">
        <v>0</v>
      </c>
      <c r="K1191" s="173">
        <v>4</v>
      </c>
      <c r="L1191" s="174">
        <v>0</v>
      </c>
      <c r="M1191" s="173">
        <v>136</v>
      </c>
      <c r="N1191" s="173">
        <v>52</v>
      </c>
      <c r="O1191" s="173">
        <v>62</v>
      </c>
      <c r="P1191" s="167">
        <v>1.6153846153846201</v>
      </c>
    </row>
    <row r="1192" spans="1:16" x14ac:dyDescent="0.35">
      <c r="A1192" s="177" t="s">
        <v>7649</v>
      </c>
      <c r="B1192" s="175"/>
      <c r="C1192" s="175" t="s">
        <v>256</v>
      </c>
      <c r="D1192" s="175" t="s">
        <v>7648</v>
      </c>
      <c r="E1192" s="175"/>
      <c r="F1192" s="175" t="s">
        <v>7647</v>
      </c>
      <c r="G1192" s="176" t="s">
        <v>2607</v>
      </c>
      <c r="H1192" s="175" t="s">
        <v>1646</v>
      </c>
      <c r="I1192" s="173">
        <v>6</v>
      </c>
      <c r="J1192" s="173">
        <v>21</v>
      </c>
      <c r="K1192" s="173">
        <v>27</v>
      </c>
      <c r="L1192" s="174">
        <v>-0.71428571428571397</v>
      </c>
      <c r="M1192" s="173">
        <v>41</v>
      </c>
      <c r="N1192" s="173">
        <v>18</v>
      </c>
      <c r="O1192" s="173">
        <v>21</v>
      </c>
      <c r="P1192" s="167">
        <v>1.2777777777777799</v>
      </c>
    </row>
    <row r="1193" spans="1:16" x14ac:dyDescent="0.35">
      <c r="A1193" s="177" t="s">
        <v>2092</v>
      </c>
      <c r="B1193" s="175"/>
      <c r="C1193" s="175" t="s">
        <v>262</v>
      </c>
      <c r="D1193" s="175" t="s">
        <v>10806</v>
      </c>
      <c r="E1193" s="175"/>
      <c r="F1193" s="175" t="s">
        <v>2091</v>
      </c>
      <c r="G1193" s="176" t="s">
        <v>10807</v>
      </c>
      <c r="H1193" s="175" t="s">
        <v>1646</v>
      </c>
      <c r="I1193" s="173">
        <v>6</v>
      </c>
      <c r="J1193" s="173">
        <v>17</v>
      </c>
      <c r="K1193" s="173">
        <v>4</v>
      </c>
      <c r="L1193" s="174">
        <v>-0.64705882352941202</v>
      </c>
      <c r="M1193" s="173">
        <v>280</v>
      </c>
      <c r="N1193" s="173">
        <v>116</v>
      </c>
      <c r="O1193" s="173">
        <v>133</v>
      </c>
      <c r="P1193" s="167">
        <v>1.41379310344828</v>
      </c>
    </row>
    <row r="1194" spans="1:16" x14ac:dyDescent="0.35">
      <c r="A1194" s="177" t="s">
        <v>6367</v>
      </c>
      <c r="B1194" s="175"/>
      <c r="C1194" s="175" t="s">
        <v>258</v>
      </c>
      <c r="D1194" s="175" t="s">
        <v>9596</v>
      </c>
      <c r="E1194" s="175"/>
      <c r="F1194" s="175" t="s">
        <v>6366</v>
      </c>
      <c r="G1194" s="176" t="s">
        <v>9597</v>
      </c>
      <c r="H1194" s="175" t="s">
        <v>1646</v>
      </c>
      <c r="I1194" s="173">
        <v>5</v>
      </c>
      <c r="J1194" s="173">
        <v>4</v>
      </c>
      <c r="K1194" s="173">
        <v>14</v>
      </c>
      <c r="L1194" s="174">
        <v>0.25</v>
      </c>
      <c r="M1194" s="173">
        <v>125</v>
      </c>
      <c r="N1194" s="173">
        <v>70</v>
      </c>
      <c r="O1194" s="173">
        <v>103</v>
      </c>
      <c r="P1194" s="167">
        <v>0.78571428571428603</v>
      </c>
    </row>
    <row r="1195" spans="1:16" x14ac:dyDescent="0.35">
      <c r="A1195" s="177" t="s">
        <v>9532</v>
      </c>
      <c r="B1195" s="175"/>
      <c r="C1195" s="175" t="s">
        <v>462</v>
      </c>
      <c r="D1195" s="175" t="s">
        <v>6829</v>
      </c>
      <c r="E1195" s="175" t="s">
        <v>6828</v>
      </c>
      <c r="F1195" s="175"/>
      <c r="G1195" s="176" t="s">
        <v>6827</v>
      </c>
      <c r="H1195" s="175"/>
      <c r="I1195" s="173">
        <v>5</v>
      </c>
      <c r="J1195" s="173">
        <v>2</v>
      </c>
      <c r="K1195" s="173">
        <v>1</v>
      </c>
      <c r="L1195" s="174">
        <v>1.5</v>
      </c>
      <c r="M1195" s="173">
        <v>855</v>
      </c>
      <c r="N1195" s="173">
        <v>243</v>
      </c>
      <c r="O1195" s="173">
        <v>325</v>
      </c>
      <c r="P1195" s="167">
        <v>2.5185185185185199</v>
      </c>
    </row>
    <row r="1196" spans="1:16" x14ac:dyDescent="0.35">
      <c r="A1196" s="177" t="s">
        <v>7483</v>
      </c>
      <c r="B1196" s="175"/>
      <c r="C1196" s="175" t="s">
        <v>260</v>
      </c>
      <c r="D1196" s="175" t="s">
        <v>11036</v>
      </c>
      <c r="E1196" s="175"/>
      <c r="F1196" s="175" t="s">
        <v>7482</v>
      </c>
      <c r="G1196" s="176" t="s">
        <v>11037</v>
      </c>
      <c r="H1196" s="175" t="s">
        <v>1646</v>
      </c>
      <c r="I1196" s="173">
        <v>5</v>
      </c>
      <c r="J1196" s="173">
        <v>12</v>
      </c>
      <c r="K1196" s="173">
        <v>17</v>
      </c>
      <c r="L1196" s="174">
        <v>-0.58333333333333304</v>
      </c>
      <c r="M1196" s="173">
        <v>866</v>
      </c>
      <c r="N1196" s="173">
        <v>323</v>
      </c>
      <c r="O1196" s="173">
        <v>281</v>
      </c>
      <c r="P1196" s="167">
        <v>1.6811145510835901</v>
      </c>
    </row>
    <row r="1197" spans="1:16" x14ac:dyDescent="0.35">
      <c r="A1197" s="177" t="s">
        <v>7460</v>
      </c>
      <c r="B1197" s="175" t="s">
        <v>2795</v>
      </c>
      <c r="C1197" s="175" t="s">
        <v>350</v>
      </c>
      <c r="D1197" s="175" t="s">
        <v>9623</v>
      </c>
      <c r="E1197" s="175" t="s">
        <v>7459</v>
      </c>
      <c r="F1197" s="175"/>
      <c r="G1197" s="176" t="s">
        <v>11088</v>
      </c>
      <c r="H1197" s="175" t="s">
        <v>1646</v>
      </c>
      <c r="I1197" s="173">
        <v>5</v>
      </c>
      <c r="J1197" s="173">
        <v>15</v>
      </c>
      <c r="K1197" s="173">
        <v>12</v>
      </c>
      <c r="L1197" s="174">
        <v>-0.66666666666666696</v>
      </c>
      <c r="M1197" s="173">
        <v>845</v>
      </c>
      <c r="N1197" s="173">
        <v>348</v>
      </c>
      <c r="O1197" s="173">
        <v>425</v>
      </c>
      <c r="P1197" s="167">
        <v>1.4281609195402301</v>
      </c>
    </row>
    <row r="1198" spans="1:16" x14ac:dyDescent="0.35">
      <c r="A1198" s="177" t="s">
        <v>5408</v>
      </c>
      <c r="B1198" s="175" t="s">
        <v>5156</v>
      </c>
      <c r="C1198" s="175" t="s">
        <v>259</v>
      </c>
      <c r="D1198" s="175" t="s">
        <v>9129</v>
      </c>
      <c r="E1198" s="175" t="s">
        <v>5407</v>
      </c>
      <c r="F1198" s="175"/>
      <c r="G1198" s="176" t="s">
        <v>1839</v>
      </c>
      <c r="H1198" s="175" t="s">
        <v>1646</v>
      </c>
      <c r="I1198" s="173">
        <v>5</v>
      </c>
      <c r="J1198" s="173">
        <v>5</v>
      </c>
      <c r="K1198" s="173">
        <v>2</v>
      </c>
      <c r="L1198" s="174">
        <v>0</v>
      </c>
      <c r="M1198" s="173">
        <v>744</v>
      </c>
      <c r="N1198" s="173">
        <v>247</v>
      </c>
      <c r="O1198" s="173">
        <v>331</v>
      </c>
      <c r="P1198" s="167">
        <v>2.0121457489878498</v>
      </c>
    </row>
    <row r="1199" spans="1:16" x14ac:dyDescent="0.35">
      <c r="A1199" s="177" t="s">
        <v>7370</v>
      </c>
      <c r="B1199" s="175" t="s">
        <v>2623</v>
      </c>
      <c r="C1199" s="175" t="s">
        <v>258</v>
      </c>
      <c r="D1199" s="175" t="s">
        <v>10343</v>
      </c>
      <c r="E1199" s="175" t="s">
        <v>7369</v>
      </c>
      <c r="F1199" s="175"/>
      <c r="G1199" s="176" t="s">
        <v>10344</v>
      </c>
      <c r="H1199" s="175" t="s">
        <v>1646</v>
      </c>
      <c r="I1199" s="173">
        <v>5</v>
      </c>
      <c r="J1199" s="173">
        <v>17</v>
      </c>
      <c r="K1199" s="173">
        <v>10</v>
      </c>
      <c r="L1199" s="174">
        <v>-0.70588235294117596</v>
      </c>
      <c r="M1199" s="173">
        <v>1650</v>
      </c>
      <c r="N1199" s="173">
        <v>957</v>
      </c>
      <c r="O1199" s="173">
        <v>1034</v>
      </c>
      <c r="P1199" s="167">
        <v>0.72413793103448298</v>
      </c>
    </row>
    <row r="1200" spans="1:16" x14ac:dyDescent="0.35">
      <c r="A1200" s="177" t="s">
        <v>4494</v>
      </c>
      <c r="B1200" s="175"/>
      <c r="C1200" s="175" t="s">
        <v>258</v>
      </c>
      <c r="D1200" s="175" t="s">
        <v>4472</v>
      </c>
      <c r="E1200" s="175"/>
      <c r="F1200" s="175" t="s">
        <v>4493</v>
      </c>
      <c r="G1200" s="176" t="s">
        <v>1843</v>
      </c>
      <c r="H1200" s="175" t="s">
        <v>1646</v>
      </c>
      <c r="I1200" s="173">
        <v>5</v>
      </c>
      <c r="J1200" s="173">
        <v>0</v>
      </c>
      <c r="K1200" s="173">
        <v>0</v>
      </c>
      <c r="L1200" s="174">
        <v>0</v>
      </c>
      <c r="M1200" s="173">
        <v>84</v>
      </c>
      <c r="N1200" s="173">
        <v>29</v>
      </c>
      <c r="O1200" s="173">
        <v>15</v>
      </c>
      <c r="P1200" s="167">
        <v>1.8965517241379299</v>
      </c>
    </row>
    <row r="1201" spans="1:16" x14ac:dyDescent="0.35">
      <c r="A1201" s="177" t="s">
        <v>4176</v>
      </c>
      <c r="B1201" s="175"/>
      <c r="C1201" s="175" t="s">
        <v>264</v>
      </c>
      <c r="D1201" s="175" t="s">
        <v>9374</v>
      </c>
      <c r="E1201" s="175"/>
      <c r="F1201" s="175" t="s">
        <v>4175</v>
      </c>
      <c r="G1201" s="176" t="s">
        <v>9375</v>
      </c>
      <c r="H1201" s="175" t="s">
        <v>1646</v>
      </c>
      <c r="I1201" s="173">
        <v>5</v>
      </c>
      <c r="J1201" s="173">
        <v>144</v>
      </c>
      <c r="K1201" s="173">
        <v>163</v>
      </c>
      <c r="L1201" s="174">
        <v>-0.96527777777777801</v>
      </c>
      <c r="M1201" s="173">
        <v>426</v>
      </c>
      <c r="N1201" s="173">
        <v>152</v>
      </c>
      <c r="O1201" s="173">
        <v>189</v>
      </c>
      <c r="P1201" s="167">
        <v>1.8026315789473699</v>
      </c>
    </row>
    <row r="1202" spans="1:16" x14ac:dyDescent="0.35">
      <c r="A1202" s="177" t="s">
        <v>6704</v>
      </c>
      <c r="B1202" s="175" t="s">
        <v>5129</v>
      </c>
      <c r="C1202" s="175" t="s">
        <v>259</v>
      </c>
      <c r="D1202" s="175" t="s">
        <v>9386</v>
      </c>
      <c r="E1202" s="175" t="s">
        <v>6703</v>
      </c>
      <c r="F1202" s="175"/>
      <c r="G1202" s="176" t="s">
        <v>1839</v>
      </c>
      <c r="H1202" s="175" t="s">
        <v>1646</v>
      </c>
      <c r="I1202" s="173">
        <v>5</v>
      </c>
      <c r="J1202" s="173">
        <v>0</v>
      </c>
      <c r="K1202" s="173">
        <v>15</v>
      </c>
      <c r="L1202" s="174">
        <v>0</v>
      </c>
      <c r="M1202" s="173">
        <v>935</v>
      </c>
      <c r="N1202" s="173">
        <v>233</v>
      </c>
      <c r="O1202" s="173">
        <v>353</v>
      </c>
      <c r="P1202" s="167">
        <v>3.0128755364806898</v>
      </c>
    </row>
    <row r="1203" spans="1:16" x14ac:dyDescent="0.35">
      <c r="A1203" s="177" t="s">
        <v>3902</v>
      </c>
      <c r="B1203" s="175"/>
      <c r="C1203" s="175" t="s">
        <v>257</v>
      </c>
      <c r="D1203" s="175" t="s">
        <v>3901</v>
      </c>
      <c r="E1203" s="175"/>
      <c r="F1203" s="175" t="s">
        <v>3900</v>
      </c>
      <c r="G1203" s="176" t="s">
        <v>3899</v>
      </c>
      <c r="H1203" s="175" t="s">
        <v>1646</v>
      </c>
      <c r="I1203" s="173">
        <v>5</v>
      </c>
      <c r="J1203" s="173">
        <v>8</v>
      </c>
      <c r="K1203" s="173">
        <v>4</v>
      </c>
      <c r="L1203" s="174">
        <v>-0.375</v>
      </c>
      <c r="M1203" s="173">
        <v>119</v>
      </c>
      <c r="N1203" s="173">
        <v>31</v>
      </c>
      <c r="O1203" s="173">
        <v>62</v>
      </c>
      <c r="P1203" s="167">
        <v>2.8387096774193501</v>
      </c>
    </row>
    <row r="1204" spans="1:16" x14ac:dyDescent="0.35">
      <c r="A1204" s="177" t="s">
        <v>7029</v>
      </c>
      <c r="B1204" s="175"/>
      <c r="C1204" s="175" t="s">
        <v>8856</v>
      </c>
      <c r="D1204" s="175" t="s">
        <v>2522</v>
      </c>
      <c r="E1204" s="175"/>
      <c r="F1204" s="175" t="s">
        <v>7028</v>
      </c>
      <c r="G1204" s="176" t="s">
        <v>2520</v>
      </c>
      <c r="H1204" s="175" t="s">
        <v>1646</v>
      </c>
      <c r="I1204" s="173">
        <v>5</v>
      </c>
      <c r="J1204" s="173">
        <v>8</v>
      </c>
      <c r="K1204" s="173">
        <v>17</v>
      </c>
      <c r="L1204" s="174">
        <v>-0.375</v>
      </c>
      <c r="M1204" s="173">
        <v>543</v>
      </c>
      <c r="N1204" s="173">
        <v>198</v>
      </c>
      <c r="O1204" s="173">
        <v>261</v>
      </c>
      <c r="P1204" s="167">
        <v>1.74242424242424</v>
      </c>
    </row>
    <row r="1205" spans="1:16" x14ac:dyDescent="0.35">
      <c r="A1205" s="177" t="s">
        <v>6696</v>
      </c>
      <c r="B1205" s="175"/>
      <c r="C1205" s="175" t="s">
        <v>259</v>
      </c>
      <c r="D1205" s="175" t="s">
        <v>10566</v>
      </c>
      <c r="E1205" s="175"/>
      <c r="F1205" s="175" t="s">
        <v>6695</v>
      </c>
      <c r="G1205" s="176" t="s">
        <v>10567</v>
      </c>
      <c r="H1205" s="175" t="s">
        <v>1646</v>
      </c>
      <c r="I1205" s="173">
        <v>5</v>
      </c>
      <c r="J1205" s="173">
        <v>3</v>
      </c>
      <c r="K1205" s="173">
        <v>6</v>
      </c>
      <c r="L1205" s="174">
        <v>0.66666666666666696</v>
      </c>
      <c r="M1205" s="173">
        <v>7229</v>
      </c>
      <c r="N1205" s="173">
        <v>2976</v>
      </c>
      <c r="O1205" s="173">
        <v>3682</v>
      </c>
      <c r="P1205" s="167">
        <v>1.4290994623655899</v>
      </c>
    </row>
    <row r="1206" spans="1:16" x14ac:dyDescent="0.35">
      <c r="A1206" s="177" t="s">
        <v>7491</v>
      </c>
      <c r="B1206" s="175" t="s">
        <v>2795</v>
      </c>
      <c r="C1206" s="175" t="s">
        <v>260</v>
      </c>
      <c r="D1206" s="175" t="s">
        <v>7490</v>
      </c>
      <c r="E1206" s="175" t="s">
        <v>7489</v>
      </c>
      <c r="F1206" s="175"/>
      <c r="G1206" s="176" t="s">
        <v>7488</v>
      </c>
      <c r="H1206" s="175" t="s">
        <v>1646</v>
      </c>
      <c r="I1206" s="173">
        <v>5</v>
      </c>
      <c r="J1206" s="173">
        <v>19</v>
      </c>
      <c r="K1206" s="173">
        <v>13</v>
      </c>
      <c r="L1206" s="174">
        <v>-0.73684210526315796</v>
      </c>
      <c r="M1206" s="173">
        <v>205</v>
      </c>
      <c r="N1206" s="173">
        <v>152</v>
      </c>
      <c r="O1206" s="173">
        <v>176</v>
      </c>
      <c r="P1206" s="167">
        <v>0.34868421052631599</v>
      </c>
    </row>
    <row r="1207" spans="1:16" x14ac:dyDescent="0.35">
      <c r="A1207" s="177" t="s">
        <v>6667</v>
      </c>
      <c r="B1207" s="175" t="s">
        <v>5136</v>
      </c>
      <c r="C1207" s="175" t="s">
        <v>262</v>
      </c>
      <c r="D1207" s="175" t="s">
        <v>11882</v>
      </c>
      <c r="E1207" s="175" t="s">
        <v>6666</v>
      </c>
      <c r="F1207" s="175"/>
      <c r="G1207" s="176" t="s">
        <v>4030</v>
      </c>
      <c r="H1207" s="175" t="s">
        <v>1646</v>
      </c>
      <c r="I1207" s="173">
        <v>5</v>
      </c>
      <c r="J1207" s="173">
        <v>2</v>
      </c>
      <c r="K1207" s="173">
        <v>0</v>
      </c>
      <c r="L1207" s="174">
        <v>1.5</v>
      </c>
      <c r="M1207" s="173">
        <v>315</v>
      </c>
      <c r="N1207" s="173">
        <v>134</v>
      </c>
      <c r="O1207" s="173">
        <v>160</v>
      </c>
      <c r="P1207" s="167">
        <v>1.35074626865672</v>
      </c>
    </row>
    <row r="1208" spans="1:16" x14ac:dyDescent="0.35">
      <c r="A1208" s="177" t="s">
        <v>3149</v>
      </c>
      <c r="B1208" s="175" t="s">
        <v>3148</v>
      </c>
      <c r="C1208" s="175" t="s">
        <v>257</v>
      </c>
      <c r="D1208" s="175" t="s">
        <v>3147</v>
      </c>
      <c r="E1208" s="175" t="s">
        <v>3146</v>
      </c>
      <c r="F1208" s="175"/>
      <c r="G1208" s="176" t="s">
        <v>1885</v>
      </c>
      <c r="H1208" s="175" t="s">
        <v>1646</v>
      </c>
      <c r="I1208" s="173">
        <v>5</v>
      </c>
      <c r="J1208" s="173">
        <v>7</v>
      </c>
      <c r="K1208" s="173">
        <v>9</v>
      </c>
      <c r="L1208" s="174">
        <v>-0.28571428571428598</v>
      </c>
      <c r="M1208" s="173">
        <v>428</v>
      </c>
      <c r="N1208" s="173">
        <v>566</v>
      </c>
      <c r="O1208" s="173">
        <v>648</v>
      </c>
      <c r="P1208" s="167">
        <v>-0.243816254416961</v>
      </c>
    </row>
    <row r="1209" spans="1:16" x14ac:dyDescent="0.35">
      <c r="A1209" s="177" t="s">
        <v>7101</v>
      </c>
      <c r="B1209" s="175"/>
      <c r="C1209" s="175" t="s">
        <v>255</v>
      </c>
      <c r="D1209" s="175" t="s">
        <v>9978</v>
      </c>
      <c r="E1209" s="175"/>
      <c r="F1209" s="175" t="s">
        <v>7100</v>
      </c>
      <c r="G1209" s="176" t="s">
        <v>9979</v>
      </c>
      <c r="H1209" s="175" t="s">
        <v>1646</v>
      </c>
      <c r="I1209" s="173">
        <v>5</v>
      </c>
      <c r="J1209" s="173">
        <v>16</v>
      </c>
      <c r="K1209" s="173">
        <v>2</v>
      </c>
      <c r="L1209" s="174">
        <v>-0.6875</v>
      </c>
      <c r="M1209" s="173">
        <v>107</v>
      </c>
      <c r="N1209" s="173">
        <v>39</v>
      </c>
      <c r="O1209" s="173">
        <v>76</v>
      </c>
      <c r="P1209" s="167">
        <v>1.7435897435897401</v>
      </c>
    </row>
    <row r="1210" spans="1:16" x14ac:dyDescent="0.35">
      <c r="A1210" s="177" t="s">
        <v>6650</v>
      </c>
      <c r="B1210" s="175" t="s">
        <v>6649</v>
      </c>
      <c r="C1210" s="175" t="s">
        <v>268</v>
      </c>
      <c r="D1210" s="175" t="s">
        <v>10628</v>
      </c>
      <c r="E1210" s="175" t="s">
        <v>6648</v>
      </c>
      <c r="F1210" s="175"/>
      <c r="G1210" s="176" t="s">
        <v>10127</v>
      </c>
      <c r="H1210" s="175" t="s">
        <v>1646</v>
      </c>
      <c r="I1210" s="173">
        <v>5</v>
      </c>
      <c r="J1210" s="173">
        <v>0</v>
      </c>
      <c r="K1210" s="173">
        <v>0</v>
      </c>
      <c r="L1210" s="174">
        <v>0</v>
      </c>
      <c r="M1210" s="173">
        <v>172</v>
      </c>
      <c r="N1210" s="173">
        <v>48</v>
      </c>
      <c r="O1210" s="173">
        <v>77</v>
      </c>
      <c r="P1210" s="167">
        <v>2.5833333333333299</v>
      </c>
    </row>
    <row r="1211" spans="1:16" x14ac:dyDescent="0.35">
      <c r="A1211" s="177" t="s">
        <v>2700</v>
      </c>
      <c r="B1211" s="175"/>
      <c r="C1211" s="175" t="s">
        <v>8856</v>
      </c>
      <c r="D1211" s="175" t="s">
        <v>4367</v>
      </c>
      <c r="E1211" s="175"/>
      <c r="F1211" s="175" t="s">
        <v>2699</v>
      </c>
      <c r="G1211" s="176" t="s">
        <v>1968</v>
      </c>
      <c r="H1211" s="175" t="s">
        <v>1646</v>
      </c>
      <c r="I1211" s="173">
        <v>5</v>
      </c>
      <c r="J1211" s="173">
        <v>46</v>
      </c>
      <c r="K1211" s="173">
        <v>40</v>
      </c>
      <c r="L1211" s="174">
        <v>-0.89130434782608703</v>
      </c>
      <c r="M1211" s="173">
        <v>155</v>
      </c>
      <c r="N1211" s="173">
        <v>87</v>
      </c>
      <c r="O1211" s="173">
        <v>113</v>
      </c>
      <c r="P1211" s="167">
        <v>0.78160919540229901</v>
      </c>
    </row>
    <row r="1212" spans="1:16" x14ac:dyDescent="0.35">
      <c r="A1212" s="177" t="s">
        <v>7945</v>
      </c>
      <c r="B1212" s="175"/>
      <c r="C1212" s="175" t="s">
        <v>8856</v>
      </c>
      <c r="D1212" s="175" t="s">
        <v>11523</v>
      </c>
      <c r="E1212" s="175"/>
      <c r="F1212" s="175" t="s">
        <v>7944</v>
      </c>
      <c r="G1212" s="176" t="s">
        <v>11524</v>
      </c>
      <c r="H1212" s="175" t="s">
        <v>1646</v>
      </c>
      <c r="I1212" s="173">
        <v>5</v>
      </c>
      <c r="J1212" s="173">
        <v>106</v>
      </c>
      <c r="K1212" s="173">
        <v>272</v>
      </c>
      <c r="L1212" s="174">
        <v>-0.95283018867924496</v>
      </c>
      <c r="M1212" s="173">
        <v>1608</v>
      </c>
      <c r="N1212" s="173">
        <v>712</v>
      </c>
      <c r="O1212" s="173">
        <v>867</v>
      </c>
      <c r="P1212" s="167">
        <v>1.2584269662921299</v>
      </c>
    </row>
    <row r="1213" spans="1:16" x14ac:dyDescent="0.35">
      <c r="A1213" s="177" t="s">
        <v>7791</v>
      </c>
      <c r="B1213" s="175"/>
      <c r="C1213" s="175" t="s">
        <v>263</v>
      </c>
      <c r="D1213" s="175" t="s">
        <v>10764</v>
      </c>
      <c r="E1213" s="175"/>
      <c r="F1213" s="175" t="s">
        <v>7790</v>
      </c>
      <c r="G1213" s="176" t="s">
        <v>11558</v>
      </c>
      <c r="H1213" s="175" t="s">
        <v>1646</v>
      </c>
      <c r="I1213" s="173">
        <v>5</v>
      </c>
      <c r="J1213" s="173">
        <v>21</v>
      </c>
      <c r="K1213" s="173">
        <v>41</v>
      </c>
      <c r="L1213" s="174">
        <v>-0.76190476190476197</v>
      </c>
      <c r="M1213" s="173">
        <v>1941</v>
      </c>
      <c r="N1213" s="173">
        <v>1537</v>
      </c>
      <c r="O1213" s="173">
        <v>1800</v>
      </c>
      <c r="P1213" s="167">
        <v>0.26284970722186102</v>
      </c>
    </row>
    <row r="1214" spans="1:16" x14ac:dyDescent="0.35">
      <c r="A1214" s="177" t="s">
        <v>7485</v>
      </c>
      <c r="B1214" s="175"/>
      <c r="C1214" s="175" t="s">
        <v>256</v>
      </c>
      <c r="D1214" s="175" t="s">
        <v>9890</v>
      </c>
      <c r="E1214" s="175" t="s">
        <v>7484</v>
      </c>
      <c r="F1214" s="175"/>
      <c r="G1214" s="176" t="s">
        <v>9891</v>
      </c>
      <c r="H1214" s="175" t="s">
        <v>1646</v>
      </c>
      <c r="I1214" s="173">
        <v>4</v>
      </c>
      <c r="J1214" s="173">
        <v>8</v>
      </c>
      <c r="K1214" s="173">
        <v>10</v>
      </c>
      <c r="L1214" s="174">
        <v>-0.5</v>
      </c>
      <c r="M1214" s="173">
        <v>1143</v>
      </c>
      <c r="N1214" s="173">
        <v>312</v>
      </c>
      <c r="O1214" s="173">
        <v>420</v>
      </c>
      <c r="P1214" s="167">
        <v>2.6634615384615401</v>
      </c>
    </row>
    <row r="1215" spans="1:16" x14ac:dyDescent="0.35">
      <c r="A1215" s="177" t="s">
        <v>6405</v>
      </c>
      <c r="B1215" s="175"/>
      <c r="C1215" s="175" t="s">
        <v>256</v>
      </c>
      <c r="D1215" s="175" t="s">
        <v>6404</v>
      </c>
      <c r="E1215" s="175" t="s">
        <v>6403</v>
      </c>
      <c r="F1215" s="175"/>
      <c r="G1215" s="176" t="s">
        <v>2632</v>
      </c>
      <c r="H1215" s="175" t="s">
        <v>1646</v>
      </c>
      <c r="I1215" s="173">
        <v>4</v>
      </c>
      <c r="J1215" s="173">
        <v>2</v>
      </c>
      <c r="K1215" s="173">
        <v>5</v>
      </c>
      <c r="L1215" s="174">
        <v>1</v>
      </c>
      <c r="M1215" s="173">
        <v>165</v>
      </c>
      <c r="N1215" s="173">
        <v>96</v>
      </c>
      <c r="O1215" s="173">
        <v>121</v>
      </c>
      <c r="P1215" s="167">
        <v>0.71875</v>
      </c>
    </row>
    <row r="1216" spans="1:16" x14ac:dyDescent="0.35">
      <c r="A1216" s="177" t="s">
        <v>9549</v>
      </c>
      <c r="B1216" s="175"/>
      <c r="C1216" s="175" t="s">
        <v>258</v>
      </c>
      <c r="D1216" s="175" t="s">
        <v>9594</v>
      </c>
      <c r="E1216" s="175" t="s">
        <v>6830</v>
      </c>
      <c r="F1216" s="175"/>
      <c r="G1216" s="176" t="s">
        <v>9595</v>
      </c>
      <c r="H1216" s="175"/>
      <c r="I1216" s="173">
        <v>4</v>
      </c>
      <c r="J1216" s="173">
        <v>10</v>
      </c>
      <c r="K1216" s="173">
        <v>7</v>
      </c>
      <c r="L1216" s="174">
        <v>-0.6</v>
      </c>
      <c r="M1216" s="173">
        <v>137</v>
      </c>
      <c r="N1216" s="173">
        <v>41</v>
      </c>
      <c r="O1216" s="173">
        <v>57</v>
      </c>
      <c r="P1216" s="167">
        <v>2.3414634146341502</v>
      </c>
    </row>
    <row r="1217" spans="1:16" x14ac:dyDescent="0.35">
      <c r="A1217" s="177" t="s">
        <v>6020</v>
      </c>
      <c r="B1217" s="175"/>
      <c r="C1217" s="175" t="s">
        <v>255</v>
      </c>
      <c r="D1217" s="175" t="s">
        <v>10064</v>
      </c>
      <c r="E1217" s="175"/>
      <c r="F1217" s="175" t="s">
        <v>6019</v>
      </c>
      <c r="G1217" s="176" t="s">
        <v>9789</v>
      </c>
      <c r="H1217" s="175" t="s">
        <v>1646</v>
      </c>
      <c r="I1217" s="173">
        <v>4</v>
      </c>
      <c r="J1217" s="173">
        <v>0</v>
      </c>
      <c r="K1217" s="173">
        <v>0</v>
      </c>
      <c r="L1217" s="174">
        <v>0</v>
      </c>
      <c r="M1217" s="173">
        <v>356</v>
      </c>
      <c r="N1217" s="173">
        <v>92</v>
      </c>
      <c r="O1217" s="173">
        <v>114</v>
      </c>
      <c r="P1217" s="167">
        <v>2.8695652173913002</v>
      </c>
    </row>
    <row r="1218" spans="1:16" x14ac:dyDescent="0.35">
      <c r="A1218" s="177" t="s">
        <v>5931</v>
      </c>
      <c r="B1218" s="175"/>
      <c r="C1218" s="175" t="s">
        <v>258</v>
      </c>
      <c r="D1218" s="175" t="s">
        <v>9239</v>
      </c>
      <c r="E1218" s="175"/>
      <c r="F1218" s="175" t="s">
        <v>5930</v>
      </c>
      <c r="G1218" s="176" t="s">
        <v>9240</v>
      </c>
      <c r="H1218" s="175" t="s">
        <v>1646</v>
      </c>
      <c r="I1218" s="173">
        <v>4</v>
      </c>
      <c r="J1218" s="173">
        <v>0</v>
      </c>
      <c r="K1218" s="173">
        <v>2</v>
      </c>
      <c r="L1218" s="174">
        <v>0</v>
      </c>
      <c r="M1218" s="173">
        <v>205</v>
      </c>
      <c r="N1218" s="173">
        <v>85</v>
      </c>
      <c r="O1218" s="173">
        <v>99</v>
      </c>
      <c r="P1218" s="167">
        <v>1.4117647058823499</v>
      </c>
    </row>
    <row r="1219" spans="1:16" x14ac:dyDescent="0.35">
      <c r="A1219" s="177" t="s">
        <v>5873</v>
      </c>
      <c r="B1219" s="175" t="s">
        <v>3071</v>
      </c>
      <c r="C1219" s="175" t="s">
        <v>350</v>
      </c>
      <c r="D1219" s="175" t="s">
        <v>10088</v>
      </c>
      <c r="E1219" s="175" t="s">
        <v>5872</v>
      </c>
      <c r="F1219" s="175"/>
      <c r="G1219" s="176" t="s">
        <v>5871</v>
      </c>
      <c r="H1219" s="175" t="s">
        <v>1646</v>
      </c>
      <c r="I1219" s="173">
        <v>4</v>
      </c>
      <c r="J1219" s="173">
        <v>0</v>
      </c>
      <c r="K1219" s="173">
        <v>0</v>
      </c>
      <c r="L1219" s="174">
        <v>0</v>
      </c>
      <c r="M1219" s="173">
        <v>1149</v>
      </c>
      <c r="N1219" s="173">
        <v>491</v>
      </c>
      <c r="O1219" s="173">
        <v>547</v>
      </c>
      <c r="P1219" s="167">
        <v>1.34012219959267</v>
      </c>
    </row>
    <row r="1220" spans="1:16" x14ac:dyDescent="0.35">
      <c r="A1220" s="177" t="s">
        <v>5808</v>
      </c>
      <c r="B1220" s="175"/>
      <c r="C1220" s="175" t="s">
        <v>265</v>
      </c>
      <c r="D1220" s="175" t="s">
        <v>11677</v>
      </c>
      <c r="E1220" s="175" t="s">
        <v>5807</v>
      </c>
      <c r="F1220" s="175"/>
      <c r="G1220" s="176" t="s">
        <v>11678</v>
      </c>
      <c r="H1220" s="175" t="s">
        <v>1646</v>
      </c>
      <c r="I1220" s="173">
        <v>4</v>
      </c>
      <c r="J1220" s="173">
        <v>6</v>
      </c>
      <c r="K1220" s="173">
        <v>9</v>
      </c>
      <c r="L1220" s="174">
        <v>-0.33333333333333298</v>
      </c>
      <c r="M1220" s="173">
        <v>1621</v>
      </c>
      <c r="N1220" s="173">
        <v>655</v>
      </c>
      <c r="O1220" s="173">
        <v>579</v>
      </c>
      <c r="P1220" s="167">
        <v>1.4748091603053399</v>
      </c>
    </row>
    <row r="1221" spans="1:16" x14ac:dyDescent="0.35">
      <c r="A1221" s="177" t="s">
        <v>6800</v>
      </c>
      <c r="B1221" s="175" t="s">
        <v>5185</v>
      </c>
      <c r="C1221" s="175" t="s">
        <v>256</v>
      </c>
      <c r="D1221" s="175" t="s">
        <v>6799</v>
      </c>
      <c r="E1221" s="175" t="s">
        <v>6798</v>
      </c>
      <c r="F1221" s="175"/>
      <c r="G1221" s="176" t="s">
        <v>6797</v>
      </c>
      <c r="H1221" s="175" t="s">
        <v>1646</v>
      </c>
      <c r="I1221" s="173">
        <v>4</v>
      </c>
      <c r="J1221" s="173">
        <v>0</v>
      </c>
      <c r="K1221" s="173">
        <v>3</v>
      </c>
      <c r="L1221" s="174">
        <v>0</v>
      </c>
      <c r="M1221" s="173">
        <v>282</v>
      </c>
      <c r="N1221" s="173">
        <v>217</v>
      </c>
      <c r="O1221" s="173">
        <v>300</v>
      </c>
      <c r="P1221" s="167">
        <v>0.29953917050691198</v>
      </c>
    </row>
    <row r="1222" spans="1:16" x14ac:dyDescent="0.35">
      <c r="A1222" s="177" t="s">
        <v>5323</v>
      </c>
      <c r="B1222" s="175" t="s">
        <v>5110</v>
      </c>
      <c r="C1222" s="175" t="s">
        <v>351</v>
      </c>
      <c r="D1222" s="175" t="s">
        <v>11215</v>
      </c>
      <c r="E1222" s="175" t="s">
        <v>5322</v>
      </c>
      <c r="F1222" s="175"/>
      <c r="G1222" s="176" t="s">
        <v>11216</v>
      </c>
      <c r="H1222" s="175" t="s">
        <v>1646</v>
      </c>
      <c r="I1222" s="173">
        <v>4</v>
      </c>
      <c r="J1222" s="173">
        <v>0</v>
      </c>
      <c r="K1222" s="173">
        <v>0</v>
      </c>
      <c r="L1222" s="174">
        <v>0</v>
      </c>
      <c r="M1222" s="173">
        <v>76</v>
      </c>
      <c r="N1222" s="173">
        <v>36</v>
      </c>
      <c r="O1222" s="173">
        <v>37</v>
      </c>
      <c r="P1222" s="167">
        <v>1.1111111111111101</v>
      </c>
    </row>
    <row r="1223" spans="1:16" x14ac:dyDescent="0.35">
      <c r="A1223" s="177" t="s">
        <v>7237</v>
      </c>
      <c r="B1223" s="175" t="s">
        <v>3454</v>
      </c>
      <c r="C1223" s="175" t="s">
        <v>256</v>
      </c>
      <c r="D1223" s="175" t="s">
        <v>11734</v>
      </c>
      <c r="E1223" s="175" t="s">
        <v>7236</v>
      </c>
      <c r="F1223" s="175"/>
      <c r="G1223" s="176" t="s">
        <v>11735</v>
      </c>
      <c r="H1223" s="175" t="s">
        <v>1646</v>
      </c>
      <c r="I1223" s="173">
        <v>4</v>
      </c>
      <c r="J1223" s="173">
        <v>5</v>
      </c>
      <c r="K1223" s="173">
        <v>5</v>
      </c>
      <c r="L1223" s="174">
        <v>-0.2</v>
      </c>
      <c r="M1223" s="173">
        <v>1130</v>
      </c>
      <c r="N1223" s="173">
        <v>465</v>
      </c>
      <c r="O1223" s="173">
        <v>579</v>
      </c>
      <c r="P1223" s="167">
        <v>1.43010752688172</v>
      </c>
    </row>
    <row r="1224" spans="1:16" x14ac:dyDescent="0.35">
      <c r="A1224" s="177" t="s">
        <v>5271</v>
      </c>
      <c r="B1224" s="175" t="s">
        <v>5160</v>
      </c>
      <c r="C1224" s="175" t="s">
        <v>257</v>
      </c>
      <c r="D1224" s="175" t="s">
        <v>9662</v>
      </c>
      <c r="E1224" s="175" t="s">
        <v>5270</v>
      </c>
      <c r="F1224" s="175"/>
      <c r="G1224" s="176" t="s">
        <v>5282</v>
      </c>
      <c r="H1224" s="175" t="s">
        <v>1646</v>
      </c>
      <c r="I1224" s="173">
        <v>4</v>
      </c>
      <c r="J1224" s="173">
        <v>21</v>
      </c>
      <c r="K1224" s="173">
        <v>16</v>
      </c>
      <c r="L1224" s="174">
        <v>-0.80952380952380998</v>
      </c>
      <c r="M1224" s="173">
        <v>1176</v>
      </c>
      <c r="N1224" s="173">
        <v>1043</v>
      </c>
      <c r="O1224" s="173">
        <v>1139</v>
      </c>
      <c r="P1224" s="167">
        <v>0.12751677852349</v>
      </c>
    </row>
    <row r="1225" spans="1:16" x14ac:dyDescent="0.35">
      <c r="A1225" s="177" t="s">
        <v>5064</v>
      </c>
      <c r="B1225" s="175"/>
      <c r="C1225" s="175" t="s">
        <v>254</v>
      </c>
      <c r="D1225" s="175" t="s">
        <v>10336</v>
      </c>
      <c r="E1225" s="175"/>
      <c r="F1225" s="175" t="s">
        <v>5063</v>
      </c>
      <c r="G1225" s="176" t="s">
        <v>10127</v>
      </c>
      <c r="H1225" s="175" t="s">
        <v>1646</v>
      </c>
      <c r="I1225" s="173">
        <v>4</v>
      </c>
      <c r="J1225" s="173">
        <v>0</v>
      </c>
      <c r="K1225" s="173">
        <v>10</v>
      </c>
      <c r="L1225" s="174">
        <v>0</v>
      </c>
      <c r="M1225" s="173">
        <v>282</v>
      </c>
      <c r="N1225" s="173">
        <v>106</v>
      </c>
      <c r="O1225" s="173">
        <v>155</v>
      </c>
      <c r="P1225" s="167">
        <v>1.6603773584905701</v>
      </c>
    </row>
    <row r="1226" spans="1:16" x14ac:dyDescent="0.35">
      <c r="A1226" s="177" t="s">
        <v>6734</v>
      </c>
      <c r="B1226" s="175"/>
      <c r="C1226" s="175" t="s">
        <v>8856</v>
      </c>
      <c r="D1226" s="175" t="s">
        <v>2675</v>
      </c>
      <c r="E1226" s="175"/>
      <c r="F1226" s="175" t="s">
        <v>6733</v>
      </c>
      <c r="G1226" s="176" t="s">
        <v>2673</v>
      </c>
      <c r="H1226" s="175" t="s">
        <v>1646</v>
      </c>
      <c r="I1226" s="173">
        <v>4</v>
      </c>
      <c r="J1226" s="173">
        <v>0</v>
      </c>
      <c r="K1226" s="173">
        <v>0</v>
      </c>
      <c r="L1226" s="174">
        <v>0</v>
      </c>
      <c r="M1226" s="173">
        <v>161</v>
      </c>
      <c r="N1226" s="173">
        <v>55</v>
      </c>
      <c r="O1226" s="173">
        <v>72</v>
      </c>
      <c r="P1226" s="167">
        <v>1.9272727272727299</v>
      </c>
    </row>
    <row r="1227" spans="1:16" x14ac:dyDescent="0.35">
      <c r="A1227" s="177" t="s">
        <v>4598</v>
      </c>
      <c r="B1227" s="175"/>
      <c r="C1227" s="175" t="s">
        <v>259</v>
      </c>
      <c r="D1227" s="175" t="s">
        <v>4597</v>
      </c>
      <c r="E1227" s="175"/>
      <c r="F1227" s="175" t="s">
        <v>4596</v>
      </c>
      <c r="G1227" s="176" t="s">
        <v>2083</v>
      </c>
      <c r="H1227" s="175" t="s">
        <v>1646</v>
      </c>
      <c r="I1227" s="173">
        <v>4</v>
      </c>
      <c r="J1227" s="173">
        <v>18</v>
      </c>
      <c r="K1227" s="173">
        <v>29</v>
      </c>
      <c r="L1227" s="174">
        <v>-0.77777777777777801</v>
      </c>
      <c r="M1227" s="173">
        <v>342</v>
      </c>
      <c r="N1227" s="173">
        <v>123</v>
      </c>
      <c r="O1227" s="173">
        <v>136</v>
      </c>
      <c r="P1227" s="167">
        <v>1.7804878048780499</v>
      </c>
    </row>
    <row r="1228" spans="1:16" x14ac:dyDescent="0.35">
      <c r="A1228" s="177" t="s">
        <v>4456</v>
      </c>
      <c r="B1228" s="175"/>
      <c r="C1228" s="175" t="s">
        <v>258</v>
      </c>
      <c r="D1228" s="175" t="s">
        <v>8023</v>
      </c>
      <c r="E1228" s="175"/>
      <c r="F1228" s="175" t="s">
        <v>4455</v>
      </c>
      <c r="G1228" s="176" t="s">
        <v>2755</v>
      </c>
      <c r="H1228" s="175" t="s">
        <v>1646</v>
      </c>
      <c r="I1228" s="173">
        <v>4</v>
      </c>
      <c r="J1228" s="173">
        <v>0</v>
      </c>
      <c r="K1228" s="173">
        <v>9</v>
      </c>
      <c r="L1228" s="174">
        <v>0</v>
      </c>
      <c r="M1228" s="173">
        <v>196</v>
      </c>
      <c r="N1228" s="173">
        <v>79</v>
      </c>
      <c r="O1228" s="173">
        <v>99</v>
      </c>
      <c r="P1228" s="167">
        <v>1.48101265822785</v>
      </c>
    </row>
    <row r="1229" spans="1:16" x14ac:dyDescent="0.35">
      <c r="A1229" s="177" t="s">
        <v>7360</v>
      </c>
      <c r="B1229" s="175"/>
      <c r="C1229" s="175" t="s">
        <v>350</v>
      </c>
      <c r="D1229" s="175" t="s">
        <v>4088</v>
      </c>
      <c r="E1229" s="175"/>
      <c r="F1229" s="175" t="s">
        <v>7359</v>
      </c>
      <c r="G1229" s="176" t="s">
        <v>201</v>
      </c>
      <c r="H1229" s="175" t="s">
        <v>1646</v>
      </c>
      <c r="I1229" s="173">
        <v>4</v>
      </c>
      <c r="J1229" s="173">
        <v>0</v>
      </c>
      <c r="K1229" s="173">
        <v>2</v>
      </c>
      <c r="L1229" s="174">
        <v>0</v>
      </c>
      <c r="M1229" s="173">
        <v>78</v>
      </c>
      <c r="N1229" s="173">
        <v>22</v>
      </c>
      <c r="O1229" s="173">
        <v>30</v>
      </c>
      <c r="P1229" s="167">
        <v>2.5454545454545499</v>
      </c>
    </row>
    <row r="1230" spans="1:16" x14ac:dyDescent="0.35">
      <c r="A1230" s="177" t="s">
        <v>7699</v>
      </c>
      <c r="B1230" s="175"/>
      <c r="C1230" s="175" t="s">
        <v>8856</v>
      </c>
      <c r="D1230" s="175" t="s">
        <v>4088</v>
      </c>
      <c r="E1230" s="175"/>
      <c r="F1230" s="175" t="s">
        <v>7698</v>
      </c>
      <c r="G1230" s="176" t="s">
        <v>201</v>
      </c>
      <c r="H1230" s="175" t="s">
        <v>1646</v>
      </c>
      <c r="I1230" s="173">
        <v>4</v>
      </c>
      <c r="J1230" s="173">
        <v>0</v>
      </c>
      <c r="K1230" s="173">
        <v>13</v>
      </c>
      <c r="L1230" s="174">
        <v>0</v>
      </c>
      <c r="M1230" s="173">
        <v>39</v>
      </c>
      <c r="N1230" s="173">
        <v>11</v>
      </c>
      <c r="O1230" s="173">
        <v>15</v>
      </c>
      <c r="P1230" s="167">
        <v>2.5454545454545499</v>
      </c>
    </row>
    <row r="1231" spans="1:16" x14ac:dyDescent="0.35">
      <c r="A1231" s="177" t="s">
        <v>3971</v>
      </c>
      <c r="B1231" s="175"/>
      <c r="C1231" s="175" t="s">
        <v>259</v>
      </c>
      <c r="D1231" s="175" t="s">
        <v>2024</v>
      </c>
      <c r="E1231" s="175"/>
      <c r="F1231" s="175" t="s">
        <v>3970</v>
      </c>
      <c r="G1231" s="176" t="s">
        <v>205</v>
      </c>
      <c r="H1231" s="175" t="s">
        <v>1646</v>
      </c>
      <c r="I1231" s="173">
        <v>4</v>
      </c>
      <c r="J1231" s="173">
        <v>0</v>
      </c>
      <c r="K1231" s="173">
        <v>3</v>
      </c>
      <c r="L1231" s="174">
        <v>0</v>
      </c>
      <c r="M1231" s="173">
        <v>177</v>
      </c>
      <c r="N1231" s="173">
        <v>64</v>
      </c>
      <c r="O1231" s="173">
        <v>90</v>
      </c>
      <c r="P1231" s="167">
        <v>1.765625</v>
      </c>
    </row>
    <row r="1232" spans="1:16" x14ac:dyDescent="0.35">
      <c r="A1232" s="177" t="s">
        <v>3594</v>
      </c>
      <c r="B1232" s="175"/>
      <c r="C1232" s="175" t="s">
        <v>257</v>
      </c>
      <c r="D1232" s="175" t="s">
        <v>4970</v>
      </c>
      <c r="E1232" s="175"/>
      <c r="F1232" s="175" t="s">
        <v>3593</v>
      </c>
      <c r="G1232" s="176" t="s">
        <v>1474</v>
      </c>
      <c r="H1232" s="175" t="s">
        <v>1469</v>
      </c>
      <c r="I1232" s="173">
        <v>4</v>
      </c>
      <c r="J1232" s="173">
        <v>0</v>
      </c>
      <c r="K1232" s="173">
        <v>4</v>
      </c>
      <c r="L1232" s="174">
        <v>0</v>
      </c>
      <c r="M1232" s="173">
        <v>92</v>
      </c>
      <c r="N1232" s="173">
        <v>24</v>
      </c>
      <c r="O1232" s="173">
        <v>38</v>
      </c>
      <c r="P1232" s="167">
        <v>2.8333333333333299</v>
      </c>
    </row>
    <row r="1233" spans="1:16" x14ac:dyDescent="0.35">
      <c r="A1233" s="177" t="s">
        <v>3587</v>
      </c>
      <c r="B1233" s="175"/>
      <c r="C1233" s="175" t="s">
        <v>257</v>
      </c>
      <c r="D1233" s="175" t="s">
        <v>3586</v>
      </c>
      <c r="E1233" s="175"/>
      <c r="F1233" s="175" t="s">
        <v>3585</v>
      </c>
      <c r="G1233" s="176" t="s">
        <v>3584</v>
      </c>
      <c r="H1233" s="175" t="s">
        <v>1646</v>
      </c>
      <c r="I1233" s="173">
        <v>4</v>
      </c>
      <c r="J1233" s="173">
        <v>14</v>
      </c>
      <c r="K1233" s="173">
        <v>2</v>
      </c>
      <c r="L1233" s="174">
        <v>-0.71428571428571397</v>
      </c>
      <c r="M1233" s="173">
        <v>225</v>
      </c>
      <c r="N1233" s="173">
        <v>90</v>
      </c>
      <c r="O1233" s="173">
        <v>99</v>
      </c>
      <c r="P1233" s="167">
        <v>1.5</v>
      </c>
    </row>
    <row r="1234" spans="1:16" x14ac:dyDescent="0.35">
      <c r="A1234" s="177" t="s">
        <v>7338</v>
      </c>
      <c r="B1234" s="175" t="s">
        <v>5136</v>
      </c>
      <c r="C1234" s="175" t="s">
        <v>262</v>
      </c>
      <c r="D1234" s="175" t="s">
        <v>4811</v>
      </c>
      <c r="E1234" s="175" t="s">
        <v>7337</v>
      </c>
      <c r="F1234" s="175"/>
      <c r="G1234" s="176" t="s">
        <v>202</v>
      </c>
      <c r="H1234" s="175" t="s">
        <v>1646</v>
      </c>
      <c r="I1234" s="173">
        <v>4</v>
      </c>
      <c r="J1234" s="173">
        <v>5</v>
      </c>
      <c r="K1234" s="173">
        <v>14</v>
      </c>
      <c r="L1234" s="174">
        <v>-0.2</v>
      </c>
      <c r="M1234" s="173">
        <v>117</v>
      </c>
      <c r="N1234" s="173">
        <v>81</v>
      </c>
      <c r="O1234" s="173">
        <v>107</v>
      </c>
      <c r="P1234" s="167">
        <v>0.44444444444444398</v>
      </c>
    </row>
    <row r="1235" spans="1:16" x14ac:dyDescent="0.35">
      <c r="A1235" s="177" t="s">
        <v>6883</v>
      </c>
      <c r="B1235" s="175"/>
      <c r="C1235" s="175" t="s">
        <v>263</v>
      </c>
      <c r="D1235" s="175" t="s">
        <v>11884</v>
      </c>
      <c r="E1235" s="175"/>
      <c r="F1235" s="175" t="s">
        <v>6882</v>
      </c>
      <c r="G1235" s="176" t="s">
        <v>11885</v>
      </c>
      <c r="H1235" s="175" t="s">
        <v>1646</v>
      </c>
      <c r="I1235" s="173">
        <v>4</v>
      </c>
      <c r="J1235" s="173">
        <v>5</v>
      </c>
      <c r="K1235" s="173">
        <v>20</v>
      </c>
      <c r="L1235" s="174">
        <v>-0.2</v>
      </c>
      <c r="M1235" s="173">
        <v>390</v>
      </c>
      <c r="N1235" s="173">
        <v>131</v>
      </c>
      <c r="O1235" s="173">
        <v>163</v>
      </c>
      <c r="P1235" s="167">
        <v>1.9770992366412199</v>
      </c>
    </row>
    <row r="1236" spans="1:16" x14ac:dyDescent="0.35">
      <c r="A1236" s="177" t="s">
        <v>2844</v>
      </c>
      <c r="B1236" s="175" t="s">
        <v>2740</v>
      </c>
      <c r="C1236" s="175" t="s">
        <v>257</v>
      </c>
      <c r="D1236" s="175" t="s">
        <v>2843</v>
      </c>
      <c r="E1236" s="175" t="s">
        <v>2842</v>
      </c>
      <c r="F1236" s="175"/>
      <c r="G1236" s="176" t="s">
        <v>216</v>
      </c>
      <c r="H1236" s="175" t="s">
        <v>1646</v>
      </c>
      <c r="I1236" s="173">
        <v>4</v>
      </c>
      <c r="J1236" s="173">
        <v>3</v>
      </c>
      <c r="K1236" s="173">
        <v>2</v>
      </c>
      <c r="L1236" s="174">
        <v>0.33333333333333298</v>
      </c>
      <c r="M1236" s="173">
        <v>17</v>
      </c>
      <c r="N1236" s="173">
        <v>3</v>
      </c>
      <c r="O1236" s="173">
        <v>5</v>
      </c>
      <c r="P1236" s="167">
        <v>4.6666666666666696</v>
      </c>
    </row>
    <row r="1237" spans="1:16" x14ac:dyDescent="0.35">
      <c r="A1237" s="177" t="s">
        <v>2817</v>
      </c>
      <c r="B1237" s="175" t="s">
        <v>2816</v>
      </c>
      <c r="C1237" s="175" t="s">
        <v>257</v>
      </c>
      <c r="D1237" s="175" t="s">
        <v>2815</v>
      </c>
      <c r="E1237" s="175" t="s">
        <v>2814</v>
      </c>
      <c r="F1237" s="175"/>
      <c r="G1237" s="176" t="s">
        <v>216</v>
      </c>
      <c r="H1237" s="175" t="s">
        <v>1646</v>
      </c>
      <c r="I1237" s="173">
        <v>4</v>
      </c>
      <c r="J1237" s="173">
        <v>1</v>
      </c>
      <c r="K1237" s="173">
        <v>0</v>
      </c>
      <c r="L1237" s="174">
        <v>3</v>
      </c>
      <c r="M1237" s="173">
        <v>84</v>
      </c>
      <c r="N1237" s="173">
        <v>28</v>
      </c>
      <c r="O1237" s="173">
        <v>40</v>
      </c>
      <c r="P1237" s="167">
        <v>2</v>
      </c>
    </row>
    <row r="1238" spans="1:16" x14ac:dyDescent="0.35">
      <c r="A1238" s="177" t="s">
        <v>6873</v>
      </c>
      <c r="B1238" s="175" t="s">
        <v>2768</v>
      </c>
      <c r="C1238" s="175" t="s">
        <v>254</v>
      </c>
      <c r="D1238" s="175" t="s">
        <v>1459</v>
      </c>
      <c r="E1238" s="175" t="s">
        <v>6872</v>
      </c>
      <c r="F1238" s="175"/>
      <c r="G1238" s="176" t="s">
        <v>1457</v>
      </c>
      <c r="H1238" s="175" t="s">
        <v>1462</v>
      </c>
      <c r="I1238" s="173">
        <v>4</v>
      </c>
      <c r="J1238" s="173">
        <v>3</v>
      </c>
      <c r="K1238" s="173">
        <v>0</v>
      </c>
      <c r="L1238" s="174">
        <v>0.33333333333333298</v>
      </c>
      <c r="M1238" s="173">
        <v>148</v>
      </c>
      <c r="N1238" s="173">
        <v>110</v>
      </c>
      <c r="O1238" s="173">
        <v>124</v>
      </c>
      <c r="P1238" s="167">
        <v>0.34545454545454501</v>
      </c>
    </row>
    <row r="1239" spans="1:16" x14ac:dyDescent="0.35">
      <c r="A1239" s="177" t="s">
        <v>7738</v>
      </c>
      <c r="B1239" s="175" t="s">
        <v>7020</v>
      </c>
      <c r="C1239" s="175" t="s">
        <v>255</v>
      </c>
      <c r="D1239" s="175" t="s">
        <v>11474</v>
      </c>
      <c r="E1239" s="175" t="s">
        <v>7737</v>
      </c>
      <c r="F1239" s="175"/>
      <c r="G1239" s="176" t="s">
        <v>11459</v>
      </c>
      <c r="H1239" s="175" t="s">
        <v>1646</v>
      </c>
      <c r="I1239" s="173">
        <v>4</v>
      </c>
      <c r="J1239" s="173">
        <v>2</v>
      </c>
      <c r="K1239" s="173">
        <v>13</v>
      </c>
      <c r="L1239" s="174">
        <v>1</v>
      </c>
      <c r="M1239" s="173">
        <v>337</v>
      </c>
      <c r="N1239" s="173">
        <v>123</v>
      </c>
      <c r="O1239" s="173">
        <v>156</v>
      </c>
      <c r="P1239" s="167">
        <v>1.7398373983739801</v>
      </c>
    </row>
    <row r="1240" spans="1:16" x14ac:dyDescent="0.35">
      <c r="A1240" s="177" t="s">
        <v>2738</v>
      </c>
      <c r="B1240" s="175" t="s">
        <v>2737</v>
      </c>
      <c r="C1240" s="175" t="s">
        <v>257</v>
      </c>
      <c r="D1240" s="175" t="s">
        <v>2736</v>
      </c>
      <c r="E1240" s="175" t="s">
        <v>2735</v>
      </c>
      <c r="F1240" s="175"/>
      <c r="G1240" s="176" t="s">
        <v>2734</v>
      </c>
      <c r="H1240" s="175" t="s">
        <v>1646</v>
      </c>
      <c r="I1240" s="173">
        <v>4</v>
      </c>
      <c r="J1240" s="173">
        <v>20</v>
      </c>
      <c r="K1240" s="173">
        <v>35</v>
      </c>
      <c r="L1240" s="174">
        <v>-0.8</v>
      </c>
      <c r="M1240" s="173">
        <v>151</v>
      </c>
      <c r="N1240" s="173">
        <v>85</v>
      </c>
      <c r="O1240" s="173">
        <v>96</v>
      </c>
      <c r="P1240" s="167">
        <v>0.77647058823529402</v>
      </c>
    </row>
    <row r="1241" spans="1:16" x14ac:dyDescent="0.35">
      <c r="A1241" s="177" t="s">
        <v>2708</v>
      </c>
      <c r="B1241" s="175"/>
      <c r="C1241" s="175" t="s">
        <v>262</v>
      </c>
      <c r="D1241" s="175" t="s">
        <v>2707</v>
      </c>
      <c r="E1241" s="175"/>
      <c r="F1241" s="175" t="s">
        <v>2706</v>
      </c>
      <c r="G1241" s="176" t="s">
        <v>269</v>
      </c>
      <c r="H1241" s="175" t="s">
        <v>1646</v>
      </c>
      <c r="I1241" s="173">
        <v>4</v>
      </c>
      <c r="J1241" s="173">
        <v>11</v>
      </c>
      <c r="K1241" s="173">
        <v>8</v>
      </c>
      <c r="L1241" s="174">
        <v>-0.63636363636363602</v>
      </c>
      <c r="M1241" s="173">
        <v>93</v>
      </c>
      <c r="N1241" s="173">
        <v>34</v>
      </c>
      <c r="O1241" s="173">
        <v>42</v>
      </c>
      <c r="P1241" s="167">
        <v>1.73529411764706</v>
      </c>
    </row>
    <row r="1242" spans="1:16" x14ac:dyDescent="0.35">
      <c r="A1242" s="177" t="s">
        <v>7631</v>
      </c>
      <c r="B1242" s="175"/>
      <c r="C1242" s="175" t="s">
        <v>8856</v>
      </c>
      <c r="D1242" s="175" t="s">
        <v>4077</v>
      </c>
      <c r="E1242" s="175"/>
      <c r="F1242" s="175" t="s">
        <v>7630</v>
      </c>
      <c r="G1242" s="176" t="s">
        <v>2083</v>
      </c>
      <c r="H1242" s="175" t="s">
        <v>1646</v>
      </c>
      <c r="I1242" s="173">
        <v>4</v>
      </c>
      <c r="J1242" s="173">
        <v>18</v>
      </c>
      <c r="K1242" s="173">
        <v>39</v>
      </c>
      <c r="L1242" s="174">
        <v>-0.77777777777777801</v>
      </c>
      <c r="M1242" s="173">
        <v>72</v>
      </c>
      <c r="N1242" s="173">
        <v>44</v>
      </c>
      <c r="O1242" s="173">
        <v>40</v>
      </c>
      <c r="P1242" s="167">
        <v>0.63636363636363702</v>
      </c>
    </row>
    <row r="1243" spans="1:16" x14ac:dyDescent="0.35">
      <c r="A1243" s="177" t="s">
        <v>2576</v>
      </c>
      <c r="B1243" s="175"/>
      <c r="C1243" s="175" t="s">
        <v>8856</v>
      </c>
      <c r="D1243" s="175" t="s">
        <v>11514</v>
      </c>
      <c r="E1243" s="175"/>
      <c r="F1243" s="175" t="s">
        <v>2575</v>
      </c>
      <c r="G1243" s="176" t="s">
        <v>11515</v>
      </c>
      <c r="H1243" s="175" t="s">
        <v>1646</v>
      </c>
      <c r="I1243" s="173">
        <v>4</v>
      </c>
      <c r="J1243" s="173">
        <v>0</v>
      </c>
      <c r="K1243" s="173">
        <v>0</v>
      </c>
      <c r="L1243" s="174">
        <v>0</v>
      </c>
      <c r="M1243" s="173">
        <v>512</v>
      </c>
      <c r="N1243" s="173">
        <v>219</v>
      </c>
      <c r="O1243" s="173">
        <v>390</v>
      </c>
      <c r="P1243" s="167">
        <v>1.337899543379</v>
      </c>
    </row>
    <row r="1244" spans="1:16" x14ac:dyDescent="0.35">
      <c r="A1244" s="177" t="s">
        <v>6863</v>
      </c>
      <c r="B1244" s="175"/>
      <c r="C1244" s="175" t="s">
        <v>8856</v>
      </c>
      <c r="D1244" s="175" t="s">
        <v>10702</v>
      </c>
      <c r="E1244" s="175"/>
      <c r="F1244" s="175" t="s">
        <v>6862</v>
      </c>
      <c r="G1244" s="176" t="s">
        <v>10703</v>
      </c>
      <c r="H1244" s="175" t="s">
        <v>1646</v>
      </c>
      <c r="I1244" s="173">
        <v>4</v>
      </c>
      <c r="J1244" s="173">
        <v>3</v>
      </c>
      <c r="K1244" s="173">
        <v>2</v>
      </c>
      <c r="L1244" s="174">
        <v>0.33333333333333298</v>
      </c>
      <c r="M1244" s="173">
        <v>4985</v>
      </c>
      <c r="N1244" s="173">
        <v>2230</v>
      </c>
      <c r="O1244" s="173">
        <v>2900</v>
      </c>
      <c r="P1244" s="167">
        <v>1.23542600896861</v>
      </c>
    </row>
    <row r="1245" spans="1:16" x14ac:dyDescent="0.35">
      <c r="A1245" s="177" t="s">
        <v>2486</v>
      </c>
      <c r="B1245" s="175"/>
      <c r="C1245" s="175" t="s">
        <v>260</v>
      </c>
      <c r="D1245" s="175" t="s">
        <v>2485</v>
      </c>
      <c r="E1245" s="175"/>
      <c r="F1245" s="175" t="s">
        <v>2484</v>
      </c>
      <c r="G1245" s="176" t="s">
        <v>1872</v>
      </c>
      <c r="H1245" s="175" t="s">
        <v>1646</v>
      </c>
      <c r="I1245" s="173">
        <v>4</v>
      </c>
      <c r="J1245" s="173">
        <v>0</v>
      </c>
      <c r="K1245" s="173">
        <v>0</v>
      </c>
      <c r="L1245" s="174">
        <v>0</v>
      </c>
      <c r="M1245" s="173">
        <v>279</v>
      </c>
      <c r="N1245" s="173">
        <v>241</v>
      </c>
      <c r="O1245" s="173">
        <v>310</v>
      </c>
      <c r="P1245" s="167">
        <v>0.157676348547718</v>
      </c>
    </row>
    <row r="1246" spans="1:16" x14ac:dyDescent="0.35">
      <c r="A1246" s="177" t="s">
        <v>2451</v>
      </c>
      <c r="B1246" s="175"/>
      <c r="C1246" s="175" t="s">
        <v>351</v>
      </c>
      <c r="D1246" s="175" t="s">
        <v>2450</v>
      </c>
      <c r="E1246" s="175"/>
      <c r="F1246" s="175" t="s">
        <v>2449</v>
      </c>
      <c r="G1246" s="176" t="s">
        <v>2448</v>
      </c>
      <c r="H1246" s="175" t="s">
        <v>1646</v>
      </c>
      <c r="I1246" s="173">
        <v>4</v>
      </c>
      <c r="J1246" s="173">
        <v>0</v>
      </c>
      <c r="K1246" s="173">
        <v>47</v>
      </c>
      <c r="L1246" s="174">
        <v>0</v>
      </c>
      <c r="M1246" s="173">
        <v>92</v>
      </c>
      <c r="N1246" s="173">
        <v>29</v>
      </c>
      <c r="O1246" s="173">
        <v>91</v>
      </c>
      <c r="P1246" s="167">
        <v>2.1724137931034502</v>
      </c>
    </row>
    <row r="1247" spans="1:16" x14ac:dyDescent="0.35">
      <c r="A1247" s="177" t="s">
        <v>2319</v>
      </c>
      <c r="B1247" s="175"/>
      <c r="C1247" s="175" t="s">
        <v>254</v>
      </c>
      <c r="D1247" s="175" t="s">
        <v>9367</v>
      </c>
      <c r="E1247" s="175"/>
      <c r="F1247" s="175" t="s">
        <v>2318</v>
      </c>
      <c r="G1247" s="176" t="s">
        <v>9368</v>
      </c>
      <c r="H1247" s="175" t="s">
        <v>1646</v>
      </c>
      <c r="I1247" s="173">
        <v>4</v>
      </c>
      <c r="J1247" s="173">
        <v>0</v>
      </c>
      <c r="K1247" s="173">
        <v>2</v>
      </c>
      <c r="L1247" s="174">
        <v>0</v>
      </c>
      <c r="M1247" s="173">
        <v>179</v>
      </c>
      <c r="N1247" s="173">
        <v>93</v>
      </c>
      <c r="O1247" s="173">
        <v>186</v>
      </c>
      <c r="P1247" s="167">
        <v>0.92473118279569899</v>
      </c>
    </row>
    <row r="1248" spans="1:16" x14ac:dyDescent="0.35">
      <c r="A1248" s="177" t="s">
        <v>7088</v>
      </c>
      <c r="B1248" s="175" t="s">
        <v>5061</v>
      </c>
      <c r="C1248" s="175" t="s">
        <v>262</v>
      </c>
      <c r="D1248" s="175" t="s">
        <v>10765</v>
      </c>
      <c r="E1248" s="175" t="s">
        <v>7087</v>
      </c>
      <c r="F1248" s="175"/>
      <c r="G1248" s="176" t="s">
        <v>10766</v>
      </c>
      <c r="H1248" s="175" t="s">
        <v>1646</v>
      </c>
      <c r="I1248" s="173">
        <v>4</v>
      </c>
      <c r="J1248" s="173">
        <v>21</v>
      </c>
      <c r="K1248" s="173">
        <v>24</v>
      </c>
      <c r="L1248" s="174">
        <v>-0.80952380952380998</v>
      </c>
      <c r="M1248" s="173">
        <v>837</v>
      </c>
      <c r="N1248" s="173">
        <v>320</v>
      </c>
      <c r="O1248" s="173">
        <v>430</v>
      </c>
      <c r="P1248" s="167">
        <v>1.6156250000000001</v>
      </c>
    </row>
    <row r="1249" spans="1:16" x14ac:dyDescent="0.35">
      <c r="A1249" s="177" t="s">
        <v>9539</v>
      </c>
      <c r="B1249" s="175"/>
      <c r="C1249" s="175" t="s">
        <v>8856</v>
      </c>
      <c r="D1249" s="175" t="s">
        <v>9476</v>
      </c>
      <c r="E1249" s="175" t="s">
        <v>2031</v>
      </c>
      <c r="F1249" s="175"/>
      <c r="G1249" s="176" t="s">
        <v>9477</v>
      </c>
      <c r="H1249" s="175"/>
      <c r="I1249" s="173">
        <v>4</v>
      </c>
      <c r="J1249" s="173">
        <v>0</v>
      </c>
      <c r="K1249" s="173">
        <v>0</v>
      </c>
      <c r="L1249" s="174">
        <v>0</v>
      </c>
      <c r="M1249" s="173">
        <v>1275</v>
      </c>
      <c r="N1249" s="173">
        <v>362</v>
      </c>
      <c r="O1249" s="173">
        <v>520</v>
      </c>
      <c r="P1249" s="167">
        <v>2.5220994475138099</v>
      </c>
    </row>
    <row r="1250" spans="1:16" x14ac:dyDescent="0.35">
      <c r="A1250" s="177" t="s">
        <v>9545</v>
      </c>
      <c r="B1250" s="175"/>
      <c r="C1250" s="175" t="s">
        <v>350</v>
      </c>
      <c r="D1250" s="175" t="s">
        <v>1988</v>
      </c>
      <c r="E1250" s="175" t="s">
        <v>1987</v>
      </c>
      <c r="F1250" s="175"/>
      <c r="G1250" s="176" t="s">
        <v>1986</v>
      </c>
      <c r="H1250" s="175"/>
      <c r="I1250" s="173">
        <v>4</v>
      </c>
      <c r="J1250" s="173">
        <v>1</v>
      </c>
      <c r="K1250" s="173">
        <v>0</v>
      </c>
      <c r="L1250" s="174">
        <v>3</v>
      </c>
      <c r="M1250" s="173">
        <v>730</v>
      </c>
      <c r="N1250" s="173">
        <v>258</v>
      </c>
      <c r="O1250" s="173">
        <v>305</v>
      </c>
      <c r="P1250" s="167">
        <v>1.8294573643410901</v>
      </c>
    </row>
    <row r="1251" spans="1:16" x14ac:dyDescent="0.35">
      <c r="A1251" s="177" t="s">
        <v>1978</v>
      </c>
      <c r="B1251" s="175"/>
      <c r="C1251" s="175" t="s">
        <v>462</v>
      </c>
      <c r="D1251" s="175" t="s">
        <v>1786</v>
      </c>
      <c r="E1251" s="175"/>
      <c r="F1251" s="175" t="s">
        <v>1976</v>
      </c>
      <c r="G1251" s="176" t="s">
        <v>218</v>
      </c>
      <c r="H1251" s="175" t="s">
        <v>1646</v>
      </c>
      <c r="I1251" s="173">
        <v>4</v>
      </c>
      <c r="J1251" s="173">
        <v>1</v>
      </c>
      <c r="K1251" s="173">
        <v>0</v>
      </c>
      <c r="L1251" s="174">
        <v>3</v>
      </c>
      <c r="M1251" s="173">
        <v>78</v>
      </c>
      <c r="N1251" s="173">
        <v>20</v>
      </c>
      <c r="O1251" s="173">
        <v>25</v>
      </c>
      <c r="P1251" s="167">
        <v>2.9</v>
      </c>
    </row>
    <row r="1252" spans="1:16" x14ac:dyDescent="0.35">
      <c r="A1252" s="177" t="s">
        <v>1480</v>
      </c>
      <c r="B1252" s="175"/>
      <c r="C1252" s="175" t="s">
        <v>263</v>
      </c>
      <c r="D1252" s="175" t="s">
        <v>1479</v>
      </c>
      <c r="E1252" s="175"/>
      <c r="F1252" s="175" t="s">
        <v>1478</v>
      </c>
      <c r="G1252" s="176" t="s">
        <v>214</v>
      </c>
      <c r="H1252" s="175" t="s">
        <v>1646</v>
      </c>
      <c r="I1252" s="173">
        <v>4</v>
      </c>
      <c r="J1252" s="173">
        <v>0</v>
      </c>
      <c r="K1252" s="173">
        <v>0</v>
      </c>
      <c r="L1252" s="174">
        <v>0</v>
      </c>
      <c r="M1252" s="173">
        <v>78</v>
      </c>
      <c r="N1252" s="173">
        <v>73</v>
      </c>
      <c r="O1252" s="173">
        <v>93</v>
      </c>
      <c r="P1252" s="167">
        <v>6.84931506849316E-2</v>
      </c>
    </row>
    <row r="1253" spans="1:16" x14ac:dyDescent="0.35">
      <c r="A1253" s="74" t="s">
        <v>6527</v>
      </c>
      <c r="B1253" s="182"/>
      <c r="C1253" s="182" t="s">
        <v>256</v>
      </c>
      <c r="D1253" s="182" t="s">
        <v>10015</v>
      </c>
      <c r="E1253" s="182" t="s">
        <v>6526</v>
      </c>
      <c r="F1253" s="182"/>
      <c r="G1253" s="182" t="s">
        <v>10016</v>
      </c>
      <c r="H1253" s="182" t="s">
        <v>1646</v>
      </c>
      <c r="I1253" s="75">
        <v>3</v>
      </c>
      <c r="J1253" s="75">
        <v>21</v>
      </c>
      <c r="K1253" s="75">
        <v>38</v>
      </c>
      <c r="L1253" s="181">
        <v>-0.85714285714285698</v>
      </c>
      <c r="M1253" s="75">
        <v>313</v>
      </c>
      <c r="N1253" s="75">
        <v>169</v>
      </c>
      <c r="O1253" s="75">
        <v>211</v>
      </c>
      <c r="P1253" s="181">
        <v>0.85207100591716001</v>
      </c>
    </row>
    <row r="1254" spans="1:16" x14ac:dyDescent="0.35">
      <c r="A1254" s="177" t="s">
        <v>7073</v>
      </c>
      <c r="B1254" s="175"/>
      <c r="C1254" s="175" t="s">
        <v>350</v>
      </c>
      <c r="D1254" s="175" t="s">
        <v>9230</v>
      </c>
      <c r="E1254" s="175"/>
      <c r="F1254" s="175" t="s">
        <v>7072</v>
      </c>
      <c r="G1254" s="176" t="s">
        <v>9231</v>
      </c>
      <c r="H1254" s="175" t="s">
        <v>1646</v>
      </c>
      <c r="I1254" s="173">
        <v>3</v>
      </c>
      <c r="J1254" s="173">
        <v>1</v>
      </c>
      <c r="K1254" s="173">
        <v>2</v>
      </c>
      <c r="L1254" s="174">
        <v>2</v>
      </c>
      <c r="M1254" s="173">
        <v>139</v>
      </c>
      <c r="N1254" s="173">
        <v>89</v>
      </c>
      <c r="O1254" s="173">
        <v>136</v>
      </c>
      <c r="P1254" s="167">
        <v>0.56179775280898903</v>
      </c>
    </row>
    <row r="1255" spans="1:16" x14ac:dyDescent="0.35">
      <c r="A1255" s="177" t="s">
        <v>6814</v>
      </c>
      <c r="B1255" s="175"/>
      <c r="C1255" s="175" t="s">
        <v>8856</v>
      </c>
      <c r="D1255" s="175" t="s">
        <v>11047</v>
      </c>
      <c r="E1255" s="175"/>
      <c r="F1255" s="175" t="s">
        <v>6813</v>
      </c>
      <c r="G1255" s="176" t="s">
        <v>211</v>
      </c>
      <c r="H1255" s="175" t="s">
        <v>1646</v>
      </c>
      <c r="I1255" s="173">
        <v>3</v>
      </c>
      <c r="J1255" s="173">
        <v>1</v>
      </c>
      <c r="K1255" s="173">
        <v>1</v>
      </c>
      <c r="L1255" s="174">
        <v>2</v>
      </c>
      <c r="M1255" s="173">
        <v>110</v>
      </c>
      <c r="N1255" s="173">
        <v>53</v>
      </c>
      <c r="O1255" s="173">
        <v>61</v>
      </c>
      <c r="P1255" s="167">
        <v>1.07547169811321</v>
      </c>
    </row>
    <row r="1256" spans="1:16" x14ac:dyDescent="0.35">
      <c r="A1256" s="177" t="s">
        <v>7352</v>
      </c>
      <c r="B1256" s="175" t="s">
        <v>2743</v>
      </c>
      <c r="C1256" s="175" t="s">
        <v>255</v>
      </c>
      <c r="D1256" s="175" t="s">
        <v>9899</v>
      </c>
      <c r="E1256" s="175" t="s">
        <v>7351</v>
      </c>
      <c r="F1256" s="175"/>
      <c r="G1256" s="176" t="s">
        <v>9900</v>
      </c>
      <c r="H1256" s="175" t="s">
        <v>1646</v>
      </c>
      <c r="I1256" s="173">
        <v>3</v>
      </c>
      <c r="J1256" s="173">
        <v>15</v>
      </c>
      <c r="K1256" s="173">
        <v>39</v>
      </c>
      <c r="L1256" s="174">
        <v>-0.8</v>
      </c>
      <c r="M1256" s="173">
        <v>1801</v>
      </c>
      <c r="N1256" s="173">
        <v>722</v>
      </c>
      <c r="O1256" s="173">
        <v>894</v>
      </c>
      <c r="P1256" s="167">
        <v>1.4944598337950099</v>
      </c>
    </row>
    <row r="1257" spans="1:16" x14ac:dyDescent="0.35">
      <c r="A1257" s="177" t="s">
        <v>5856</v>
      </c>
      <c r="B1257" s="175" t="s">
        <v>5766</v>
      </c>
      <c r="C1257" s="175" t="s">
        <v>259</v>
      </c>
      <c r="D1257" s="175" t="s">
        <v>10095</v>
      </c>
      <c r="E1257" s="175" t="s">
        <v>5855</v>
      </c>
      <c r="F1257" s="175"/>
      <c r="G1257" s="176" t="s">
        <v>10096</v>
      </c>
      <c r="H1257" s="175" t="s">
        <v>1646</v>
      </c>
      <c r="I1257" s="173">
        <v>3</v>
      </c>
      <c r="J1257" s="173">
        <v>5</v>
      </c>
      <c r="K1257" s="173">
        <v>12</v>
      </c>
      <c r="L1257" s="174">
        <v>-0.4</v>
      </c>
      <c r="M1257" s="173">
        <v>188</v>
      </c>
      <c r="N1257" s="173">
        <v>68</v>
      </c>
      <c r="O1257" s="173">
        <v>121</v>
      </c>
      <c r="P1257" s="167">
        <v>1.76470588235294</v>
      </c>
    </row>
    <row r="1258" spans="1:16" x14ac:dyDescent="0.35">
      <c r="A1258" s="177" t="s">
        <v>7155</v>
      </c>
      <c r="B1258" s="175" t="s">
        <v>2883</v>
      </c>
      <c r="C1258" s="175" t="s">
        <v>259</v>
      </c>
      <c r="D1258" s="175" t="s">
        <v>11662</v>
      </c>
      <c r="E1258" s="175" t="s">
        <v>7154</v>
      </c>
      <c r="F1258" s="175"/>
      <c r="G1258" s="176" t="s">
        <v>11663</v>
      </c>
      <c r="H1258" s="175" t="s">
        <v>1646</v>
      </c>
      <c r="I1258" s="173">
        <v>3</v>
      </c>
      <c r="J1258" s="173">
        <v>0</v>
      </c>
      <c r="K1258" s="173">
        <v>6</v>
      </c>
      <c r="L1258" s="174">
        <v>0</v>
      </c>
      <c r="M1258" s="173">
        <v>1075</v>
      </c>
      <c r="N1258" s="173">
        <v>444</v>
      </c>
      <c r="O1258" s="173">
        <v>611</v>
      </c>
      <c r="P1258" s="167">
        <v>1.4211711711711701</v>
      </c>
    </row>
    <row r="1259" spans="1:16" x14ac:dyDescent="0.35">
      <c r="A1259" s="177" t="s">
        <v>7721</v>
      </c>
      <c r="B1259" s="175" t="s">
        <v>5869</v>
      </c>
      <c r="C1259" s="175" t="s">
        <v>263</v>
      </c>
      <c r="D1259" s="175" t="s">
        <v>7720</v>
      </c>
      <c r="E1259" s="175" t="s">
        <v>7719</v>
      </c>
      <c r="F1259" s="175"/>
      <c r="G1259" s="176" t="s">
        <v>7718</v>
      </c>
      <c r="H1259" s="175" t="s">
        <v>1462</v>
      </c>
      <c r="I1259" s="173">
        <v>3</v>
      </c>
      <c r="J1259" s="173">
        <v>20</v>
      </c>
      <c r="K1259" s="173">
        <v>12</v>
      </c>
      <c r="L1259" s="174">
        <v>-0.85</v>
      </c>
      <c r="M1259" s="173">
        <v>649</v>
      </c>
      <c r="N1259" s="173">
        <v>345</v>
      </c>
      <c r="O1259" s="173">
        <v>371</v>
      </c>
      <c r="P1259" s="167">
        <v>0.88115942028985506</v>
      </c>
    </row>
    <row r="1260" spans="1:16" x14ac:dyDescent="0.35">
      <c r="A1260" s="177" t="s">
        <v>5645</v>
      </c>
      <c r="B1260" s="175" t="s">
        <v>2938</v>
      </c>
      <c r="C1260" s="175" t="s">
        <v>260</v>
      </c>
      <c r="D1260" s="175" t="s">
        <v>11162</v>
      </c>
      <c r="E1260" s="175" t="s">
        <v>5644</v>
      </c>
      <c r="F1260" s="175"/>
      <c r="G1260" s="176" t="s">
        <v>11163</v>
      </c>
      <c r="H1260" s="175" t="s">
        <v>1646</v>
      </c>
      <c r="I1260" s="173">
        <v>3</v>
      </c>
      <c r="J1260" s="173">
        <v>3</v>
      </c>
      <c r="K1260" s="173">
        <v>2</v>
      </c>
      <c r="L1260" s="174">
        <v>0</v>
      </c>
      <c r="M1260" s="173">
        <v>1431</v>
      </c>
      <c r="N1260" s="173">
        <v>530</v>
      </c>
      <c r="O1260" s="173">
        <v>670</v>
      </c>
      <c r="P1260" s="167">
        <v>1.7</v>
      </c>
    </row>
    <row r="1261" spans="1:16" x14ac:dyDescent="0.35">
      <c r="A1261" s="177" t="s">
        <v>5104</v>
      </c>
      <c r="B1261" s="175" t="s">
        <v>2778</v>
      </c>
      <c r="C1261" s="175" t="s">
        <v>257</v>
      </c>
      <c r="D1261" s="175" t="s">
        <v>9677</v>
      </c>
      <c r="E1261" s="175" t="s">
        <v>5103</v>
      </c>
      <c r="F1261" s="175"/>
      <c r="G1261" s="176" t="s">
        <v>1457</v>
      </c>
      <c r="H1261" s="175" t="s">
        <v>1646</v>
      </c>
      <c r="I1261" s="173">
        <v>3</v>
      </c>
      <c r="J1261" s="173">
        <v>1</v>
      </c>
      <c r="K1261" s="173">
        <v>0</v>
      </c>
      <c r="L1261" s="174">
        <v>2</v>
      </c>
      <c r="M1261" s="173">
        <v>427</v>
      </c>
      <c r="N1261" s="173">
        <v>154</v>
      </c>
      <c r="O1261" s="173">
        <v>217</v>
      </c>
      <c r="P1261" s="167">
        <v>1.77272727272727</v>
      </c>
    </row>
    <row r="1262" spans="1:16" x14ac:dyDescent="0.35">
      <c r="A1262" s="177" t="s">
        <v>6758</v>
      </c>
      <c r="B1262" s="175" t="s">
        <v>5156</v>
      </c>
      <c r="C1262" s="175" t="s">
        <v>259</v>
      </c>
      <c r="D1262" s="175" t="s">
        <v>11264</v>
      </c>
      <c r="E1262" s="175" t="s">
        <v>6757</v>
      </c>
      <c r="F1262" s="175"/>
      <c r="G1262" s="176" t="s">
        <v>6756</v>
      </c>
      <c r="H1262" s="175" t="s">
        <v>1646</v>
      </c>
      <c r="I1262" s="173">
        <v>3</v>
      </c>
      <c r="J1262" s="173">
        <v>12</v>
      </c>
      <c r="K1262" s="173">
        <v>38</v>
      </c>
      <c r="L1262" s="174">
        <v>-0.75</v>
      </c>
      <c r="M1262" s="173">
        <v>1533</v>
      </c>
      <c r="N1262" s="173">
        <v>593</v>
      </c>
      <c r="O1262" s="173">
        <v>765</v>
      </c>
      <c r="P1262" s="167">
        <v>1.58516020236088</v>
      </c>
    </row>
    <row r="1263" spans="1:16" x14ac:dyDescent="0.35">
      <c r="A1263" s="177" t="s">
        <v>4743</v>
      </c>
      <c r="B1263" s="175"/>
      <c r="C1263" s="175" t="s">
        <v>254</v>
      </c>
      <c r="D1263" s="175" t="s">
        <v>4742</v>
      </c>
      <c r="E1263" s="175"/>
      <c r="F1263" s="175" t="s">
        <v>4741</v>
      </c>
      <c r="G1263" s="176" t="s">
        <v>201</v>
      </c>
      <c r="H1263" s="175" t="s">
        <v>1646</v>
      </c>
      <c r="I1263" s="173">
        <v>3</v>
      </c>
      <c r="J1263" s="173">
        <v>0</v>
      </c>
      <c r="K1263" s="173">
        <v>2</v>
      </c>
      <c r="L1263" s="174">
        <v>0</v>
      </c>
      <c r="M1263" s="173">
        <v>190</v>
      </c>
      <c r="N1263" s="173">
        <v>58</v>
      </c>
      <c r="O1263" s="173">
        <v>73</v>
      </c>
      <c r="P1263" s="167">
        <v>2.27586206896552</v>
      </c>
    </row>
    <row r="1264" spans="1:16" x14ac:dyDescent="0.35">
      <c r="A1264" s="177" t="s">
        <v>4728</v>
      </c>
      <c r="B1264" s="175"/>
      <c r="C1264" s="175" t="s">
        <v>254</v>
      </c>
      <c r="D1264" s="175" t="s">
        <v>11319</v>
      </c>
      <c r="E1264" s="175"/>
      <c r="F1264" s="175" t="s">
        <v>4727</v>
      </c>
      <c r="G1264" s="176" t="s">
        <v>1839</v>
      </c>
      <c r="H1264" s="175" t="s">
        <v>1646</v>
      </c>
      <c r="I1264" s="173">
        <v>3</v>
      </c>
      <c r="J1264" s="173">
        <v>0</v>
      </c>
      <c r="K1264" s="173">
        <v>2</v>
      </c>
      <c r="L1264" s="174">
        <v>0</v>
      </c>
      <c r="M1264" s="173">
        <v>262</v>
      </c>
      <c r="N1264" s="173">
        <v>100</v>
      </c>
      <c r="O1264" s="173">
        <v>144</v>
      </c>
      <c r="P1264" s="167">
        <v>1.62</v>
      </c>
    </row>
    <row r="1265" spans="1:16" x14ac:dyDescent="0.35">
      <c r="A1265" s="177" t="s">
        <v>4188</v>
      </c>
      <c r="B1265" s="175"/>
      <c r="C1265" s="175" t="s">
        <v>258</v>
      </c>
      <c r="D1265" s="175" t="s">
        <v>2916</v>
      </c>
      <c r="E1265" s="175"/>
      <c r="F1265" s="175" t="s">
        <v>4187</v>
      </c>
      <c r="G1265" s="176" t="s">
        <v>2914</v>
      </c>
      <c r="H1265" s="175" t="s">
        <v>1646</v>
      </c>
      <c r="I1265" s="173">
        <v>3</v>
      </c>
      <c r="J1265" s="173">
        <v>8</v>
      </c>
      <c r="K1265" s="173">
        <v>4</v>
      </c>
      <c r="L1265" s="174">
        <v>-0.625</v>
      </c>
      <c r="M1265" s="173">
        <v>37</v>
      </c>
      <c r="N1265" s="173">
        <v>48</v>
      </c>
      <c r="O1265" s="173">
        <v>56</v>
      </c>
      <c r="P1265" s="167">
        <v>-0.22916666666666699</v>
      </c>
    </row>
    <row r="1266" spans="1:16" x14ac:dyDescent="0.35">
      <c r="A1266" s="177" t="s">
        <v>7527</v>
      </c>
      <c r="B1266" s="175"/>
      <c r="C1266" s="175" t="s">
        <v>257</v>
      </c>
      <c r="D1266" s="175" t="s">
        <v>7526</v>
      </c>
      <c r="E1266" s="175"/>
      <c r="F1266" s="175" t="s">
        <v>7525</v>
      </c>
      <c r="G1266" s="176" t="s">
        <v>7524</v>
      </c>
      <c r="H1266" s="175" t="s">
        <v>1646</v>
      </c>
      <c r="I1266" s="173">
        <v>3</v>
      </c>
      <c r="J1266" s="173">
        <v>1</v>
      </c>
      <c r="K1266" s="173">
        <v>40</v>
      </c>
      <c r="L1266" s="174">
        <v>2</v>
      </c>
      <c r="M1266" s="173">
        <v>367</v>
      </c>
      <c r="N1266" s="173">
        <v>128</v>
      </c>
      <c r="O1266" s="173">
        <v>165</v>
      </c>
      <c r="P1266" s="167">
        <v>1.8671875</v>
      </c>
    </row>
    <row r="1267" spans="1:16" x14ac:dyDescent="0.35">
      <c r="A1267" s="177" t="s">
        <v>3980</v>
      </c>
      <c r="B1267" s="175"/>
      <c r="C1267" s="175" t="s">
        <v>257</v>
      </c>
      <c r="D1267" s="175" t="s">
        <v>3688</v>
      </c>
      <c r="E1267" s="175"/>
      <c r="F1267" s="175" t="s">
        <v>3979</v>
      </c>
      <c r="G1267" s="176" t="s">
        <v>3686</v>
      </c>
      <c r="H1267" s="175" t="s">
        <v>1646</v>
      </c>
      <c r="I1267" s="173">
        <v>3</v>
      </c>
      <c r="J1267" s="173">
        <v>26</v>
      </c>
      <c r="K1267" s="173">
        <v>22</v>
      </c>
      <c r="L1267" s="174">
        <v>-0.88461538461538503</v>
      </c>
      <c r="M1267" s="173">
        <v>276</v>
      </c>
      <c r="N1267" s="173">
        <v>181</v>
      </c>
      <c r="O1267" s="173">
        <v>253</v>
      </c>
      <c r="P1267" s="167">
        <v>0.524861878453039</v>
      </c>
    </row>
    <row r="1268" spans="1:16" x14ac:dyDescent="0.35">
      <c r="A1268" s="177" t="s">
        <v>3957</v>
      </c>
      <c r="B1268" s="175"/>
      <c r="C1268" s="175" t="s">
        <v>257</v>
      </c>
      <c r="D1268" s="175" t="s">
        <v>3956</v>
      </c>
      <c r="E1268" s="175"/>
      <c r="F1268" s="175" t="s">
        <v>3955</v>
      </c>
      <c r="G1268" s="176" t="s">
        <v>1872</v>
      </c>
      <c r="H1268" s="175" t="s">
        <v>1462</v>
      </c>
      <c r="I1268" s="173">
        <v>3</v>
      </c>
      <c r="J1268" s="173">
        <v>9</v>
      </c>
      <c r="K1268" s="173">
        <v>17</v>
      </c>
      <c r="L1268" s="174">
        <v>-0.66666666666666696</v>
      </c>
      <c r="M1268" s="173">
        <v>446</v>
      </c>
      <c r="N1268" s="173">
        <v>111</v>
      </c>
      <c r="O1268" s="173">
        <v>161</v>
      </c>
      <c r="P1268" s="167">
        <v>3.0180180180180201</v>
      </c>
    </row>
    <row r="1269" spans="1:16" x14ac:dyDescent="0.35">
      <c r="A1269" s="177" t="s">
        <v>6702</v>
      </c>
      <c r="B1269" s="175"/>
      <c r="C1269" s="175" t="s">
        <v>256</v>
      </c>
      <c r="D1269" s="175" t="s">
        <v>9772</v>
      </c>
      <c r="E1269" s="175"/>
      <c r="F1269" s="175" t="s">
        <v>6701</v>
      </c>
      <c r="G1269" s="176" t="s">
        <v>11409</v>
      </c>
      <c r="H1269" s="175" t="s">
        <v>1646</v>
      </c>
      <c r="I1269" s="173">
        <v>3</v>
      </c>
      <c r="J1269" s="173">
        <v>3</v>
      </c>
      <c r="K1269" s="173">
        <v>2</v>
      </c>
      <c r="L1269" s="174">
        <v>0</v>
      </c>
      <c r="M1269" s="173">
        <v>155</v>
      </c>
      <c r="N1269" s="173">
        <v>60</v>
      </c>
      <c r="O1269" s="173">
        <v>70</v>
      </c>
      <c r="P1269" s="167">
        <v>1.5833333333333299</v>
      </c>
    </row>
    <row r="1270" spans="1:16" x14ac:dyDescent="0.35">
      <c r="A1270" s="177" t="s">
        <v>9551</v>
      </c>
      <c r="B1270" s="175"/>
      <c r="C1270" s="175" t="s">
        <v>255</v>
      </c>
      <c r="D1270" s="175" t="s">
        <v>5916</v>
      </c>
      <c r="E1270" s="175" t="s">
        <v>8568</v>
      </c>
      <c r="F1270" s="175"/>
      <c r="G1270" s="176" t="s">
        <v>5914</v>
      </c>
      <c r="H1270" s="175"/>
      <c r="I1270" s="173">
        <v>3</v>
      </c>
      <c r="J1270" s="173">
        <v>9</v>
      </c>
      <c r="K1270" s="173">
        <v>2</v>
      </c>
      <c r="L1270" s="174">
        <v>-0.66666666666666696</v>
      </c>
      <c r="M1270" s="173">
        <v>195</v>
      </c>
      <c r="N1270" s="173">
        <v>74</v>
      </c>
      <c r="O1270" s="173">
        <v>100</v>
      </c>
      <c r="P1270" s="167">
        <v>1.63513513513514</v>
      </c>
    </row>
    <row r="1271" spans="1:16" x14ac:dyDescent="0.35">
      <c r="A1271" s="177" t="s">
        <v>3606</v>
      </c>
      <c r="B1271" s="175" t="s">
        <v>3439</v>
      </c>
      <c r="C1271" s="175" t="s">
        <v>462</v>
      </c>
      <c r="D1271" s="175" t="s">
        <v>10564</v>
      </c>
      <c r="E1271" s="175" t="s">
        <v>3605</v>
      </c>
      <c r="F1271" s="175"/>
      <c r="G1271" s="176" t="s">
        <v>10565</v>
      </c>
      <c r="H1271" s="175" t="s">
        <v>1646</v>
      </c>
      <c r="I1271" s="173">
        <v>3</v>
      </c>
      <c r="J1271" s="173">
        <v>0</v>
      </c>
      <c r="K1271" s="173">
        <v>5</v>
      </c>
      <c r="L1271" s="174">
        <v>0</v>
      </c>
      <c r="M1271" s="173">
        <v>1370</v>
      </c>
      <c r="N1271" s="173">
        <v>516</v>
      </c>
      <c r="O1271" s="173">
        <v>675</v>
      </c>
      <c r="P1271" s="167">
        <v>1.6550387596899201</v>
      </c>
    </row>
    <row r="1272" spans="1:16" x14ac:dyDescent="0.35">
      <c r="A1272" s="177" t="s">
        <v>6694</v>
      </c>
      <c r="B1272" s="175"/>
      <c r="C1272" s="175" t="s">
        <v>255</v>
      </c>
      <c r="D1272" s="175" t="s">
        <v>11429</v>
      </c>
      <c r="E1272" s="175"/>
      <c r="F1272" s="175" t="s">
        <v>6693</v>
      </c>
      <c r="G1272" s="176" t="s">
        <v>11430</v>
      </c>
      <c r="H1272" s="175" t="s">
        <v>1646</v>
      </c>
      <c r="I1272" s="173">
        <v>3</v>
      </c>
      <c r="J1272" s="173">
        <v>2</v>
      </c>
      <c r="K1272" s="173">
        <v>0</v>
      </c>
      <c r="L1272" s="174">
        <v>0.5</v>
      </c>
      <c r="M1272" s="173">
        <v>45</v>
      </c>
      <c r="N1272" s="173">
        <v>16</v>
      </c>
      <c r="O1272" s="173">
        <v>21</v>
      </c>
      <c r="P1272" s="167">
        <v>1.8125</v>
      </c>
    </row>
    <row r="1273" spans="1:16" x14ac:dyDescent="0.35">
      <c r="A1273" s="177" t="s">
        <v>7168</v>
      </c>
      <c r="B1273" s="175" t="s">
        <v>5907</v>
      </c>
      <c r="C1273" s="175" t="s">
        <v>8856</v>
      </c>
      <c r="D1273" s="175" t="s">
        <v>10593</v>
      </c>
      <c r="E1273" s="175" t="s">
        <v>7167</v>
      </c>
      <c r="F1273" s="175"/>
      <c r="G1273" s="176" t="s">
        <v>11443</v>
      </c>
      <c r="H1273" s="175" t="s">
        <v>1646</v>
      </c>
      <c r="I1273" s="173">
        <v>3</v>
      </c>
      <c r="J1273" s="173">
        <v>51</v>
      </c>
      <c r="K1273" s="173">
        <v>37</v>
      </c>
      <c r="L1273" s="174">
        <v>-0.94117647058823495</v>
      </c>
      <c r="M1273" s="173">
        <v>2037</v>
      </c>
      <c r="N1273" s="173">
        <v>782</v>
      </c>
      <c r="O1273" s="173">
        <v>1013</v>
      </c>
      <c r="P1273" s="167">
        <v>1.60485933503836</v>
      </c>
    </row>
    <row r="1274" spans="1:16" x14ac:dyDescent="0.35">
      <c r="A1274" s="177" t="s">
        <v>6678</v>
      </c>
      <c r="B1274" s="175"/>
      <c r="C1274" s="175" t="s">
        <v>258</v>
      </c>
      <c r="D1274" s="175" t="s">
        <v>6677</v>
      </c>
      <c r="E1274" s="175"/>
      <c r="F1274" s="175" t="s">
        <v>6676</v>
      </c>
      <c r="G1274" s="176" t="s">
        <v>1839</v>
      </c>
      <c r="H1274" s="175" t="s">
        <v>1646</v>
      </c>
      <c r="I1274" s="173">
        <v>3</v>
      </c>
      <c r="J1274" s="173">
        <v>0</v>
      </c>
      <c r="K1274" s="173">
        <v>2</v>
      </c>
      <c r="L1274" s="174">
        <v>0</v>
      </c>
      <c r="M1274" s="173">
        <v>419</v>
      </c>
      <c r="N1274" s="173">
        <v>143</v>
      </c>
      <c r="O1274" s="173">
        <v>196</v>
      </c>
      <c r="P1274" s="167">
        <v>1.93006993006993</v>
      </c>
    </row>
    <row r="1275" spans="1:16" x14ac:dyDescent="0.35">
      <c r="A1275" s="177" t="s">
        <v>7105</v>
      </c>
      <c r="B1275" s="175"/>
      <c r="C1275" s="175" t="s">
        <v>8856</v>
      </c>
      <c r="D1275" s="175" t="s">
        <v>11876</v>
      </c>
      <c r="E1275" s="175"/>
      <c r="F1275" s="175" t="s">
        <v>7104</v>
      </c>
      <c r="G1275" s="176" t="s">
        <v>11877</v>
      </c>
      <c r="H1275" s="175" t="s">
        <v>1646</v>
      </c>
      <c r="I1275" s="173">
        <v>3</v>
      </c>
      <c r="J1275" s="173">
        <v>6</v>
      </c>
      <c r="K1275" s="173">
        <v>5</v>
      </c>
      <c r="L1275" s="174">
        <v>-0.5</v>
      </c>
      <c r="M1275" s="173">
        <v>5896</v>
      </c>
      <c r="N1275" s="173">
        <v>2311</v>
      </c>
      <c r="O1275" s="173">
        <v>2846</v>
      </c>
      <c r="P1275" s="167">
        <v>1.55127650367806</v>
      </c>
    </row>
    <row r="1276" spans="1:16" x14ac:dyDescent="0.35">
      <c r="A1276" s="177" t="s">
        <v>3135</v>
      </c>
      <c r="B1276" s="175" t="s">
        <v>2737</v>
      </c>
      <c r="C1276" s="175" t="s">
        <v>257</v>
      </c>
      <c r="D1276" s="175" t="s">
        <v>3134</v>
      </c>
      <c r="E1276" s="175" t="s">
        <v>3133</v>
      </c>
      <c r="F1276" s="175"/>
      <c r="G1276" s="176" t="s">
        <v>1885</v>
      </c>
      <c r="H1276" s="175" t="s">
        <v>1646</v>
      </c>
      <c r="I1276" s="173">
        <v>3</v>
      </c>
      <c r="J1276" s="173">
        <v>2</v>
      </c>
      <c r="K1276" s="173">
        <v>5</v>
      </c>
      <c r="L1276" s="174">
        <v>0.5</v>
      </c>
      <c r="M1276" s="173">
        <v>400</v>
      </c>
      <c r="N1276" s="173">
        <v>188</v>
      </c>
      <c r="O1276" s="173">
        <v>206</v>
      </c>
      <c r="P1276" s="167">
        <v>1.12765957446809</v>
      </c>
    </row>
    <row r="1277" spans="1:16" x14ac:dyDescent="0.35">
      <c r="A1277" s="177" t="s">
        <v>6879</v>
      </c>
      <c r="B1277" s="175"/>
      <c r="C1277" s="175" t="s">
        <v>256</v>
      </c>
      <c r="D1277" s="175" t="s">
        <v>2707</v>
      </c>
      <c r="E1277" s="175"/>
      <c r="F1277" s="175" t="s">
        <v>6878</v>
      </c>
      <c r="G1277" s="176" t="s">
        <v>269</v>
      </c>
      <c r="H1277" s="175" t="s">
        <v>1646</v>
      </c>
      <c r="I1277" s="173">
        <v>3</v>
      </c>
      <c r="J1277" s="173">
        <v>8</v>
      </c>
      <c r="K1277" s="173">
        <v>3</v>
      </c>
      <c r="L1277" s="174">
        <v>-0.625</v>
      </c>
      <c r="M1277" s="173">
        <v>150</v>
      </c>
      <c r="N1277" s="173">
        <v>52</v>
      </c>
      <c r="O1277" s="173">
        <v>67</v>
      </c>
      <c r="P1277" s="167">
        <v>1.8846153846153799</v>
      </c>
    </row>
    <row r="1278" spans="1:16" x14ac:dyDescent="0.35">
      <c r="A1278" s="177" t="s">
        <v>6656</v>
      </c>
      <c r="B1278" s="175"/>
      <c r="C1278" s="175" t="s">
        <v>8856</v>
      </c>
      <c r="D1278" s="175" t="s">
        <v>9810</v>
      </c>
      <c r="E1278" s="175"/>
      <c r="F1278" s="175" t="s">
        <v>6655</v>
      </c>
      <c r="G1278" s="176" t="s">
        <v>9811</v>
      </c>
      <c r="H1278" s="175" t="s">
        <v>1646</v>
      </c>
      <c r="I1278" s="173">
        <v>3</v>
      </c>
      <c r="J1278" s="173">
        <v>9</v>
      </c>
      <c r="K1278" s="173">
        <v>6</v>
      </c>
      <c r="L1278" s="174">
        <v>-0.66666666666666696</v>
      </c>
      <c r="M1278" s="173">
        <v>154</v>
      </c>
      <c r="N1278" s="173">
        <v>94</v>
      </c>
      <c r="O1278" s="173">
        <v>90</v>
      </c>
      <c r="P1278" s="167">
        <v>0.63829787234042601</v>
      </c>
    </row>
    <row r="1279" spans="1:16" x14ac:dyDescent="0.35">
      <c r="A1279" s="177" t="s">
        <v>2983</v>
      </c>
      <c r="B1279" s="175"/>
      <c r="C1279" s="175" t="s">
        <v>262</v>
      </c>
      <c r="D1279" s="175" t="s">
        <v>9181</v>
      </c>
      <c r="E1279" s="175"/>
      <c r="F1279" s="175" t="s">
        <v>2982</v>
      </c>
      <c r="G1279" s="176" t="s">
        <v>2981</v>
      </c>
      <c r="H1279" s="175" t="s">
        <v>1646</v>
      </c>
      <c r="I1279" s="173">
        <v>3</v>
      </c>
      <c r="J1279" s="173">
        <v>0</v>
      </c>
      <c r="K1279" s="173">
        <v>1</v>
      </c>
      <c r="L1279" s="174">
        <v>0</v>
      </c>
      <c r="M1279" s="173">
        <v>516</v>
      </c>
      <c r="N1279" s="173">
        <v>241</v>
      </c>
      <c r="O1279" s="173">
        <v>288</v>
      </c>
      <c r="P1279" s="167">
        <v>1.14107883817427</v>
      </c>
    </row>
    <row r="1280" spans="1:16" x14ac:dyDescent="0.35">
      <c r="A1280" s="177" t="s">
        <v>6654</v>
      </c>
      <c r="B1280" s="175" t="s">
        <v>2771</v>
      </c>
      <c r="C1280" s="175" t="s">
        <v>255</v>
      </c>
      <c r="D1280" s="175" t="s">
        <v>11889</v>
      </c>
      <c r="E1280" s="175" t="s">
        <v>6653</v>
      </c>
      <c r="F1280" s="175"/>
      <c r="G1280" s="176" t="s">
        <v>9431</v>
      </c>
      <c r="H1280" s="175" t="s">
        <v>1646</v>
      </c>
      <c r="I1280" s="173">
        <v>3</v>
      </c>
      <c r="J1280" s="173">
        <v>2</v>
      </c>
      <c r="K1280" s="173">
        <v>4</v>
      </c>
      <c r="L1280" s="174">
        <v>0.5</v>
      </c>
      <c r="M1280" s="173">
        <v>184</v>
      </c>
      <c r="N1280" s="173">
        <v>45</v>
      </c>
      <c r="O1280" s="173">
        <v>62</v>
      </c>
      <c r="P1280" s="167">
        <v>3.0888888888888899</v>
      </c>
    </row>
    <row r="1281" spans="1:16" x14ac:dyDescent="0.35">
      <c r="A1281" s="177" t="s">
        <v>7209</v>
      </c>
      <c r="B1281" s="175" t="s">
        <v>2768</v>
      </c>
      <c r="C1281" s="175" t="s">
        <v>254</v>
      </c>
      <c r="D1281" s="175" t="s">
        <v>11479</v>
      </c>
      <c r="E1281" s="175" t="s">
        <v>7208</v>
      </c>
      <c r="F1281" s="175"/>
      <c r="G1281" s="176" t="s">
        <v>11480</v>
      </c>
      <c r="H1281" s="175" t="s">
        <v>1646</v>
      </c>
      <c r="I1281" s="173">
        <v>3</v>
      </c>
      <c r="J1281" s="173">
        <v>5</v>
      </c>
      <c r="K1281" s="173">
        <v>11</v>
      </c>
      <c r="L1281" s="174">
        <v>-0.4</v>
      </c>
      <c r="M1281" s="173">
        <v>742</v>
      </c>
      <c r="N1281" s="173">
        <v>363</v>
      </c>
      <c r="O1281" s="173">
        <v>527</v>
      </c>
      <c r="P1281" s="167">
        <v>1.0440771349862299</v>
      </c>
    </row>
    <row r="1282" spans="1:16" x14ac:dyDescent="0.35">
      <c r="A1282" s="177" t="s">
        <v>2362</v>
      </c>
      <c r="B1282" s="175"/>
      <c r="C1282" s="175" t="s">
        <v>257</v>
      </c>
      <c r="D1282" s="175" t="s">
        <v>1476</v>
      </c>
      <c r="E1282" s="175"/>
      <c r="F1282" s="175" t="s">
        <v>2361</v>
      </c>
      <c r="G1282" s="176" t="s">
        <v>1474</v>
      </c>
      <c r="H1282" s="175" t="s">
        <v>1646</v>
      </c>
      <c r="I1282" s="173">
        <v>3</v>
      </c>
      <c r="J1282" s="173">
        <v>2</v>
      </c>
      <c r="K1282" s="173">
        <v>3</v>
      </c>
      <c r="L1282" s="174">
        <v>0.5</v>
      </c>
      <c r="M1282" s="173">
        <v>230</v>
      </c>
      <c r="N1282" s="173">
        <v>170</v>
      </c>
      <c r="O1282" s="173">
        <v>178</v>
      </c>
      <c r="P1282" s="167">
        <v>0.35294117647058798</v>
      </c>
    </row>
    <row r="1283" spans="1:16" x14ac:dyDescent="0.35">
      <c r="A1283" s="177" t="s">
        <v>1937</v>
      </c>
      <c r="B1283" s="175"/>
      <c r="C1283" s="175" t="s">
        <v>350</v>
      </c>
      <c r="D1283" s="175" t="s">
        <v>1920</v>
      </c>
      <c r="E1283" s="175"/>
      <c r="F1283" s="175" t="s">
        <v>1936</v>
      </c>
      <c r="G1283" s="176" t="s">
        <v>202</v>
      </c>
      <c r="H1283" s="175" t="s">
        <v>1462</v>
      </c>
      <c r="I1283" s="173">
        <v>3</v>
      </c>
      <c r="J1283" s="173">
        <v>0</v>
      </c>
      <c r="K1283" s="173">
        <v>5</v>
      </c>
      <c r="L1283" s="174">
        <v>0</v>
      </c>
      <c r="M1283" s="173">
        <v>29</v>
      </c>
      <c r="N1283" s="173">
        <v>12</v>
      </c>
      <c r="O1283" s="173">
        <v>13</v>
      </c>
      <c r="P1283" s="167">
        <v>1.4166666666666701</v>
      </c>
    </row>
    <row r="1284" spans="1:16" x14ac:dyDescent="0.35">
      <c r="A1284" s="177" t="s">
        <v>1888</v>
      </c>
      <c r="B1284" s="175"/>
      <c r="C1284" s="175" t="s">
        <v>257</v>
      </c>
      <c r="D1284" s="175" t="s">
        <v>11943</v>
      </c>
      <c r="E1284" s="175"/>
      <c r="F1284" s="175" t="s">
        <v>1886</v>
      </c>
      <c r="G1284" s="176" t="s">
        <v>1457</v>
      </c>
      <c r="H1284" s="175" t="s">
        <v>1646</v>
      </c>
      <c r="I1284" s="173">
        <v>3</v>
      </c>
      <c r="J1284" s="173">
        <v>1</v>
      </c>
      <c r="K1284" s="173">
        <v>0</v>
      </c>
      <c r="L1284" s="174">
        <v>2</v>
      </c>
      <c r="M1284" s="173">
        <v>41</v>
      </c>
      <c r="N1284" s="173">
        <v>13</v>
      </c>
      <c r="O1284" s="173">
        <v>15</v>
      </c>
      <c r="P1284" s="167">
        <v>2.1538461538461502</v>
      </c>
    </row>
    <row r="1285" spans="1:16" x14ac:dyDescent="0.35">
      <c r="A1285" s="177" t="s">
        <v>7663</v>
      </c>
      <c r="B1285" s="175"/>
      <c r="C1285" s="175" t="s">
        <v>351</v>
      </c>
      <c r="D1285" s="175" t="s">
        <v>7662</v>
      </c>
      <c r="E1285" s="175"/>
      <c r="F1285" s="175" t="s">
        <v>7661</v>
      </c>
      <c r="G1285" s="176" t="s">
        <v>7660</v>
      </c>
      <c r="H1285" s="175" t="s">
        <v>1646</v>
      </c>
      <c r="I1285" s="173">
        <v>2</v>
      </c>
      <c r="J1285" s="173">
        <v>0</v>
      </c>
      <c r="K1285" s="173">
        <v>7</v>
      </c>
      <c r="L1285" s="174">
        <v>0</v>
      </c>
      <c r="M1285" s="173">
        <v>35</v>
      </c>
      <c r="N1285" s="173">
        <v>27</v>
      </c>
      <c r="O1285" s="173">
        <v>24</v>
      </c>
      <c r="P1285" s="167">
        <v>0.296296296296296</v>
      </c>
    </row>
    <row r="1286" spans="1:16" x14ac:dyDescent="0.35">
      <c r="A1286" s="177" t="s">
        <v>6419</v>
      </c>
      <c r="B1286" s="175"/>
      <c r="C1286" s="175" t="s">
        <v>263</v>
      </c>
      <c r="D1286" s="175" t="s">
        <v>9225</v>
      </c>
      <c r="E1286" s="175"/>
      <c r="F1286" s="175" t="s">
        <v>6418</v>
      </c>
      <c r="G1286" s="176" t="s">
        <v>9226</v>
      </c>
      <c r="H1286" s="175" t="s">
        <v>1646</v>
      </c>
      <c r="I1286" s="173">
        <v>2</v>
      </c>
      <c r="J1286" s="173">
        <v>2</v>
      </c>
      <c r="K1286" s="173">
        <v>0</v>
      </c>
      <c r="L1286" s="174">
        <v>0</v>
      </c>
      <c r="M1286" s="173">
        <v>263</v>
      </c>
      <c r="N1286" s="173">
        <v>107</v>
      </c>
      <c r="O1286" s="173">
        <v>120</v>
      </c>
      <c r="P1286" s="167">
        <v>1.4579439252336499</v>
      </c>
    </row>
    <row r="1287" spans="1:16" x14ac:dyDescent="0.35">
      <c r="A1287" s="177" t="s">
        <v>7487</v>
      </c>
      <c r="B1287" s="175"/>
      <c r="C1287" s="175" t="s">
        <v>260</v>
      </c>
      <c r="D1287" s="175" t="s">
        <v>9887</v>
      </c>
      <c r="E1287" s="175" t="s">
        <v>7486</v>
      </c>
      <c r="F1287" s="175"/>
      <c r="G1287" s="176" t="s">
        <v>9888</v>
      </c>
      <c r="H1287" s="175" t="s">
        <v>1646</v>
      </c>
      <c r="I1287" s="173">
        <v>2</v>
      </c>
      <c r="J1287" s="173">
        <v>7</v>
      </c>
      <c r="K1287" s="173">
        <v>9</v>
      </c>
      <c r="L1287" s="174">
        <v>-0.71428571428571397</v>
      </c>
      <c r="M1287" s="173">
        <v>373</v>
      </c>
      <c r="N1287" s="173">
        <v>114</v>
      </c>
      <c r="O1287" s="173">
        <v>148</v>
      </c>
      <c r="P1287" s="167">
        <v>2.2719298245614001</v>
      </c>
    </row>
    <row r="1288" spans="1:16" x14ac:dyDescent="0.35">
      <c r="A1288" s="177" t="s">
        <v>9536</v>
      </c>
      <c r="B1288" s="175"/>
      <c r="C1288" s="175" t="s">
        <v>257</v>
      </c>
      <c r="D1288" s="175" t="s">
        <v>7002</v>
      </c>
      <c r="E1288" s="175" t="s">
        <v>7001</v>
      </c>
      <c r="F1288" s="175"/>
      <c r="G1288" s="176" t="s">
        <v>7000</v>
      </c>
      <c r="H1288" s="175"/>
      <c r="I1288" s="173">
        <v>2</v>
      </c>
      <c r="J1288" s="173">
        <v>0</v>
      </c>
      <c r="K1288" s="173">
        <v>4</v>
      </c>
      <c r="L1288" s="174">
        <v>0</v>
      </c>
      <c r="M1288" s="173">
        <v>9476</v>
      </c>
      <c r="N1288" s="173">
        <v>7825</v>
      </c>
      <c r="O1288" s="173">
        <v>10421</v>
      </c>
      <c r="P1288" s="167">
        <v>0.21099041533546301</v>
      </c>
    </row>
    <row r="1289" spans="1:16" x14ac:dyDescent="0.35">
      <c r="A1289" s="177" t="s">
        <v>6312</v>
      </c>
      <c r="B1289" s="175"/>
      <c r="C1289" s="175" t="s">
        <v>254</v>
      </c>
      <c r="D1289" s="175" t="s">
        <v>11629</v>
      </c>
      <c r="E1289" s="175"/>
      <c r="F1289" s="175" t="s">
        <v>6311</v>
      </c>
      <c r="G1289" s="176" t="s">
        <v>201</v>
      </c>
      <c r="H1289" s="175" t="s">
        <v>1646</v>
      </c>
      <c r="I1289" s="173">
        <v>2</v>
      </c>
      <c r="J1289" s="173">
        <v>0</v>
      </c>
      <c r="K1289" s="173">
        <v>17</v>
      </c>
      <c r="L1289" s="174">
        <v>0</v>
      </c>
      <c r="M1289" s="173">
        <v>43</v>
      </c>
      <c r="N1289" s="173">
        <v>4</v>
      </c>
      <c r="O1289" s="173">
        <v>5</v>
      </c>
      <c r="P1289" s="167">
        <v>9.75</v>
      </c>
    </row>
    <row r="1290" spans="1:16" x14ac:dyDescent="0.35">
      <c r="A1290" s="177" t="s">
        <v>6818</v>
      </c>
      <c r="B1290" s="175"/>
      <c r="C1290" s="175" t="s">
        <v>263</v>
      </c>
      <c r="D1290" s="175" t="s">
        <v>10052</v>
      </c>
      <c r="E1290" s="175"/>
      <c r="F1290" s="175" t="s">
        <v>6817</v>
      </c>
      <c r="G1290" s="176" t="s">
        <v>10053</v>
      </c>
      <c r="H1290" s="175" t="s">
        <v>1646</v>
      </c>
      <c r="I1290" s="173">
        <v>2</v>
      </c>
      <c r="J1290" s="173">
        <v>9</v>
      </c>
      <c r="K1290" s="173">
        <v>1</v>
      </c>
      <c r="L1290" s="174">
        <v>-0.77777777777777801</v>
      </c>
      <c r="M1290" s="173">
        <v>443</v>
      </c>
      <c r="N1290" s="173">
        <v>196</v>
      </c>
      <c r="O1290" s="173">
        <v>260</v>
      </c>
      <c r="P1290" s="167">
        <v>1.2602040816326501</v>
      </c>
    </row>
    <row r="1291" spans="1:16" x14ac:dyDescent="0.35">
      <c r="A1291" s="177" t="s">
        <v>5958</v>
      </c>
      <c r="B1291" s="175"/>
      <c r="C1291" s="175" t="s">
        <v>8856</v>
      </c>
      <c r="D1291" s="175" t="s">
        <v>5836</v>
      </c>
      <c r="E1291" s="175"/>
      <c r="F1291" s="175" t="s">
        <v>5957</v>
      </c>
      <c r="G1291" s="176" t="s">
        <v>2357</v>
      </c>
      <c r="H1291" s="175" t="s">
        <v>1462</v>
      </c>
      <c r="I1291" s="173">
        <v>2</v>
      </c>
      <c r="J1291" s="173">
        <v>4</v>
      </c>
      <c r="K1291" s="173">
        <v>1</v>
      </c>
      <c r="L1291" s="174">
        <v>-0.5</v>
      </c>
      <c r="M1291" s="173">
        <v>20</v>
      </c>
      <c r="N1291" s="173">
        <v>4</v>
      </c>
      <c r="O1291" s="173">
        <v>0</v>
      </c>
      <c r="P1291" s="167">
        <v>4</v>
      </c>
    </row>
    <row r="1292" spans="1:16" x14ac:dyDescent="0.35">
      <c r="A1292" s="177" t="s">
        <v>5954</v>
      </c>
      <c r="B1292" s="175"/>
      <c r="C1292" s="175" t="s">
        <v>255</v>
      </c>
      <c r="D1292" s="175" t="s">
        <v>9608</v>
      </c>
      <c r="E1292" s="175"/>
      <c r="F1292" s="175" t="s">
        <v>5953</v>
      </c>
      <c r="G1292" s="176" t="s">
        <v>9609</v>
      </c>
      <c r="H1292" s="175" t="s">
        <v>1646</v>
      </c>
      <c r="I1292" s="173">
        <v>2</v>
      </c>
      <c r="J1292" s="173">
        <v>0</v>
      </c>
      <c r="K1292" s="173">
        <v>0</v>
      </c>
      <c r="L1292" s="174">
        <v>0</v>
      </c>
      <c r="M1292" s="173">
        <v>193</v>
      </c>
      <c r="N1292" s="173">
        <v>55</v>
      </c>
      <c r="O1292" s="173">
        <v>83</v>
      </c>
      <c r="P1292" s="167">
        <v>2.5090909090909101</v>
      </c>
    </row>
    <row r="1293" spans="1:16" x14ac:dyDescent="0.35">
      <c r="A1293" s="177" t="s">
        <v>8371</v>
      </c>
      <c r="B1293" s="175" t="s">
        <v>2826</v>
      </c>
      <c r="C1293" s="175" t="s">
        <v>259</v>
      </c>
      <c r="D1293" s="175" t="s">
        <v>10083</v>
      </c>
      <c r="E1293" s="175" t="s">
        <v>8370</v>
      </c>
      <c r="F1293" s="175"/>
      <c r="G1293" s="176" t="s">
        <v>10084</v>
      </c>
      <c r="H1293" s="175" t="s">
        <v>1646</v>
      </c>
      <c r="I1293" s="173">
        <v>2</v>
      </c>
      <c r="J1293" s="173">
        <v>14</v>
      </c>
      <c r="K1293" s="173">
        <v>16</v>
      </c>
      <c r="L1293" s="174">
        <v>-0.85714285714285698</v>
      </c>
      <c r="M1293" s="173">
        <v>479</v>
      </c>
      <c r="N1293" s="173">
        <v>209</v>
      </c>
      <c r="O1293" s="173">
        <v>287</v>
      </c>
      <c r="P1293" s="167">
        <v>1.2918660287081301</v>
      </c>
    </row>
    <row r="1294" spans="1:16" x14ac:dyDescent="0.35">
      <c r="A1294" s="177" t="s">
        <v>6810</v>
      </c>
      <c r="B1294" s="175" t="s">
        <v>2154</v>
      </c>
      <c r="C1294" s="175" t="s">
        <v>256</v>
      </c>
      <c r="D1294" s="175" t="s">
        <v>11664</v>
      </c>
      <c r="E1294" s="175" t="s">
        <v>6809</v>
      </c>
      <c r="F1294" s="175"/>
      <c r="G1294" s="176" t="s">
        <v>11665</v>
      </c>
      <c r="H1294" s="175" t="s">
        <v>1646</v>
      </c>
      <c r="I1294" s="173">
        <v>2</v>
      </c>
      <c r="J1294" s="173">
        <v>1</v>
      </c>
      <c r="K1294" s="173">
        <v>5</v>
      </c>
      <c r="L1294" s="174">
        <v>1</v>
      </c>
      <c r="M1294" s="173">
        <v>8243</v>
      </c>
      <c r="N1294" s="173">
        <v>5128</v>
      </c>
      <c r="O1294" s="173">
        <v>6653</v>
      </c>
      <c r="P1294" s="167">
        <v>0.60744929797191904</v>
      </c>
    </row>
    <row r="1295" spans="1:16" x14ac:dyDescent="0.35">
      <c r="A1295" s="177" t="s">
        <v>7202</v>
      </c>
      <c r="B1295" s="175" t="s">
        <v>5858</v>
      </c>
      <c r="C1295" s="175" t="s">
        <v>266</v>
      </c>
      <c r="D1295" s="175" t="s">
        <v>12089</v>
      </c>
      <c r="E1295" s="175" t="s">
        <v>7201</v>
      </c>
      <c r="F1295" s="175"/>
      <c r="G1295" s="176" t="s">
        <v>12090</v>
      </c>
      <c r="H1295" s="175" t="s">
        <v>1646</v>
      </c>
      <c r="I1295" s="173">
        <v>2</v>
      </c>
      <c r="J1295" s="173">
        <v>21</v>
      </c>
      <c r="K1295" s="173">
        <v>2</v>
      </c>
      <c r="L1295" s="174">
        <v>-0.90476190476190499</v>
      </c>
      <c r="M1295" s="173">
        <v>1678</v>
      </c>
      <c r="N1295" s="173">
        <v>634</v>
      </c>
      <c r="O1295" s="173">
        <v>761</v>
      </c>
      <c r="P1295" s="167">
        <v>1.6466876971608799</v>
      </c>
    </row>
    <row r="1296" spans="1:16" x14ac:dyDescent="0.35">
      <c r="A1296" s="177" t="s">
        <v>7421</v>
      </c>
      <c r="B1296" s="175" t="s">
        <v>7413</v>
      </c>
      <c r="C1296" s="175" t="s">
        <v>263</v>
      </c>
      <c r="D1296" s="175" t="s">
        <v>9621</v>
      </c>
      <c r="E1296" s="175" t="s">
        <v>7420</v>
      </c>
      <c r="F1296" s="175"/>
      <c r="G1296" s="176" t="s">
        <v>9622</v>
      </c>
      <c r="H1296" s="175" t="s">
        <v>1646</v>
      </c>
      <c r="I1296" s="173">
        <v>2</v>
      </c>
      <c r="J1296" s="173">
        <v>7</v>
      </c>
      <c r="K1296" s="173">
        <v>16</v>
      </c>
      <c r="L1296" s="174">
        <v>-0.71428571428571397</v>
      </c>
      <c r="M1296" s="173">
        <v>1796</v>
      </c>
      <c r="N1296" s="173">
        <v>609</v>
      </c>
      <c r="O1296" s="173">
        <v>565</v>
      </c>
      <c r="P1296" s="167">
        <v>1.94909688013136</v>
      </c>
    </row>
    <row r="1297" spans="1:16" x14ac:dyDescent="0.35">
      <c r="A1297" s="177" t="s">
        <v>6802</v>
      </c>
      <c r="B1297" s="175"/>
      <c r="C1297" s="175" t="s">
        <v>267</v>
      </c>
      <c r="D1297" s="175" t="s">
        <v>9624</v>
      </c>
      <c r="E1297" s="175" t="s">
        <v>6801</v>
      </c>
      <c r="F1297" s="175"/>
      <c r="G1297" s="176" t="s">
        <v>9625</v>
      </c>
      <c r="H1297" s="175" t="s">
        <v>1646</v>
      </c>
      <c r="I1297" s="173">
        <v>2</v>
      </c>
      <c r="J1297" s="173">
        <v>0</v>
      </c>
      <c r="K1297" s="173">
        <v>0</v>
      </c>
      <c r="L1297" s="174">
        <v>0</v>
      </c>
      <c r="M1297" s="173">
        <v>294</v>
      </c>
      <c r="N1297" s="173">
        <v>108</v>
      </c>
      <c r="O1297" s="173">
        <v>139</v>
      </c>
      <c r="P1297" s="167">
        <v>1.7222222222222201</v>
      </c>
    </row>
    <row r="1298" spans="1:16" x14ac:dyDescent="0.35">
      <c r="A1298" s="177" t="s">
        <v>5764</v>
      </c>
      <c r="B1298" s="175" t="s">
        <v>3015</v>
      </c>
      <c r="C1298" s="175" t="s">
        <v>8856</v>
      </c>
      <c r="D1298" s="175" t="s">
        <v>10131</v>
      </c>
      <c r="E1298" s="175" t="s">
        <v>5763</v>
      </c>
      <c r="F1298" s="175"/>
      <c r="G1298" s="176" t="s">
        <v>10132</v>
      </c>
      <c r="H1298" s="175" t="s">
        <v>1646</v>
      </c>
      <c r="I1298" s="173">
        <v>2</v>
      </c>
      <c r="J1298" s="173">
        <v>5</v>
      </c>
      <c r="K1298" s="173">
        <v>3</v>
      </c>
      <c r="L1298" s="174">
        <v>-0.6</v>
      </c>
      <c r="M1298" s="173">
        <v>645</v>
      </c>
      <c r="N1298" s="173">
        <v>361</v>
      </c>
      <c r="O1298" s="173">
        <v>425</v>
      </c>
      <c r="P1298" s="167">
        <v>0.78670360110803295</v>
      </c>
    </row>
    <row r="1299" spans="1:16" x14ac:dyDescent="0.35">
      <c r="A1299" s="177" t="s">
        <v>7153</v>
      </c>
      <c r="B1299" s="175" t="s">
        <v>7152</v>
      </c>
      <c r="C1299" s="175" t="s">
        <v>8856</v>
      </c>
      <c r="D1299" s="175" t="s">
        <v>10133</v>
      </c>
      <c r="E1299" s="175" t="s">
        <v>7151</v>
      </c>
      <c r="F1299" s="175"/>
      <c r="G1299" s="176" t="s">
        <v>10134</v>
      </c>
      <c r="H1299" s="175" t="s">
        <v>1646</v>
      </c>
      <c r="I1299" s="173">
        <v>2</v>
      </c>
      <c r="J1299" s="173">
        <v>4</v>
      </c>
      <c r="K1299" s="173">
        <v>33</v>
      </c>
      <c r="L1299" s="174">
        <v>-0.5</v>
      </c>
      <c r="M1299" s="173">
        <v>2031</v>
      </c>
      <c r="N1299" s="173">
        <v>771</v>
      </c>
      <c r="O1299" s="173">
        <v>1007</v>
      </c>
      <c r="P1299" s="167">
        <v>1.6342412451361901</v>
      </c>
    </row>
    <row r="1300" spans="1:16" x14ac:dyDescent="0.35">
      <c r="A1300" s="177" t="s">
        <v>5736</v>
      </c>
      <c r="B1300" s="175" t="s">
        <v>3545</v>
      </c>
      <c r="C1300" s="175" t="s">
        <v>254</v>
      </c>
      <c r="D1300" s="175" t="s">
        <v>9272</v>
      </c>
      <c r="E1300" s="175" t="s">
        <v>5735</v>
      </c>
      <c r="F1300" s="175"/>
      <c r="G1300" s="176" t="s">
        <v>9273</v>
      </c>
      <c r="H1300" s="175" t="s">
        <v>1646</v>
      </c>
      <c r="I1300" s="173">
        <v>2</v>
      </c>
      <c r="J1300" s="173">
        <v>0</v>
      </c>
      <c r="K1300" s="173">
        <v>4</v>
      </c>
      <c r="L1300" s="174">
        <v>0</v>
      </c>
      <c r="M1300" s="173">
        <v>736</v>
      </c>
      <c r="N1300" s="173">
        <v>276</v>
      </c>
      <c r="O1300" s="173">
        <v>349</v>
      </c>
      <c r="P1300" s="167">
        <v>1.6666666666666701</v>
      </c>
    </row>
    <row r="1301" spans="1:16" x14ac:dyDescent="0.35">
      <c r="A1301" s="177" t="s">
        <v>5641</v>
      </c>
      <c r="B1301" s="175"/>
      <c r="C1301" s="175" t="s">
        <v>263</v>
      </c>
      <c r="D1301" s="175" t="s">
        <v>9279</v>
      </c>
      <c r="E1301" s="175"/>
      <c r="F1301" s="175" t="s">
        <v>5640</v>
      </c>
      <c r="G1301" s="176" t="s">
        <v>11164</v>
      </c>
      <c r="H1301" s="175" t="s">
        <v>1646</v>
      </c>
      <c r="I1301" s="173">
        <v>2</v>
      </c>
      <c r="J1301" s="173">
        <v>0</v>
      </c>
      <c r="K1301" s="173">
        <v>2</v>
      </c>
      <c r="L1301" s="174">
        <v>0</v>
      </c>
      <c r="M1301" s="173">
        <v>503</v>
      </c>
      <c r="N1301" s="173">
        <v>169</v>
      </c>
      <c r="O1301" s="173">
        <v>213</v>
      </c>
      <c r="P1301" s="167">
        <v>1.9763313609467501</v>
      </c>
    </row>
    <row r="1302" spans="1:16" x14ac:dyDescent="0.35">
      <c r="A1302" s="177" t="s">
        <v>5627</v>
      </c>
      <c r="B1302" s="175"/>
      <c r="C1302" s="175" t="s">
        <v>256</v>
      </c>
      <c r="D1302" s="175" t="s">
        <v>5626</v>
      </c>
      <c r="E1302" s="175"/>
      <c r="F1302" s="175" t="s">
        <v>5625</v>
      </c>
      <c r="G1302" s="176" t="s">
        <v>5540</v>
      </c>
      <c r="H1302" s="175" t="s">
        <v>1646</v>
      </c>
      <c r="I1302" s="173">
        <v>2</v>
      </c>
      <c r="J1302" s="173">
        <v>0</v>
      </c>
      <c r="K1302" s="173">
        <v>3</v>
      </c>
      <c r="L1302" s="174">
        <v>0</v>
      </c>
      <c r="M1302" s="173">
        <v>511</v>
      </c>
      <c r="N1302" s="173">
        <v>274</v>
      </c>
      <c r="O1302" s="173">
        <v>344</v>
      </c>
      <c r="P1302" s="167">
        <v>0.86496350364963503</v>
      </c>
    </row>
    <row r="1303" spans="1:16" x14ac:dyDescent="0.35">
      <c r="A1303" s="177" t="s">
        <v>7145</v>
      </c>
      <c r="B1303" s="175"/>
      <c r="C1303" s="175" t="s">
        <v>257</v>
      </c>
      <c r="D1303" s="175" t="s">
        <v>5291</v>
      </c>
      <c r="E1303" s="175"/>
      <c r="F1303" s="175" t="s">
        <v>7144</v>
      </c>
      <c r="G1303" s="176" t="s">
        <v>1885</v>
      </c>
      <c r="H1303" s="175" t="s">
        <v>1646</v>
      </c>
      <c r="I1303" s="173">
        <v>2</v>
      </c>
      <c r="J1303" s="173">
        <v>5</v>
      </c>
      <c r="K1303" s="173">
        <v>3</v>
      </c>
      <c r="L1303" s="174">
        <v>-0.6</v>
      </c>
      <c r="M1303" s="173">
        <v>192</v>
      </c>
      <c r="N1303" s="173">
        <v>125</v>
      </c>
      <c r="O1303" s="173">
        <v>161</v>
      </c>
      <c r="P1303" s="167">
        <v>0.53600000000000003</v>
      </c>
    </row>
    <row r="1304" spans="1:16" x14ac:dyDescent="0.35">
      <c r="A1304" s="177" t="s">
        <v>5472</v>
      </c>
      <c r="B1304" s="175"/>
      <c r="C1304" s="175" t="s">
        <v>257</v>
      </c>
      <c r="D1304" s="175" t="s">
        <v>1837</v>
      </c>
      <c r="E1304" s="175"/>
      <c r="F1304" s="175" t="s">
        <v>5471</v>
      </c>
      <c r="G1304" s="176" t="s">
        <v>216</v>
      </c>
      <c r="H1304" s="175" t="s">
        <v>1462</v>
      </c>
      <c r="I1304" s="173">
        <v>2</v>
      </c>
      <c r="J1304" s="173">
        <v>0</v>
      </c>
      <c r="K1304" s="173">
        <v>0</v>
      </c>
      <c r="L1304" s="174">
        <v>0</v>
      </c>
      <c r="M1304" s="173">
        <v>17</v>
      </c>
      <c r="N1304" s="173">
        <v>5</v>
      </c>
      <c r="O1304" s="173">
        <v>0</v>
      </c>
      <c r="P1304" s="167">
        <v>2.4</v>
      </c>
    </row>
    <row r="1305" spans="1:16" x14ac:dyDescent="0.35">
      <c r="A1305" s="177" t="s">
        <v>5466</v>
      </c>
      <c r="B1305" s="175"/>
      <c r="C1305" s="175" t="s">
        <v>258</v>
      </c>
      <c r="D1305" s="175" t="s">
        <v>10196</v>
      </c>
      <c r="E1305" s="175"/>
      <c r="F1305" s="175" t="s">
        <v>5465</v>
      </c>
      <c r="G1305" s="176" t="s">
        <v>2755</v>
      </c>
      <c r="H1305" s="175" t="s">
        <v>1646</v>
      </c>
      <c r="I1305" s="173">
        <v>2</v>
      </c>
      <c r="J1305" s="173">
        <v>20</v>
      </c>
      <c r="K1305" s="173">
        <v>16</v>
      </c>
      <c r="L1305" s="174">
        <v>-0.9</v>
      </c>
      <c r="M1305" s="173">
        <v>139</v>
      </c>
      <c r="N1305" s="173">
        <v>62</v>
      </c>
      <c r="O1305" s="173">
        <v>34</v>
      </c>
      <c r="P1305" s="167">
        <v>1.24193548387097</v>
      </c>
    </row>
    <row r="1306" spans="1:16" x14ac:dyDescent="0.35">
      <c r="A1306" s="177" t="s">
        <v>5377</v>
      </c>
      <c r="B1306" s="175" t="s">
        <v>5160</v>
      </c>
      <c r="C1306" s="175" t="s">
        <v>257</v>
      </c>
      <c r="D1306" s="175" t="s">
        <v>5376</v>
      </c>
      <c r="E1306" s="175" t="s">
        <v>5375</v>
      </c>
      <c r="F1306" s="175"/>
      <c r="G1306" s="176" t="s">
        <v>216</v>
      </c>
      <c r="H1306" s="175" t="s">
        <v>1646</v>
      </c>
      <c r="I1306" s="173">
        <v>2</v>
      </c>
      <c r="J1306" s="173">
        <v>3</v>
      </c>
      <c r="K1306" s="173">
        <v>2</v>
      </c>
      <c r="L1306" s="174">
        <v>-0.33333333333333298</v>
      </c>
      <c r="M1306" s="173">
        <v>113</v>
      </c>
      <c r="N1306" s="173">
        <v>136</v>
      </c>
      <c r="O1306" s="173">
        <v>154</v>
      </c>
      <c r="P1306" s="167">
        <v>-0.16911764705882301</v>
      </c>
    </row>
    <row r="1307" spans="1:16" x14ac:dyDescent="0.35">
      <c r="A1307" s="177" t="s">
        <v>5262</v>
      </c>
      <c r="B1307" s="175" t="s">
        <v>3545</v>
      </c>
      <c r="C1307" s="175" t="s">
        <v>254</v>
      </c>
      <c r="D1307" s="175" t="s">
        <v>5261</v>
      </c>
      <c r="E1307" s="175" t="s">
        <v>5260</v>
      </c>
      <c r="F1307" s="175"/>
      <c r="G1307" s="176" t="s">
        <v>201</v>
      </c>
      <c r="H1307" s="175" t="s">
        <v>1646</v>
      </c>
      <c r="I1307" s="173">
        <v>2</v>
      </c>
      <c r="J1307" s="173">
        <v>11</v>
      </c>
      <c r="K1307" s="173">
        <v>12</v>
      </c>
      <c r="L1307" s="174">
        <v>-0.81818181818181801</v>
      </c>
      <c r="M1307" s="173">
        <v>126</v>
      </c>
      <c r="N1307" s="173">
        <v>48</v>
      </c>
      <c r="O1307" s="173">
        <v>57</v>
      </c>
      <c r="P1307" s="167">
        <v>1.625</v>
      </c>
    </row>
    <row r="1308" spans="1:16" x14ac:dyDescent="0.35">
      <c r="A1308" s="177" t="s">
        <v>5106</v>
      </c>
      <c r="B1308" s="175"/>
      <c r="C1308" s="175" t="s">
        <v>8856</v>
      </c>
      <c r="D1308" s="175" t="s">
        <v>2675</v>
      </c>
      <c r="E1308" s="175"/>
      <c r="F1308" s="175" t="s">
        <v>5105</v>
      </c>
      <c r="G1308" s="176" t="s">
        <v>2673</v>
      </c>
      <c r="H1308" s="175" t="s">
        <v>1646</v>
      </c>
      <c r="I1308" s="173">
        <v>2</v>
      </c>
      <c r="J1308" s="173">
        <v>32</v>
      </c>
      <c r="K1308" s="173">
        <v>0</v>
      </c>
      <c r="L1308" s="174">
        <v>-0.9375</v>
      </c>
      <c r="M1308" s="173">
        <v>75</v>
      </c>
      <c r="N1308" s="173">
        <v>41</v>
      </c>
      <c r="O1308" s="173">
        <v>23</v>
      </c>
      <c r="P1308" s="167">
        <v>0.82926829268292701</v>
      </c>
    </row>
    <row r="1309" spans="1:16" x14ac:dyDescent="0.35">
      <c r="A1309" s="177" t="s">
        <v>4982</v>
      </c>
      <c r="B1309" s="175"/>
      <c r="C1309" s="175" t="s">
        <v>8856</v>
      </c>
      <c r="D1309" s="175" t="s">
        <v>1892</v>
      </c>
      <c r="E1309" s="175"/>
      <c r="F1309" s="175" t="s">
        <v>4981</v>
      </c>
      <c r="G1309" s="176" t="s">
        <v>227</v>
      </c>
      <c r="H1309" s="175" t="s">
        <v>1646</v>
      </c>
      <c r="I1309" s="173">
        <v>2</v>
      </c>
      <c r="J1309" s="173">
        <v>8</v>
      </c>
      <c r="K1309" s="173">
        <v>17</v>
      </c>
      <c r="L1309" s="174">
        <v>-0.75</v>
      </c>
      <c r="M1309" s="173">
        <v>2</v>
      </c>
      <c r="N1309" s="173">
        <v>1</v>
      </c>
      <c r="O1309" s="173">
        <v>1</v>
      </c>
      <c r="P1309" s="167">
        <v>1</v>
      </c>
    </row>
    <row r="1310" spans="1:16" x14ac:dyDescent="0.35">
      <c r="A1310" s="177" t="s">
        <v>4920</v>
      </c>
      <c r="B1310" s="175"/>
      <c r="C1310" s="175" t="s">
        <v>8856</v>
      </c>
      <c r="D1310" s="175" t="s">
        <v>11809</v>
      </c>
      <c r="E1310" s="175"/>
      <c r="F1310" s="175" t="s">
        <v>4919</v>
      </c>
      <c r="G1310" s="176" t="s">
        <v>11810</v>
      </c>
      <c r="H1310" s="175" t="s">
        <v>1646</v>
      </c>
      <c r="I1310" s="173">
        <v>2</v>
      </c>
      <c r="J1310" s="173">
        <v>57</v>
      </c>
      <c r="K1310" s="173">
        <v>76</v>
      </c>
      <c r="L1310" s="174">
        <v>-0.96491228070175405</v>
      </c>
      <c r="M1310" s="173">
        <v>150</v>
      </c>
      <c r="N1310" s="173">
        <v>64</v>
      </c>
      <c r="O1310" s="173">
        <v>68</v>
      </c>
      <c r="P1310" s="167">
        <v>1.34375</v>
      </c>
    </row>
    <row r="1311" spans="1:16" x14ac:dyDescent="0.35">
      <c r="A1311" s="177" t="s">
        <v>4881</v>
      </c>
      <c r="B1311" s="175"/>
      <c r="C1311" s="175" t="s">
        <v>8856</v>
      </c>
      <c r="D1311" s="175" t="s">
        <v>4880</v>
      </c>
      <c r="E1311" s="175"/>
      <c r="F1311" s="175" t="s">
        <v>4879</v>
      </c>
      <c r="G1311" s="176" t="s">
        <v>11304</v>
      </c>
      <c r="H1311" s="175" t="s">
        <v>1646</v>
      </c>
      <c r="I1311" s="173">
        <v>2</v>
      </c>
      <c r="J1311" s="173">
        <v>19</v>
      </c>
      <c r="K1311" s="173">
        <v>13</v>
      </c>
      <c r="L1311" s="174">
        <v>-0.89473684210526305</v>
      </c>
      <c r="M1311" s="173">
        <v>124</v>
      </c>
      <c r="N1311" s="173">
        <v>53</v>
      </c>
      <c r="O1311" s="173">
        <v>58</v>
      </c>
      <c r="P1311" s="167">
        <v>1.3396226415094299</v>
      </c>
    </row>
    <row r="1312" spans="1:16" x14ac:dyDescent="0.35">
      <c r="A1312" s="177" t="s">
        <v>6740</v>
      </c>
      <c r="B1312" s="175"/>
      <c r="C1312" s="175" t="s">
        <v>262</v>
      </c>
      <c r="D1312" s="175" t="s">
        <v>6739</v>
      </c>
      <c r="E1312" s="175"/>
      <c r="F1312" s="175" t="s">
        <v>6738</v>
      </c>
      <c r="G1312" s="176" t="s">
        <v>6737</v>
      </c>
      <c r="H1312" s="175" t="s">
        <v>1646</v>
      </c>
      <c r="I1312" s="173">
        <v>2</v>
      </c>
      <c r="J1312" s="173">
        <v>0</v>
      </c>
      <c r="K1312" s="173">
        <v>2</v>
      </c>
      <c r="L1312" s="174">
        <v>0</v>
      </c>
      <c r="M1312" s="173">
        <v>195</v>
      </c>
      <c r="N1312" s="173">
        <v>69</v>
      </c>
      <c r="O1312" s="173">
        <v>87</v>
      </c>
      <c r="P1312" s="167">
        <v>1.8260869565217399</v>
      </c>
    </row>
    <row r="1313" spans="1:16" x14ac:dyDescent="0.35">
      <c r="A1313" s="177" t="s">
        <v>4846</v>
      </c>
      <c r="B1313" s="175"/>
      <c r="C1313" s="175" t="s">
        <v>8856</v>
      </c>
      <c r="D1313" s="175" t="s">
        <v>10397</v>
      </c>
      <c r="E1313" s="175"/>
      <c r="F1313" s="175" t="s">
        <v>4845</v>
      </c>
      <c r="G1313" s="176" t="s">
        <v>10398</v>
      </c>
      <c r="H1313" s="175" t="s">
        <v>1646</v>
      </c>
      <c r="I1313" s="173">
        <v>2</v>
      </c>
      <c r="J1313" s="173">
        <v>6</v>
      </c>
      <c r="K1313" s="173">
        <v>11</v>
      </c>
      <c r="L1313" s="174">
        <v>-0.66666666666666696</v>
      </c>
      <c r="M1313" s="173">
        <v>975</v>
      </c>
      <c r="N1313" s="173">
        <v>657</v>
      </c>
      <c r="O1313" s="173">
        <v>598</v>
      </c>
      <c r="P1313" s="167">
        <v>0.48401826484018301</v>
      </c>
    </row>
    <row r="1314" spans="1:16" x14ac:dyDescent="0.35">
      <c r="A1314" s="177" t="s">
        <v>4840</v>
      </c>
      <c r="B1314" s="175"/>
      <c r="C1314" s="175" t="s">
        <v>257</v>
      </c>
      <c r="D1314" s="175" t="s">
        <v>4839</v>
      </c>
      <c r="E1314" s="175"/>
      <c r="F1314" s="175" t="s">
        <v>4838</v>
      </c>
      <c r="G1314" s="176" t="s">
        <v>1457</v>
      </c>
      <c r="H1314" s="175" t="s">
        <v>1646</v>
      </c>
      <c r="I1314" s="173">
        <v>2</v>
      </c>
      <c r="J1314" s="173">
        <v>22</v>
      </c>
      <c r="K1314" s="173">
        <v>77</v>
      </c>
      <c r="L1314" s="174">
        <v>-0.90909090909090895</v>
      </c>
      <c r="M1314" s="173">
        <v>218</v>
      </c>
      <c r="N1314" s="173">
        <v>132</v>
      </c>
      <c r="O1314" s="173">
        <v>144</v>
      </c>
      <c r="P1314" s="167">
        <v>0.65151515151515205</v>
      </c>
    </row>
    <row r="1315" spans="1:16" x14ac:dyDescent="0.35">
      <c r="A1315" s="74" t="s">
        <v>7368</v>
      </c>
      <c r="B1315" s="182"/>
      <c r="C1315" s="182" t="s">
        <v>350</v>
      </c>
      <c r="D1315" s="182" t="s">
        <v>11313</v>
      </c>
      <c r="E1315" s="182"/>
      <c r="F1315" s="182" t="s">
        <v>7367</v>
      </c>
      <c r="G1315" s="182" t="s">
        <v>10789</v>
      </c>
      <c r="H1315" s="182" t="s">
        <v>1646</v>
      </c>
      <c r="I1315" s="75">
        <v>2</v>
      </c>
      <c r="J1315" s="75">
        <v>1</v>
      </c>
      <c r="K1315" s="75">
        <v>9</v>
      </c>
      <c r="L1315" s="287">
        <v>1</v>
      </c>
      <c r="M1315" s="75">
        <v>130</v>
      </c>
      <c r="N1315" s="75">
        <v>48</v>
      </c>
      <c r="O1315" s="75">
        <v>64</v>
      </c>
      <c r="P1315" s="287">
        <v>1.7083333333333299</v>
      </c>
    </row>
    <row r="1316" spans="1:16" x14ac:dyDescent="0.35">
      <c r="A1316" s="177" t="s">
        <v>4702</v>
      </c>
      <c r="B1316" s="175"/>
      <c r="C1316" s="175" t="s">
        <v>254</v>
      </c>
      <c r="D1316" s="175" t="s">
        <v>9343</v>
      </c>
      <c r="E1316" s="175"/>
      <c r="F1316" s="175" t="s">
        <v>4701</v>
      </c>
      <c r="G1316" s="176" t="s">
        <v>1872</v>
      </c>
      <c r="H1316" s="175" t="s">
        <v>1646</v>
      </c>
      <c r="I1316" s="173">
        <v>2</v>
      </c>
      <c r="J1316" s="173">
        <v>0</v>
      </c>
      <c r="K1316" s="173">
        <v>1</v>
      </c>
      <c r="L1316" s="174">
        <v>0</v>
      </c>
      <c r="M1316" s="173">
        <v>414</v>
      </c>
      <c r="N1316" s="173">
        <v>166</v>
      </c>
      <c r="O1316" s="173">
        <v>330</v>
      </c>
      <c r="P1316" s="167">
        <v>1.49397590361446</v>
      </c>
    </row>
    <row r="1317" spans="1:16" x14ac:dyDescent="0.35">
      <c r="A1317" s="179" t="s">
        <v>7267</v>
      </c>
      <c r="B1317" s="178"/>
      <c r="C1317" s="175" t="s">
        <v>257</v>
      </c>
      <c r="D1317" s="175" t="s">
        <v>4088</v>
      </c>
      <c r="E1317" s="175"/>
      <c r="F1317" s="175" t="s">
        <v>7266</v>
      </c>
      <c r="G1317" s="176" t="s">
        <v>201</v>
      </c>
      <c r="H1317" s="175" t="s">
        <v>1646</v>
      </c>
      <c r="I1317" s="173">
        <v>2</v>
      </c>
      <c r="J1317" s="173">
        <v>0</v>
      </c>
      <c r="K1317" s="173">
        <v>6</v>
      </c>
      <c r="L1317" s="174">
        <v>0</v>
      </c>
      <c r="M1317" s="173">
        <v>39</v>
      </c>
      <c r="N1317" s="173">
        <v>11</v>
      </c>
      <c r="O1317" s="173">
        <v>16</v>
      </c>
      <c r="P1317" s="167">
        <v>2.5454545454545499</v>
      </c>
    </row>
    <row r="1318" spans="1:16" x14ac:dyDescent="0.35">
      <c r="A1318" s="177" t="s">
        <v>4426</v>
      </c>
      <c r="B1318" s="175"/>
      <c r="C1318" s="175" t="s">
        <v>258</v>
      </c>
      <c r="D1318" s="175" t="s">
        <v>9726</v>
      </c>
      <c r="E1318" s="175"/>
      <c r="F1318" s="175" t="s">
        <v>4425</v>
      </c>
      <c r="G1318" s="176" t="s">
        <v>3862</v>
      </c>
      <c r="H1318" s="175" t="s">
        <v>1646</v>
      </c>
      <c r="I1318" s="173">
        <v>2</v>
      </c>
      <c r="J1318" s="173">
        <v>0</v>
      </c>
      <c r="K1318" s="173">
        <v>8</v>
      </c>
      <c r="L1318" s="174">
        <v>0</v>
      </c>
      <c r="M1318" s="173">
        <v>219</v>
      </c>
      <c r="N1318" s="173">
        <v>79</v>
      </c>
      <c r="O1318" s="173">
        <v>82</v>
      </c>
      <c r="P1318" s="167">
        <v>1.77215189873418</v>
      </c>
    </row>
    <row r="1319" spans="1:16" x14ac:dyDescent="0.35">
      <c r="A1319" s="177" t="s">
        <v>4400</v>
      </c>
      <c r="B1319" s="175"/>
      <c r="C1319" s="175" t="s">
        <v>8856</v>
      </c>
      <c r="D1319" s="175" t="s">
        <v>11346</v>
      </c>
      <c r="E1319" s="175"/>
      <c r="F1319" s="175" t="s">
        <v>4399</v>
      </c>
      <c r="G1319" s="176" t="s">
        <v>11347</v>
      </c>
      <c r="H1319" s="175" t="s">
        <v>1646</v>
      </c>
      <c r="I1319" s="173">
        <v>2</v>
      </c>
      <c r="J1319" s="173">
        <v>0</v>
      </c>
      <c r="K1319" s="173">
        <v>1</v>
      </c>
      <c r="L1319" s="174">
        <v>0</v>
      </c>
      <c r="M1319" s="173">
        <v>96</v>
      </c>
      <c r="N1319" s="173">
        <v>94</v>
      </c>
      <c r="O1319" s="173">
        <v>145</v>
      </c>
      <c r="P1319" s="167">
        <v>2.1276595744680799E-2</v>
      </c>
    </row>
    <row r="1320" spans="1:16" x14ac:dyDescent="0.35">
      <c r="A1320" s="177" t="s">
        <v>6923</v>
      </c>
      <c r="B1320" s="175"/>
      <c r="C1320" s="175" t="s">
        <v>258</v>
      </c>
      <c r="D1320" s="175" t="s">
        <v>11356</v>
      </c>
      <c r="E1320" s="175"/>
      <c r="F1320" s="175" t="s">
        <v>6922</v>
      </c>
      <c r="G1320" s="176" t="s">
        <v>10471</v>
      </c>
      <c r="H1320" s="175" t="s">
        <v>1646</v>
      </c>
      <c r="I1320" s="173">
        <v>2</v>
      </c>
      <c r="J1320" s="173">
        <v>0</v>
      </c>
      <c r="K1320" s="173">
        <v>0</v>
      </c>
      <c r="L1320" s="174">
        <v>0</v>
      </c>
      <c r="M1320" s="173">
        <v>370</v>
      </c>
      <c r="N1320" s="173">
        <v>137</v>
      </c>
      <c r="O1320" s="173">
        <v>217</v>
      </c>
      <c r="P1320" s="167">
        <v>1.7007299270073</v>
      </c>
    </row>
    <row r="1321" spans="1:16" x14ac:dyDescent="0.35">
      <c r="A1321" s="177" t="s">
        <v>4158</v>
      </c>
      <c r="B1321" s="175"/>
      <c r="C1321" s="175" t="s">
        <v>263</v>
      </c>
      <c r="D1321" s="175" t="s">
        <v>10508</v>
      </c>
      <c r="E1321" s="175"/>
      <c r="F1321" s="175" t="s">
        <v>4157</v>
      </c>
      <c r="G1321" s="176" t="s">
        <v>10509</v>
      </c>
      <c r="H1321" s="175" t="s">
        <v>1646</v>
      </c>
      <c r="I1321" s="173">
        <v>2</v>
      </c>
      <c r="J1321" s="173">
        <v>0</v>
      </c>
      <c r="K1321" s="173">
        <v>5</v>
      </c>
      <c r="L1321" s="174">
        <v>0</v>
      </c>
      <c r="M1321" s="173">
        <v>835</v>
      </c>
      <c r="N1321" s="173">
        <v>477</v>
      </c>
      <c r="O1321" s="173">
        <v>569</v>
      </c>
      <c r="P1321" s="167">
        <v>0.75052410901467503</v>
      </c>
    </row>
    <row r="1322" spans="1:16" x14ac:dyDescent="0.35">
      <c r="A1322" s="177" t="s">
        <v>3969</v>
      </c>
      <c r="B1322" s="175"/>
      <c r="C1322" s="175" t="s">
        <v>351</v>
      </c>
      <c r="D1322" s="175" t="s">
        <v>3968</v>
      </c>
      <c r="E1322" s="175"/>
      <c r="F1322" s="175" t="s">
        <v>3967</v>
      </c>
      <c r="G1322" s="176" t="s">
        <v>3966</v>
      </c>
      <c r="H1322" s="175" t="s">
        <v>1646</v>
      </c>
      <c r="I1322" s="173">
        <v>2</v>
      </c>
      <c r="J1322" s="173">
        <v>0</v>
      </c>
      <c r="K1322" s="173">
        <v>0</v>
      </c>
      <c r="L1322" s="174">
        <v>0</v>
      </c>
      <c r="M1322" s="173">
        <v>138</v>
      </c>
      <c r="N1322" s="173">
        <v>70</v>
      </c>
      <c r="O1322" s="173">
        <v>69</v>
      </c>
      <c r="P1322" s="167">
        <v>0.97142857142857197</v>
      </c>
    </row>
    <row r="1323" spans="1:16" x14ac:dyDescent="0.35">
      <c r="A1323" s="177" t="s">
        <v>3908</v>
      </c>
      <c r="B1323" s="175"/>
      <c r="C1323" s="175" t="s">
        <v>254</v>
      </c>
      <c r="D1323" s="175" t="s">
        <v>9391</v>
      </c>
      <c r="E1323" s="175"/>
      <c r="F1323" s="175" t="s">
        <v>3907</v>
      </c>
      <c r="G1323" s="176" t="s">
        <v>1872</v>
      </c>
      <c r="H1323" s="175" t="s">
        <v>1646</v>
      </c>
      <c r="I1323" s="173">
        <v>2</v>
      </c>
      <c r="J1323" s="173">
        <v>0</v>
      </c>
      <c r="K1323" s="173">
        <v>6</v>
      </c>
      <c r="L1323" s="174">
        <v>0</v>
      </c>
      <c r="M1323" s="173">
        <v>344</v>
      </c>
      <c r="N1323" s="173">
        <v>142</v>
      </c>
      <c r="O1323" s="173">
        <v>165</v>
      </c>
      <c r="P1323" s="167">
        <v>1.42253521126761</v>
      </c>
    </row>
    <row r="1324" spans="1:16" x14ac:dyDescent="0.35">
      <c r="A1324" s="177" t="s">
        <v>6900</v>
      </c>
      <c r="B1324" s="175"/>
      <c r="C1324" s="175" t="s">
        <v>256</v>
      </c>
      <c r="D1324" s="175" t="s">
        <v>11404</v>
      </c>
      <c r="E1324" s="175"/>
      <c r="F1324" s="175" t="s">
        <v>6899</v>
      </c>
      <c r="G1324" s="176" t="s">
        <v>11405</v>
      </c>
      <c r="H1324" s="175" t="s">
        <v>1646</v>
      </c>
      <c r="I1324" s="173">
        <v>2</v>
      </c>
      <c r="J1324" s="173">
        <v>9</v>
      </c>
      <c r="K1324" s="173">
        <v>27</v>
      </c>
      <c r="L1324" s="174">
        <v>-0.77777777777777801</v>
      </c>
      <c r="M1324" s="173">
        <v>224</v>
      </c>
      <c r="N1324" s="173">
        <v>90</v>
      </c>
      <c r="O1324" s="173">
        <v>117</v>
      </c>
      <c r="P1324" s="167">
        <v>1.48888888888889</v>
      </c>
    </row>
    <row r="1325" spans="1:16" x14ac:dyDescent="0.35">
      <c r="A1325" s="177" t="s">
        <v>7027</v>
      </c>
      <c r="B1325" s="175"/>
      <c r="C1325" s="175" t="s">
        <v>263</v>
      </c>
      <c r="D1325" s="175" t="s">
        <v>7026</v>
      </c>
      <c r="E1325" s="175"/>
      <c r="F1325" s="175" t="s">
        <v>7025</v>
      </c>
      <c r="G1325" s="176" t="s">
        <v>7024</v>
      </c>
      <c r="H1325" s="175" t="s">
        <v>1646</v>
      </c>
      <c r="I1325" s="173">
        <v>2</v>
      </c>
      <c r="J1325" s="173">
        <v>1</v>
      </c>
      <c r="K1325" s="173">
        <v>0</v>
      </c>
      <c r="L1325" s="174">
        <v>1</v>
      </c>
      <c r="M1325" s="173">
        <v>247</v>
      </c>
      <c r="N1325" s="173">
        <v>149</v>
      </c>
      <c r="O1325" s="173">
        <v>152</v>
      </c>
      <c r="P1325" s="167">
        <v>0.65771812080536896</v>
      </c>
    </row>
    <row r="1326" spans="1:16" x14ac:dyDescent="0.35">
      <c r="A1326" s="177" t="s">
        <v>9560</v>
      </c>
      <c r="B1326" s="175"/>
      <c r="C1326" s="175" t="s">
        <v>254</v>
      </c>
      <c r="D1326" s="175" t="s">
        <v>3628</v>
      </c>
      <c r="E1326" s="175" t="s">
        <v>3627</v>
      </c>
      <c r="F1326" s="175"/>
      <c r="G1326" s="176" t="s">
        <v>201</v>
      </c>
      <c r="H1326" s="175"/>
      <c r="I1326" s="173">
        <v>2</v>
      </c>
      <c r="J1326" s="173">
        <v>0</v>
      </c>
      <c r="K1326" s="173">
        <v>0</v>
      </c>
      <c r="L1326" s="174">
        <v>0</v>
      </c>
      <c r="M1326" s="173">
        <v>82</v>
      </c>
      <c r="N1326" s="173">
        <v>24</v>
      </c>
      <c r="O1326" s="173">
        <v>34</v>
      </c>
      <c r="P1326" s="167">
        <v>2.4166666666666701</v>
      </c>
    </row>
    <row r="1327" spans="1:16" x14ac:dyDescent="0.35">
      <c r="A1327" s="177" t="s">
        <v>3613</v>
      </c>
      <c r="B1327" s="175" t="s">
        <v>2812</v>
      </c>
      <c r="C1327" s="175" t="s">
        <v>257</v>
      </c>
      <c r="D1327" s="175" t="s">
        <v>10560</v>
      </c>
      <c r="E1327" s="175" t="s">
        <v>3612</v>
      </c>
      <c r="F1327" s="175"/>
      <c r="G1327" s="176" t="s">
        <v>9687</v>
      </c>
      <c r="H1327" s="175" t="s">
        <v>1646</v>
      </c>
      <c r="I1327" s="173">
        <v>2</v>
      </c>
      <c r="J1327" s="173">
        <v>3</v>
      </c>
      <c r="K1327" s="173">
        <v>2</v>
      </c>
      <c r="L1327" s="174">
        <v>-0.33333333333333298</v>
      </c>
      <c r="M1327" s="173">
        <v>127</v>
      </c>
      <c r="N1327" s="173">
        <v>44</v>
      </c>
      <c r="O1327" s="173">
        <v>64</v>
      </c>
      <c r="P1327" s="167">
        <v>1.88636363636364</v>
      </c>
    </row>
    <row r="1328" spans="1:16" x14ac:dyDescent="0.35">
      <c r="A1328" s="177" t="s">
        <v>3609</v>
      </c>
      <c r="B1328" s="175" t="s">
        <v>3608</v>
      </c>
      <c r="C1328" s="175" t="s">
        <v>263</v>
      </c>
      <c r="D1328" s="175" t="s">
        <v>11428</v>
      </c>
      <c r="E1328" s="175" t="s">
        <v>3607</v>
      </c>
      <c r="F1328" s="175"/>
      <c r="G1328" s="176" t="s">
        <v>10561</v>
      </c>
      <c r="H1328" s="175" t="s">
        <v>1646</v>
      </c>
      <c r="I1328" s="173">
        <v>2</v>
      </c>
      <c r="J1328" s="173">
        <v>0</v>
      </c>
      <c r="K1328" s="173">
        <v>0</v>
      </c>
      <c r="L1328" s="174">
        <v>0</v>
      </c>
      <c r="M1328" s="173">
        <v>129</v>
      </c>
      <c r="N1328" s="173">
        <v>44</v>
      </c>
      <c r="O1328" s="173">
        <v>44</v>
      </c>
      <c r="P1328" s="167">
        <v>1.9318181818181801</v>
      </c>
    </row>
    <row r="1329" spans="1:16" x14ac:dyDescent="0.35">
      <c r="A1329" s="177" t="s">
        <v>6897</v>
      </c>
      <c r="B1329" s="175" t="s">
        <v>5787</v>
      </c>
      <c r="C1329" s="175" t="s">
        <v>263</v>
      </c>
      <c r="D1329" s="175" t="s">
        <v>10562</v>
      </c>
      <c r="E1329" s="175" t="s">
        <v>6896</v>
      </c>
      <c r="F1329" s="175"/>
      <c r="G1329" s="176" t="s">
        <v>10563</v>
      </c>
      <c r="H1329" s="175" t="s">
        <v>1646</v>
      </c>
      <c r="I1329" s="173">
        <v>2</v>
      </c>
      <c r="J1329" s="173">
        <v>1</v>
      </c>
      <c r="K1329" s="173">
        <v>0</v>
      </c>
      <c r="L1329" s="174">
        <v>1</v>
      </c>
      <c r="M1329" s="173">
        <v>988</v>
      </c>
      <c r="N1329" s="173">
        <v>354</v>
      </c>
      <c r="O1329" s="173">
        <v>466</v>
      </c>
      <c r="P1329" s="167">
        <v>1.7909604519774001</v>
      </c>
    </row>
    <row r="1330" spans="1:16" x14ac:dyDescent="0.35">
      <c r="A1330" s="177" t="s">
        <v>3592</v>
      </c>
      <c r="B1330" s="175"/>
      <c r="C1330" s="175" t="s">
        <v>8856</v>
      </c>
      <c r="D1330" s="175" t="s">
        <v>9779</v>
      </c>
      <c r="E1330" s="175"/>
      <c r="F1330" s="175" t="s">
        <v>3591</v>
      </c>
      <c r="G1330" s="176" t="s">
        <v>1894</v>
      </c>
      <c r="H1330" s="175" t="s">
        <v>1646</v>
      </c>
      <c r="I1330" s="173">
        <v>2</v>
      </c>
      <c r="J1330" s="173">
        <v>0</v>
      </c>
      <c r="K1330" s="173">
        <v>1</v>
      </c>
      <c r="L1330" s="174">
        <v>0</v>
      </c>
      <c r="M1330" s="173">
        <v>39</v>
      </c>
      <c r="N1330" s="173">
        <v>11</v>
      </c>
      <c r="O1330" s="173">
        <v>15</v>
      </c>
      <c r="P1330" s="167">
        <v>2.5454545454545499</v>
      </c>
    </row>
    <row r="1331" spans="1:16" x14ac:dyDescent="0.35">
      <c r="A1331" s="177" t="s">
        <v>3536</v>
      </c>
      <c r="B1331" s="175"/>
      <c r="C1331" s="175" t="s">
        <v>254</v>
      </c>
      <c r="D1331" s="175" t="s">
        <v>10575</v>
      </c>
      <c r="E1331" s="175" t="s">
        <v>3535</v>
      </c>
      <c r="F1331" s="175"/>
      <c r="G1331" s="176" t="s">
        <v>10576</v>
      </c>
      <c r="H1331" s="175" t="s">
        <v>1646</v>
      </c>
      <c r="I1331" s="173">
        <v>2</v>
      </c>
      <c r="J1331" s="173">
        <v>3</v>
      </c>
      <c r="K1331" s="173">
        <v>12</v>
      </c>
      <c r="L1331" s="174">
        <v>-0.33333333333333298</v>
      </c>
      <c r="M1331" s="173">
        <v>2136</v>
      </c>
      <c r="N1331" s="173">
        <v>992</v>
      </c>
      <c r="O1331" s="173">
        <v>1384</v>
      </c>
      <c r="P1331" s="167">
        <v>1.1532258064516101</v>
      </c>
    </row>
    <row r="1332" spans="1:16" x14ac:dyDescent="0.35">
      <c r="A1332" s="177" t="s">
        <v>9541</v>
      </c>
      <c r="B1332" s="175"/>
      <c r="C1332" s="175" t="s">
        <v>8856</v>
      </c>
      <c r="D1332" s="175" t="s">
        <v>11445</v>
      </c>
      <c r="E1332" s="175" t="s">
        <v>3426</v>
      </c>
      <c r="F1332" s="175"/>
      <c r="G1332" s="176" t="s">
        <v>11446</v>
      </c>
      <c r="H1332" s="175"/>
      <c r="I1332" s="173">
        <v>2</v>
      </c>
      <c r="J1332" s="173">
        <v>8</v>
      </c>
      <c r="K1332" s="173">
        <v>2</v>
      </c>
      <c r="L1332" s="174">
        <v>-0.75</v>
      </c>
      <c r="M1332" s="173">
        <v>1520</v>
      </c>
      <c r="N1332" s="173">
        <v>844</v>
      </c>
      <c r="O1332" s="173">
        <v>648</v>
      </c>
      <c r="P1332" s="167">
        <v>0.80094786729857803</v>
      </c>
    </row>
    <row r="1333" spans="1:16" x14ac:dyDescent="0.35">
      <c r="A1333" s="177" t="s">
        <v>3254</v>
      </c>
      <c r="B1333" s="175"/>
      <c r="C1333" s="175" t="s">
        <v>256</v>
      </c>
      <c r="D1333" s="175" t="s">
        <v>3253</v>
      </c>
      <c r="E1333" s="175"/>
      <c r="F1333" s="175" t="s">
        <v>3252</v>
      </c>
      <c r="G1333" s="176" t="s">
        <v>221</v>
      </c>
      <c r="H1333" s="175" t="s">
        <v>1646</v>
      </c>
      <c r="I1333" s="173">
        <v>2</v>
      </c>
      <c r="J1333" s="173">
        <v>0</v>
      </c>
      <c r="K1333" s="173">
        <v>0</v>
      </c>
      <c r="L1333" s="174">
        <v>0</v>
      </c>
      <c r="M1333" s="173">
        <v>37</v>
      </c>
      <c r="N1333" s="173">
        <v>24</v>
      </c>
      <c r="O1333" s="173">
        <v>26</v>
      </c>
      <c r="P1333" s="167">
        <v>0.54166666666666696</v>
      </c>
    </row>
    <row r="1334" spans="1:16" x14ac:dyDescent="0.35">
      <c r="A1334" s="177" t="s">
        <v>3178</v>
      </c>
      <c r="B1334" s="175" t="s">
        <v>2723</v>
      </c>
      <c r="C1334" s="175" t="s">
        <v>257</v>
      </c>
      <c r="D1334" s="175" t="s">
        <v>11881</v>
      </c>
      <c r="E1334" s="175" t="s">
        <v>3176</v>
      </c>
      <c r="F1334" s="175"/>
      <c r="G1334" s="176" t="s">
        <v>1872</v>
      </c>
      <c r="H1334" s="175" t="s">
        <v>1646</v>
      </c>
      <c r="I1334" s="173">
        <v>2</v>
      </c>
      <c r="J1334" s="173">
        <v>1</v>
      </c>
      <c r="K1334" s="173">
        <v>0</v>
      </c>
      <c r="L1334" s="174">
        <v>1</v>
      </c>
      <c r="M1334" s="173">
        <v>162</v>
      </c>
      <c r="N1334" s="173">
        <v>123</v>
      </c>
      <c r="O1334" s="173">
        <v>165</v>
      </c>
      <c r="P1334" s="167">
        <v>0.31707317073170699</v>
      </c>
    </row>
    <row r="1335" spans="1:16" x14ac:dyDescent="0.35">
      <c r="A1335" s="177" t="s">
        <v>7023</v>
      </c>
      <c r="B1335" s="175"/>
      <c r="C1335" s="175" t="s">
        <v>259</v>
      </c>
      <c r="D1335" s="175" t="s">
        <v>9808</v>
      </c>
      <c r="E1335" s="175"/>
      <c r="F1335" s="175" t="s">
        <v>7022</v>
      </c>
      <c r="G1335" s="176" t="s">
        <v>9809</v>
      </c>
      <c r="H1335" s="175" t="s">
        <v>1646</v>
      </c>
      <c r="I1335" s="173">
        <v>2</v>
      </c>
      <c r="J1335" s="173">
        <v>1</v>
      </c>
      <c r="K1335" s="173">
        <v>6</v>
      </c>
      <c r="L1335" s="174">
        <v>1</v>
      </c>
      <c r="M1335" s="173">
        <v>129</v>
      </c>
      <c r="N1335" s="173">
        <v>51</v>
      </c>
      <c r="O1335" s="173">
        <v>63</v>
      </c>
      <c r="P1335" s="167">
        <v>1.52941176470588</v>
      </c>
    </row>
    <row r="1336" spans="1:16" x14ac:dyDescent="0.35">
      <c r="A1336" s="177" t="s">
        <v>2687</v>
      </c>
      <c r="B1336" s="175"/>
      <c r="C1336" s="175" t="s">
        <v>257</v>
      </c>
      <c r="D1336" s="175" t="s">
        <v>2686</v>
      </c>
      <c r="E1336" s="175"/>
      <c r="F1336" s="175" t="s">
        <v>2685</v>
      </c>
      <c r="G1336" s="176" t="s">
        <v>1885</v>
      </c>
      <c r="H1336" s="175" t="s">
        <v>1462</v>
      </c>
      <c r="I1336" s="173">
        <v>2</v>
      </c>
      <c r="J1336" s="173">
        <v>2</v>
      </c>
      <c r="K1336" s="173">
        <v>11</v>
      </c>
      <c r="L1336" s="174">
        <v>0</v>
      </c>
      <c r="M1336" s="173">
        <v>133</v>
      </c>
      <c r="N1336" s="173">
        <v>142</v>
      </c>
      <c r="O1336" s="173">
        <v>166</v>
      </c>
      <c r="P1336" s="167">
        <v>-6.3380281690140899E-2</v>
      </c>
    </row>
    <row r="1337" spans="1:16" x14ac:dyDescent="0.35">
      <c r="A1337" s="177" t="s">
        <v>6637</v>
      </c>
      <c r="B1337" s="175"/>
      <c r="C1337" s="175" t="s">
        <v>8856</v>
      </c>
      <c r="D1337" s="175" t="s">
        <v>10690</v>
      </c>
      <c r="E1337" s="175"/>
      <c r="F1337" s="175" t="s">
        <v>6636</v>
      </c>
      <c r="G1337" s="176" t="s">
        <v>10691</v>
      </c>
      <c r="H1337" s="175" t="s">
        <v>1646</v>
      </c>
      <c r="I1337" s="173">
        <v>2</v>
      </c>
      <c r="J1337" s="173">
        <v>0</v>
      </c>
      <c r="K1337" s="173">
        <v>0</v>
      </c>
      <c r="L1337" s="174">
        <v>0</v>
      </c>
      <c r="M1337" s="173">
        <v>457</v>
      </c>
      <c r="N1337" s="173">
        <v>199</v>
      </c>
      <c r="O1337" s="173">
        <v>253</v>
      </c>
      <c r="P1337" s="167">
        <v>1.2964824120603</v>
      </c>
    </row>
    <row r="1338" spans="1:16" x14ac:dyDescent="0.35">
      <c r="A1338" s="177" t="s">
        <v>2462</v>
      </c>
      <c r="B1338" s="175"/>
      <c r="C1338" s="175" t="s">
        <v>257</v>
      </c>
      <c r="D1338" s="175" t="s">
        <v>2461</v>
      </c>
      <c r="E1338" s="175"/>
      <c r="F1338" s="175" t="s">
        <v>2460</v>
      </c>
      <c r="G1338" s="176" t="s">
        <v>1872</v>
      </c>
      <c r="H1338" s="175" t="s">
        <v>1646</v>
      </c>
      <c r="I1338" s="173">
        <v>2</v>
      </c>
      <c r="J1338" s="173">
        <v>0</v>
      </c>
      <c r="K1338" s="173">
        <v>1</v>
      </c>
      <c r="L1338" s="174">
        <v>0</v>
      </c>
      <c r="M1338" s="173">
        <v>183</v>
      </c>
      <c r="N1338" s="173">
        <v>79</v>
      </c>
      <c r="O1338" s="173">
        <v>82</v>
      </c>
      <c r="P1338" s="167">
        <v>1.31645569620253</v>
      </c>
    </row>
    <row r="1339" spans="1:16" x14ac:dyDescent="0.35">
      <c r="A1339" s="177" t="s">
        <v>8024</v>
      </c>
      <c r="B1339" s="175"/>
      <c r="C1339" s="175" t="s">
        <v>263</v>
      </c>
      <c r="D1339" s="175" t="s">
        <v>10731</v>
      </c>
      <c r="E1339" s="175"/>
      <c r="F1339" s="175" t="s">
        <v>8022</v>
      </c>
      <c r="G1339" s="176" t="s">
        <v>10732</v>
      </c>
      <c r="H1339" s="175" t="s">
        <v>1646</v>
      </c>
      <c r="I1339" s="173">
        <v>2</v>
      </c>
      <c r="J1339" s="173">
        <v>0</v>
      </c>
      <c r="K1339" s="173">
        <v>0</v>
      </c>
      <c r="L1339" s="174">
        <v>0</v>
      </c>
      <c r="M1339" s="173">
        <v>220</v>
      </c>
      <c r="N1339" s="173">
        <v>73</v>
      </c>
      <c r="O1339" s="173">
        <v>101</v>
      </c>
      <c r="P1339" s="167">
        <v>2.0136986301369899</v>
      </c>
    </row>
    <row r="1340" spans="1:16" x14ac:dyDescent="0.35">
      <c r="A1340" s="177" t="s">
        <v>6627</v>
      </c>
      <c r="B1340" s="175"/>
      <c r="C1340" s="175" t="s">
        <v>258</v>
      </c>
      <c r="D1340" s="175" t="s">
        <v>10733</v>
      </c>
      <c r="E1340" s="175"/>
      <c r="F1340" s="175" t="s">
        <v>6626</v>
      </c>
      <c r="G1340" s="176" t="s">
        <v>10734</v>
      </c>
      <c r="H1340" s="175" t="s">
        <v>1646</v>
      </c>
      <c r="I1340" s="173">
        <v>2</v>
      </c>
      <c r="J1340" s="173">
        <v>0</v>
      </c>
      <c r="K1340" s="173">
        <v>1</v>
      </c>
      <c r="L1340" s="174">
        <v>0</v>
      </c>
      <c r="M1340" s="173">
        <v>236</v>
      </c>
      <c r="N1340" s="173">
        <v>210</v>
      </c>
      <c r="O1340" s="173">
        <v>241</v>
      </c>
      <c r="P1340" s="167">
        <v>0.12380952380952399</v>
      </c>
    </row>
    <row r="1341" spans="1:16" x14ac:dyDescent="0.35">
      <c r="A1341" s="177" t="s">
        <v>2378</v>
      </c>
      <c r="B1341" s="175"/>
      <c r="C1341" s="175" t="s">
        <v>254</v>
      </c>
      <c r="D1341" s="175" t="s">
        <v>10741</v>
      </c>
      <c r="E1341" s="175"/>
      <c r="F1341" s="175" t="s">
        <v>2377</v>
      </c>
      <c r="G1341" s="176" t="s">
        <v>1894</v>
      </c>
      <c r="H1341" s="175" t="s">
        <v>1646</v>
      </c>
      <c r="I1341" s="173">
        <v>2</v>
      </c>
      <c r="J1341" s="173">
        <v>0</v>
      </c>
      <c r="K1341" s="173">
        <v>0</v>
      </c>
      <c r="L1341" s="174">
        <v>0</v>
      </c>
      <c r="M1341" s="173">
        <v>155</v>
      </c>
      <c r="N1341" s="173">
        <v>51</v>
      </c>
      <c r="O1341" s="173">
        <v>64</v>
      </c>
      <c r="P1341" s="167">
        <v>2.0392156862745101</v>
      </c>
    </row>
    <row r="1342" spans="1:16" x14ac:dyDescent="0.35">
      <c r="A1342" s="177" t="s">
        <v>2302</v>
      </c>
      <c r="B1342" s="175"/>
      <c r="C1342" s="175" t="s">
        <v>256</v>
      </c>
      <c r="D1342" s="175" t="s">
        <v>2301</v>
      </c>
      <c r="E1342" s="175"/>
      <c r="F1342" s="175" t="s">
        <v>2300</v>
      </c>
      <c r="G1342" s="176" t="s">
        <v>11551</v>
      </c>
      <c r="H1342" s="175" t="s">
        <v>1646</v>
      </c>
      <c r="I1342" s="173">
        <v>2</v>
      </c>
      <c r="J1342" s="173">
        <v>0</v>
      </c>
      <c r="K1342" s="173">
        <v>1</v>
      </c>
      <c r="L1342" s="174">
        <v>0</v>
      </c>
      <c r="M1342" s="173">
        <v>288</v>
      </c>
      <c r="N1342" s="173">
        <v>95</v>
      </c>
      <c r="O1342" s="173">
        <v>117</v>
      </c>
      <c r="P1342" s="167">
        <v>2.0315789473684198</v>
      </c>
    </row>
    <row r="1343" spans="1:16" x14ac:dyDescent="0.35">
      <c r="A1343" s="177" t="s">
        <v>2134</v>
      </c>
      <c r="B1343" s="175"/>
      <c r="C1343" s="175" t="s">
        <v>350</v>
      </c>
      <c r="D1343" s="175" t="s">
        <v>2133</v>
      </c>
      <c r="E1343" s="175"/>
      <c r="F1343" s="175" t="s">
        <v>2132</v>
      </c>
      <c r="G1343" s="176" t="s">
        <v>11563</v>
      </c>
      <c r="H1343" s="175" t="s">
        <v>1646</v>
      </c>
      <c r="I1343" s="173">
        <v>2</v>
      </c>
      <c r="J1343" s="173">
        <v>2</v>
      </c>
      <c r="K1343" s="173">
        <v>8</v>
      </c>
      <c r="L1343" s="174">
        <v>0</v>
      </c>
      <c r="M1343" s="173">
        <v>79</v>
      </c>
      <c r="N1343" s="173">
        <v>36</v>
      </c>
      <c r="O1343" s="173">
        <v>48</v>
      </c>
      <c r="P1343" s="167">
        <v>1.19444444444444</v>
      </c>
    </row>
    <row r="1344" spans="1:16" x14ac:dyDescent="0.35">
      <c r="A1344" s="177" t="s">
        <v>9533</v>
      </c>
      <c r="B1344" s="175"/>
      <c r="C1344" s="175" t="s">
        <v>260</v>
      </c>
      <c r="D1344" s="175" t="s">
        <v>4163</v>
      </c>
      <c r="E1344" s="175" t="s">
        <v>9084</v>
      </c>
      <c r="F1344" s="175"/>
      <c r="G1344" s="176" t="s">
        <v>4161</v>
      </c>
      <c r="H1344" s="175"/>
      <c r="I1344" s="173">
        <v>2</v>
      </c>
      <c r="J1344" s="173">
        <v>60</v>
      </c>
      <c r="K1344" s="173">
        <v>59</v>
      </c>
      <c r="L1344" s="174">
        <v>-0.96666666666666701</v>
      </c>
      <c r="M1344" s="173">
        <v>93</v>
      </c>
      <c r="N1344" s="173">
        <v>38</v>
      </c>
      <c r="O1344" s="173">
        <v>45</v>
      </c>
      <c r="P1344" s="167">
        <v>1.4473684210526301</v>
      </c>
    </row>
    <row r="1345" spans="1:16" x14ac:dyDescent="0.35">
      <c r="A1345" s="177" t="s">
        <v>1896</v>
      </c>
      <c r="B1345" s="175"/>
      <c r="C1345" s="175" t="s">
        <v>254</v>
      </c>
      <c r="D1345" s="175" t="s">
        <v>9484</v>
      </c>
      <c r="E1345" s="175"/>
      <c r="F1345" s="175" t="s">
        <v>1895</v>
      </c>
      <c r="G1345" s="176" t="s">
        <v>1894</v>
      </c>
      <c r="H1345" s="175" t="s">
        <v>1646</v>
      </c>
      <c r="I1345" s="173">
        <v>2</v>
      </c>
      <c r="J1345" s="173">
        <v>0</v>
      </c>
      <c r="K1345" s="173">
        <v>6</v>
      </c>
      <c r="L1345" s="174">
        <v>0</v>
      </c>
      <c r="M1345" s="173">
        <v>178</v>
      </c>
      <c r="N1345" s="173">
        <v>67</v>
      </c>
      <c r="O1345" s="173">
        <v>94</v>
      </c>
      <c r="P1345" s="167">
        <v>1.6567164179104501</v>
      </c>
    </row>
    <row r="1346" spans="1:16" x14ac:dyDescent="0.35">
      <c r="A1346" s="177" t="s">
        <v>1748</v>
      </c>
      <c r="B1346" s="175"/>
      <c r="C1346" s="175" t="s">
        <v>258</v>
      </c>
      <c r="D1346" s="175" t="s">
        <v>10851</v>
      </c>
      <c r="E1346" s="175"/>
      <c r="F1346" s="175" t="s">
        <v>1747</v>
      </c>
      <c r="G1346" s="176" t="s">
        <v>10852</v>
      </c>
      <c r="H1346" s="175" t="s">
        <v>1646</v>
      </c>
      <c r="I1346" s="173">
        <v>2</v>
      </c>
      <c r="J1346" s="173">
        <v>0</v>
      </c>
      <c r="K1346" s="173">
        <v>2</v>
      </c>
      <c r="L1346" s="174">
        <v>0</v>
      </c>
      <c r="M1346" s="173">
        <v>363</v>
      </c>
      <c r="N1346" s="173">
        <v>179</v>
      </c>
      <c r="O1346" s="173">
        <v>161</v>
      </c>
      <c r="P1346" s="167">
        <v>1.0279329608938499</v>
      </c>
    </row>
    <row r="1347" spans="1:16" x14ac:dyDescent="0.35">
      <c r="A1347" s="177" t="s">
        <v>7159</v>
      </c>
      <c r="B1347" s="175"/>
      <c r="C1347" s="175" t="s">
        <v>8856</v>
      </c>
      <c r="D1347" s="175" t="s">
        <v>11026</v>
      </c>
      <c r="E1347" s="175" t="s">
        <v>7158</v>
      </c>
      <c r="F1347" s="175"/>
      <c r="G1347" s="176" t="s">
        <v>11027</v>
      </c>
      <c r="H1347" s="175" t="s">
        <v>1646</v>
      </c>
      <c r="I1347" s="173">
        <v>1</v>
      </c>
      <c r="J1347" s="173">
        <v>3</v>
      </c>
      <c r="K1347" s="173">
        <v>5</v>
      </c>
      <c r="L1347" s="174">
        <v>-0.66666666666666696</v>
      </c>
      <c r="M1347" s="173">
        <v>1194</v>
      </c>
      <c r="N1347" s="173">
        <v>391</v>
      </c>
      <c r="O1347" s="173">
        <v>525</v>
      </c>
      <c r="P1347" s="167">
        <v>2.0537084398976999</v>
      </c>
    </row>
    <row r="1348" spans="1:16" x14ac:dyDescent="0.35">
      <c r="A1348" s="177" t="s">
        <v>6997</v>
      </c>
      <c r="B1348" s="175" t="s">
        <v>2406</v>
      </c>
      <c r="C1348" s="175" t="s">
        <v>8856</v>
      </c>
      <c r="D1348" s="175" t="s">
        <v>11630</v>
      </c>
      <c r="E1348" s="175" t="s">
        <v>6996</v>
      </c>
      <c r="F1348" s="175"/>
      <c r="G1348" s="184" t="s">
        <v>11631</v>
      </c>
      <c r="H1348" s="175" t="s">
        <v>1646</v>
      </c>
      <c r="I1348" s="173">
        <v>1</v>
      </c>
      <c r="J1348" s="173">
        <v>1</v>
      </c>
      <c r="K1348" s="173">
        <v>3</v>
      </c>
      <c r="L1348" s="174">
        <v>0</v>
      </c>
      <c r="M1348" s="173">
        <v>3243</v>
      </c>
      <c r="N1348" s="173">
        <v>1612</v>
      </c>
      <c r="O1348" s="173">
        <v>2030</v>
      </c>
      <c r="P1348" s="167">
        <v>1.0117866004962801</v>
      </c>
    </row>
    <row r="1349" spans="1:16" x14ac:dyDescent="0.35">
      <c r="A1349" s="177" t="s">
        <v>6182</v>
      </c>
      <c r="B1349" s="175"/>
      <c r="C1349" s="175" t="s">
        <v>256</v>
      </c>
      <c r="D1349" s="175" t="s">
        <v>4320</v>
      </c>
      <c r="E1349" s="175"/>
      <c r="F1349" s="175" t="s">
        <v>6181</v>
      </c>
      <c r="G1349" s="176" t="s">
        <v>221</v>
      </c>
      <c r="H1349" s="175" t="s">
        <v>1646</v>
      </c>
      <c r="I1349" s="173">
        <v>1</v>
      </c>
      <c r="J1349" s="173">
        <v>1</v>
      </c>
      <c r="K1349" s="173">
        <v>0</v>
      </c>
      <c r="L1349" s="174">
        <v>0</v>
      </c>
      <c r="M1349" s="173">
        <v>71</v>
      </c>
      <c r="N1349" s="173">
        <v>34</v>
      </c>
      <c r="O1349" s="173">
        <v>40</v>
      </c>
      <c r="P1349" s="167">
        <v>1.0882352941176501</v>
      </c>
    </row>
    <row r="1350" spans="1:16" x14ac:dyDescent="0.35">
      <c r="A1350" s="177" t="s">
        <v>6995</v>
      </c>
      <c r="B1350" s="175"/>
      <c r="C1350" s="175" t="s">
        <v>255</v>
      </c>
      <c r="D1350" s="175" t="s">
        <v>11042</v>
      </c>
      <c r="E1350" s="175"/>
      <c r="F1350" s="175" t="s">
        <v>6994</v>
      </c>
      <c r="G1350" s="176" t="s">
        <v>11043</v>
      </c>
      <c r="H1350" s="175" t="s">
        <v>1646</v>
      </c>
      <c r="I1350" s="173">
        <v>1</v>
      </c>
      <c r="J1350" s="173">
        <v>7</v>
      </c>
      <c r="K1350" s="173">
        <v>5</v>
      </c>
      <c r="L1350" s="174">
        <v>-0.85714285714285698</v>
      </c>
      <c r="M1350" s="173">
        <v>1931</v>
      </c>
      <c r="N1350" s="173">
        <v>469</v>
      </c>
      <c r="O1350" s="173">
        <v>819</v>
      </c>
      <c r="P1350" s="167">
        <v>3.1172707889125801</v>
      </c>
    </row>
    <row r="1351" spans="1:16" x14ac:dyDescent="0.35">
      <c r="A1351" s="177" t="s">
        <v>6816</v>
      </c>
      <c r="B1351" s="175"/>
      <c r="C1351" s="175" t="s">
        <v>256</v>
      </c>
      <c r="D1351" s="175" t="s">
        <v>9895</v>
      </c>
      <c r="E1351" s="175"/>
      <c r="F1351" s="175" t="s">
        <v>6815</v>
      </c>
      <c r="G1351" s="176" t="s">
        <v>9896</v>
      </c>
      <c r="H1351" s="175" t="s">
        <v>1646</v>
      </c>
      <c r="I1351" s="173">
        <v>1</v>
      </c>
      <c r="J1351" s="173">
        <v>0</v>
      </c>
      <c r="K1351" s="173">
        <v>1</v>
      </c>
      <c r="L1351" s="174">
        <v>0</v>
      </c>
      <c r="M1351" s="173">
        <v>67</v>
      </c>
      <c r="N1351" s="173">
        <v>25</v>
      </c>
      <c r="O1351" s="173">
        <v>31</v>
      </c>
      <c r="P1351" s="167">
        <v>1.68</v>
      </c>
    </row>
    <row r="1352" spans="1:16" x14ac:dyDescent="0.35">
      <c r="A1352" s="177" t="s">
        <v>6043</v>
      </c>
      <c r="B1352" s="175"/>
      <c r="C1352" s="175" t="s">
        <v>263</v>
      </c>
      <c r="D1352" s="175" t="s">
        <v>6040</v>
      </c>
      <c r="E1352" s="175"/>
      <c r="F1352" s="175" t="s">
        <v>6042</v>
      </c>
      <c r="G1352" s="176" t="s">
        <v>6038</v>
      </c>
      <c r="H1352" s="175" t="s">
        <v>1646</v>
      </c>
      <c r="I1352" s="173">
        <v>1</v>
      </c>
      <c r="J1352" s="173">
        <v>0</v>
      </c>
      <c r="K1352" s="173">
        <v>0</v>
      </c>
      <c r="L1352" s="174">
        <v>0</v>
      </c>
      <c r="M1352" s="173">
        <v>194</v>
      </c>
      <c r="N1352" s="173">
        <v>54</v>
      </c>
      <c r="O1352" s="173">
        <v>79</v>
      </c>
      <c r="P1352" s="167">
        <v>2.5925925925925899</v>
      </c>
    </row>
    <row r="1353" spans="1:16" x14ac:dyDescent="0.35">
      <c r="A1353" s="177" t="s">
        <v>5944</v>
      </c>
      <c r="B1353" s="175" t="s">
        <v>5943</v>
      </c>
      <c r="C1353" s="175" t="s">
        <v>256</v>
      </c>
      <c r="D1353" s="175" t="s">
        <v>2528</v>
      </c>
      <c r="E1353" s="175" t="s">
        <v>5942</v>
      </c>
      <c r="F1353" s="175"/>
      <c r="G1353" s="176" t="s">
        <v>2526</v>
      </c>
      <c r="H1353" s="175" t="s">
        <v>1646</v>
      </c>
      <c r="I1353" s="173">
        <v>1</v>
      </c>
      <c r="J1353" s="173">
        <v>0</v>
      </c>
      <c r="K1353" s="173">
        <v>0</v>
      </c>
      <c r="L1353" s="174">
        <v>0</v>
      </c>
      <c r="M1353" s="173">
        <v>348</v>
      </c>
      <c r="N1353" s="173">
        <v>261</v>
      </c>
      <c r="O1353" s="173">
        <v>292</v>
      </c>
      <c r="P1353" s="167">
        <v>0.33333333333333298</v>
      </c>
    </row>
    <row r="1354" spans="1:16" x14ac:dyDescent="0.35">
      <c r="A1354" s="177" t="s">
        <v>5859</v>
      </c>
      <c r="B1354" s="175" t="s">
        <v>5858</v>
      </c>
      <c r="C1354" s="175" t="s">
        <v>266</v>
      </c>
      <c r="D1354" s="175" t="s">
        <v>11658</v>
      </c>
      <c r="E1354" s="175" t="s">
        <v>5857</v>
      </c>
      <c r="F1354" s="175"/>
      <c r="G1354" s="176" t="s">
        <v>11659</v>
      </c>
      <c r="H1354" s="175" t="s">
        <v>1646</v>
      </c>
      <c r="I1354" s="173">
        <v>1</v>
      </c>
      <c r="J1354" s="173">
        <v>0</v>
      </c>
      <c r="K1354" s="173">
        <v>5</v>
      </c>
      <c r="L1354" s="174">
        <v>0</v>
      </c>
      <c r="M1354" s="173">
        <v>1363</v>
      </c>
      <c r="N1354" s="173">
        <v>505</v>
      </c>
      <c r="O1354" s="173">
        <v>657</v>
      </c>
      <c r="P1354" s="167">
        <v>1.6990099009901001</v>
      </c>
    </row>
    <row r="1355" spans="1:16" x14ac:dyDescent="0.35">
      <c r="A1355" s="177" t="s">
        <v>5831</v>
      </c>
      <c r="B1355" s="175" t="s">
        <v>5129</v>
      </c>
      <c r="C1355" s="175" t="s">
        <v>259</v>
      </c>
      <c r="D1355" s="175" t="s">
        <v>10105</v>
      </c>
      <c r="E1355" s="175" t="s">
        <v>5830</v>
      </c>
      <c r="F1355" s="175"/>
      <c r="G1355" s="176" t="s">
        <v>1872</v>
      </c>
      <c r="H1355" s="175" t="s">
        <v>1646</v>
      </c>
      <c r="I1355" s="173">
        <v>1</v>
      </c>
      <c r="J1355" s="173">
        <v>0</v>
      </c>
      <c r="K1355" s="173">
        <v>5</v>
      </c>
      <c r="L1355" s="174">
        <v>0</v>
      </c>
      <c r="M1355" s="173">
        <v>340</v>
      </c>
      <c r="N1355" s="173">
        <v>103</v>
      </c>
      <c r="O1355" s="173">
        <v>125</v>
      </c>
      <c r="P1355" s="167">
        <v>2.3009708737864099</v>
      </c>
    </row>
    <row r="1356" spans="1:16" x14ac:dyDescent="0.35">
      <c r="A1356" s="177" t="s">
        <v>7616</v>
      </c>
      <c r="B1356" s="175" t="s">
        <v>5126</v>
      </c>
      <c r="C1356" s="175" t="s">
        <v>263</v>
      </c>
      <c r="D1356" s="175" t="s">
        <v>10152</v>
      </c>
      <c r="E1356" s="175" t="s">
        <v>7615</v>
      </c>
      <c r="F1356" s="175"/>
      <c r="G1356" s="176" t="s">
        <v>10153</v>
      </c>
      <c r="H1356" s="175" t="s">
        <v>1646</v>
      </c>
      <c r="I1356" s="173">
        <v>1</v>
      </c>
      <c r="J1356" s="173">
        <v>6</v>
      </c>
      <c r="K1356" s="173">
        <v>12</v>
      </c>
      <c r="L1356" s="174">
        <v>-0.83333333333333304</v>
      </c>
      <c r="M1356" s="173">
        <v>148</v>
      </c>
      <c r="N1356" s="173">
        <v>64</v>
      </c>
      <c r="O1356" s="173">
        <v>60</v>
      </c>
      <c r="P1356" s="167">
        <v>1.3125</v>
      </c>
    </row>
    <row r="1357" spans="1:16" x14ac:dyDescent="0.35">
      <c r="A1357" s="177" t="s">
        <v>5689</v>
      </c>
      <c r="B1357" s="175" t="s">
        <v>5688</v>
      </c>
      <c r="C1357" s="175" t="s">
        <v>254</v>
      </c>
      <c r="D1357" s="175" t="s">
        <v>10159</v>
      </c>
      <c r="E1357" s="175" t="s">
        <v>5687</v>
      </c>
      <c r="F1357" s="175"/>
      <c r="G1357" s="176" t="s">
        <v>10160</v>
      </c>
      <c r="H1357" s="175" t="s">
        <v>1646</v>
      </c>
      <c r="I1357" s="173">
        <v>1</v>
      </c>
      <c r="J1357" s="173">
        <v>0</v>
      </c>
      <c r="K1357" s="173">
        <v>3</v>
      </c>
      <c r="L1357" s="174">
        <v>0</v>
      </c>
      <c r="M1357" s="173">
        <v>254</v>
      </c>
      <c r="N1357" s="173">
        <v>100</v>
      </c>
      <c r="O1357" s="173">
        <v>134</v>
      </c>
      <c r="P1357" s="167">
        <v>1.54</v>
      </c>
    </row>
    <row r="1358" spans="1:16" x14ac:dyDescent="0.35">
      <c r="A1358" s="177" t="s">
        <v>6792</v>
      </c>
      <c r="B1358" s="175" t="s">
        <v>5126</v>
      </c>
      <c r="C1358" s="175" t="s">
        <v>263</v>
      </c>
      <c r="D1358" s="175" t="s">
        <v>9642</v>
      </c>
      <c r="E1358" s="175" t="s">
        <v>6791</v>
      </c>
      <c r="F1358" s="175"/>
      <c r="G1358" s="176" t="s">
        <v>9643</v>
      </c>
      <c r="H1358" s="175" t="s">
        <v>1646</v>
      </c>
      <c r="I1358" s="173">
        <v>1</v>
      </c>
      <c r="J1358" s="173">
        <v>1</v>
      </c>
      <c r="K1358" s="173">
        <v>15</v>
      </c>
      <c r="L1358" s="174">
        <v>0</v>
      </c>
      <c r="M1358" s="173">
        <v>263</v>
      </c>
      <c r="N1358" s="173">
        <v>83</v>
      </c>
      <c r="O1358" s="173">
        <v>108</v>
      </c>
      <c r="P1358" s="167">
        <v>2.1686746987951802</v>
      </c>
    </row>
    <row r="1359" spans="1:16" x14ac:dyDescent="0.35">
      <c r="A1359" s="177" t="s">
        <v>5676</v>
      </c>
      <c r="B1359" s="175"/>
      <c r="C1359" s="175" t="s">
        <v>264</v>
      </c>
      <c r="D1359" s="175" t="s">
        <v>9914</v>
      </c>
      <c r="E1359" s="175" t="s">
        <v>5675</v>
      </c>
      <c r="F1359" s="175"/>
      <c r="G1359" s="176" t="s">
        <v>5674</v>
      </c>
      <c r="H1359" s="175" t="s">
        <v>1646</v>
      </c>
      <c r="I1359" s="173">
        <v>1</v>
      </c>
      <c r="J1359" s="173">
        <v>0</v>
      </c>
      <c r="K1359" s="173">
        <v>1</v>
      </c>
      <c r="L1359" s="174">
        <v>0</v>
      </c>
      <c r="M1359" s="173">
        <v>252</v>
      </c>
      <c r="N1359" s="173">
        <v>72</v>
      </c>
      <c r="O1359" s="173">
        <v>105</v>
      </c>
      <c r="P1359" s="167">
        <v>2.5</v>
      </c>
    </row>
    <row r="1360" spans="1:16" x14ac:dyDescent="0.35">
      <c r="A1360" s="177" t="s">
        <v>5529</v>
      </c>
      <c r="B1360" s="175"/>
      <c r="C1360" s="175" t="s">
        <v>258</v>
      </c>
      <c r="D1360" s="175" t="s">
        <v>5528</v>
      </c>
      <c r="E1360" s="175"/>
      <c r="F1360" s="175" t="s">
        <v>5527</v>
      </c>
      <c r="G1360" s="176" t="s">
        <v>1843</v>
      </c>
      <c r="H1360" s="175" t="s">
        <v>1646</v>
      </c>
      <c r="I1360" s="173">
        <v>1</v>
      </c>
      <c r="J1360" s="173">
        <v>0</v>
      </c>
      <c r="K1360" s="173">
        <v>2</v>
      </c>
      <c r="L1360" s="174">
        <v>0</v>
      </c>
      <c r="M1360" s="173">
        <v>335</v>
      </c>
      <c r="N1360" s="173">
        <v>283</v>
      </c>
      <c r="O1360" s="173">
        <v>240</v>
      </c>
      <c r="P1360" s="167">
        <v>0.18374558303886901</v>
      </c>
    </row>
    <row r="1361" spans="1:16" x14ac:dyDescent="0.35">
      <c r="A1361" s="177" t="s">
        <v>5511</v>
      </c>
      <c r="B1361" s="175"/>
      <c r="C1361" s="175" t="s">
        <v>254</v>
      </c>
      <c r="D1361" s="175" t="s">
        <v>9125</v>
      </c>
      <c r="E1361" s="175"/>
      <c r="F1361" s="175" t="s">
        <v>5510</v>
      </c>
      <c r="G1361" s="176" t="s">
        <v>1839</v>
      </c>
      <c r="H1361" s="175" t="s">
        <v>1462</v>
      </c>
      <c r="I1361" s="173">
        <v>1</v>
      </c>
      <c r="J1361" s="173">
        <v>0</v>
      </c>
      <c r="K1361" s="173">
        <v>0</v>
      </c>
      <c r="L1361" s="174">
        <v>0</v>
      </c>
      <c r="M1361" s="173">
        <v>228</v>
      </c>
      <c r="N1361" s="173">
        <v>139</v>
      </c>
      <c r="O1361" s="173">
        <v>213</v>
      </c>
      <c r="P1361" s="167">
        <v>0.64028776978417301</v>
      </c>
    </row>
    <row r="1362" spans="1:16" x14ac:dyDescent="0.35">
      <c r="A1362" s="177" t="s">
        <v>5482</v>
      </c>
      <c r="B1362" s="175" t="s">
        <v>2658</v>
      </c>
      <c r="C1362" s="175" t="s">
        <v>350</v>
      </c>
      <c r="D1362" s="175" t="s">
        <v>11180</v>
      </c>
      <c r="E1362" s="175" t="s">
        <v>5481</v>
      </c>
      <c r="F1362" s="175"/>
      <c r="G1362" s="176" t="s">
        <v>10195</v>
      </c>
      <c r="H1362" s="175" t="s">
        <v>1646</v>
      </c>
      <c r="I1362" s="173">
        <v>1</v>
      </c>
      <c r="J1362" s="173">
        <v>0</v>
      </c>
      <c r="K1362" s="173">
        <v>0</v>
      </c>
      <c r="L1362" s="174">
        <v>0</v>
      </c>
      <c r="M1362" s="173">
        <v>1642</v>
      </c>
      <c r="N1362" s="173">
        <v>436</v>
      </c>
      <c r="O1362" s="173">
        <v>618</v>
      </c>
      <c r="P1362" s="167">
        <v>2.76605504587156</v>
      </c>
    </row>
    <row r="1363" spans="1:16" x14ac:dyDescent="0.35">
      <c r="A1363" s="177" t="s">
        <v>5449</v>
      </c>
      <c r="B1363" s="175"/>
      <c r="C1363" s="175" t="s">
        <v>257</v>
      </c>
      <c r="D1363" s="175" t="s">
        <v>1837</v>
      </c>
      <c r="E1363" s="175"/>
      <c r="F1363" s="175" t="s">
        <v>5448</v>
      </c>
      <c r="G1363" s="176" t="s">
        <v>216</v>
      </c>
      <c r="H1363" s="175" t="s">
        <v>1646</v>
      </c>
      <c r="I1363" s="173">
        <v>1</v>
      </c>
      <c r="J1363" s="173">
        <v>1</v>
      </c>
      <c r="K1363" s="173">
        <v>9</v>
      </c>
      <c r="L1363" s="174">
        <v>0</v>
      </c>
      <c r="M1363" s="173">
        <v>44</v>
      </c>
      <c r="N1363" s="173">
        <v>17</v>
      </c>
      <c r="O1363" s="173">
        <v>27</v>
      </c>
      <c r="P1363" s="167">
        <v>1.5882352941176501</v>
      </c>
    </row>
    <row r="1364" spans="1:16" x14ac:dyDescent="0.35">
      <c r="A1364" s="177" t="s">
        <v>7058</v>
      </c>
      <c r="B1364" s="175" t="s">
        <v>2946</v>
      </c>
      <c r="C1364" s="175" t="s">
        <v>256</v>
      </c>
      <c r="D1364" s="175" t="s">
        <v>10214</v>
      </c>
      <c r="E1364" s="175" t="s">
        <v>7057</v>
      </c>
      <c r="F1364" s="175"/>
      <c r="G1364" s="176" t="s">
        <v>5874</v>
      </c>
      <c r="H1364" s="175" t="s">
        <v>1646</v>
      </c>
      <c r="I1364" s="173">
        <v>1</v>
      </c>
      <c r="J1364" s="173">
        <v>1</v>
      </c>
      <c r="K1364" s="173">
        <v>0</v>
      </c>
      <c r="L1364" s="174">
        <v>0</v>
      </c>
      <c r="M1364" s="173">
        <v>597</v>
      </c>
      <c r="N1364" s="173">
        <v>190</v>
      </c>
      <c r="O1364" s="173">
        <v>237</v>
      </c>
      <c r="P1364" s="167">
        <v>2.1421052631578901</v>
      </c>
    </row>
    <row r="1365" spans="1:16" x14ac:dyDescent="0.35">
      <c r="A1365" s="177" t="s">
        <v>7239</v>
      </c>
      <c r="B1365" s="175" t="s">
        <v>5288</v>
      </c>
      <c r="C1365" s="175" t="s">
        <v>351</v>
      </c>
      <c r="D1365" s="175" t="s">
        <v>10236</v>
      </c>
      <c r="E1365" s="175" t="s">
        <v>7238</v>
      </c>
      <c r="F1365" s="175"/>
      <c r="G1365" s="176" t="s">
        <v>10237</v>
      </c>
      <c r="H1365" s="175" t="s">
        <v>1646</v>
      </c>
      <c r="I1365" s="173">
        <v>1</v>
      </c>
      <c r="J1365" s="173">
        <v>3</v>
      </c>
      <c r="K1365" s="173">
        <v>7</v>
      </c>
      <c r="L1365" s="174">
        <v>-0.66666666666666696</v>
      </c>
      <c r="M1365" s="173">
        <v>165</v>
      </c>
      <c r="N1365" s="173">
        <v>50</v>
      </c>
      <c r="O1365" s="173">
        <v>74</v>
      </c>
      <c r="P1365" s="167">
        <v>2.2999999999999998</v>
      </c>
    </row>
    <row r="1366" spans="1:16" x14ac:dyDescent="0.35">
      <c r="A1366" s="177" t="s">
        <v>5296</v>
      </c>
      <c r="B1366" s="175" t="s">
        <v>3148</v>
      </c>
      <c r="C1366" s="175" t="s">
        <v>257</v>
      </c>
      <c r="D1366" s="175" t="s">
        <v>10085</v>
      </c>
      <c r="E1366" s="175" t="s">
        <v>5295</v>
      </c>
      <c r="F1366" s="175"/>
      <c r="G1366" s="176" t="s">
        <v>9714</v>
      </c>
      <c r="H1366" s="175" t="s">
        <v>1646</v>
      </c>
      <c r="I1366" s="173">
        <v>1</v>
      </c>
      <c r="J1366" s="173">
        <v>0</v>
      </c>
      <c r="K1366" s="173">
        <v>0</v>
      </c>
      <c r="L1366" s="174">
        <v>0</v>
      </c>
      <c r="M1366" s="173">
        <v>555</v>
      </c>
      <c r="N1366" s="173">
        <v>430</v>
      </c>
      <c r="O1366" s="173">
        <v>226</v>
      </c>
      <c r="P1366" s="167">
        <v>0.290697674418605</v>
      </c>
    </row>
    <row r="1367" spans="1:16" x14ac:dyDescent="0.35">
      <c r="A1367" s="177" t="s">
        <v>6952</v>
      </c>
      <c r="B1367" s="175" t="s">
        <v>5136</v>
      </c>
      <c r="C1367" s="175" t="s">
        <v>262</v>
      </c>
      <c r="D1367" s="175" t="s">
        <v>10263</v>
      </c>
      <c r="E1367" s="175" t="s">
        <v>6951</v>
      </c>
      <c r="F1367" s="175"/>
      <c r="G1367" s="176" t="s">
        <v>10264</v>
      </c>
      <c r="H1367" s="175" t="s">
        <v>1646</v>
      </c>
      <c r="I1367" s="173">
        <v>1</v>
      </c>
      <c r="J1367" s="173">
        <v>0</v>
      </c>
      <c r="K1367" s="173">
        <v>1</v>
      </c>
      <c r="L1367" s="174">
        <v>0</v>
      </c>
      <c r="M1367" s="173">
        <v>366</v>
      </c>
      <c r="N1367" s="173">
        <v>222</v>
      </c>
      <c r="O1367" s="173">
        <v>279</v>
      </c>
      <c r="P1367" s="167">
        <v>0.64864864864864902</v>
      </c>
    </row>
    <row r="1368" spans="1:16" x14ac:dyDescent="0.35">
      <c r="A1368" s="179" t="s">
        <v>5233</v>
      </c>
      <c r="B1368" s="178" t="s">
        <v>5156</v>
      </c>
      <c r="C1368" s="178" t="s">
        <v>259</v>
      </c>
      <c r="D1368" s="175" t="s">
        <v>9487</v>
      </c>
      <c r="E1368" s="175" t="s">
        <v>5232</v>
      </c>
      <c r="F1368" s="175"/>
      <c r="G1368" s="176" t="s">
        <v>5215</v>
      </c>
      <c r="H1368" s="175" t="s">
        <v>1646</v>
      </c>
      <c r="I1368" s="173">
        <v>1</v>
      </c>
      <c r="J1368" s="173">
        <v>1</v>
      </c>
      <c r="K1368" s="173">
        <v>0</v>
      </c>
      <c r="L1368" s="174">
        <v>0</v>
      </c>
      <c r="M1368" s="173">
        <v>142</v>
      </c>
      <c r="N1368" s="173">
        <v>158</v>
      </c>
      <c r="O1368" s="173">
        <v>117</v>
      </c>
      <c r="P1368" s="167">
        <v>-0.10126582278481</v>
      </c>
    </row>
    <row r="1369" spans="1:16" x14ac:dyDescent="0.35">
      <c r="A1369" s="177" t="s">
        <v>7235</v>
      </c>
      <c r="B1369" s="175" t="s">
        <v>3071</v>
      </c>
      <c r="C1369" s="175" t="s">
        <v>350</v>
      </c>
      <c r="D1369" s="175" t="s">
        <v>10271</v>
      </c>
      <c r="E1369" s="175" t="s">
        <v>7234</v>
      </c>
      <c r="F1369" s="175"/>
      <c r="G1369" s="176" t="s">
        <v>10272</v>
      </c>
      <c r="H1369" s="175" t="s">
        <v>1646</v>
      </c>
      <c r="I1369" s="173">
        <v>1</v>
      </c>
      <c r="J1369" s="173">
        <v>2</v>
      </c>
      <c r="K1369" s="173">
        <v>2</v>
      </c>
      <c r="L1369" s="174">
        <v>-0.5</v>
      </c>
      <c r="M1369" s="173">
        <v>173</v>
      </c>
      <c r="N1369" s="173">
        <v>111</v>
      </c>
      <c r="O1369" s="173">
        <v>94</v>
      </c>
      <c r="P1369" s="167">
        <v>0.55855855855855896</v>
      </c>
    </row>
    <row r="1370" spans="1:16" x14ac:dyDescent="0.35">
      <c r="A1370" s="177" t="s">
        <v>7191</v>
      </c>
      <c r="B1370" s="175" t="s">
        <v>2795</v>
      </c>
      <c r="C1370" s="175" t="s">
        <v>260</v>
      </c>
      <c r="D1370" s="175" t="s">
        <v>10277</v>
      </c>
      <c r="E1370" s="175" t="s">
        <v>7190</v>
      </c>
      <c r="F1370" s="175"/>
      <c r="G1370" s="176" t="s">
        <v>9301</v>
      </c>
      <c r="H1370" s="175" t="s">
        <v>1646</v>
      </c>
      <c r="I1370" s="173">
        <v>1</v>
      </c>
      <c r="J1370" s="173">
        <v>7</v>
      </c>
      <c r="K1370" s="173">
        <v>8</v>
      </c>
      <c r="L1370" s="174">
        <v>-0.85714285714285698</v>
      </c>
      <c r="M1370" s="173">
        <v>301</v>
      </c>
      <c r="N1370" s="173">
        <v>180</v>
      </c>
      <c r="O1370" s="173">
        <v>205</v>
      </c>
      <c r="P1370" s="167">
        <v>0.67222222222222205</v>
      </c>
    </row>
    <row r="1371" spans="1:16" x14ac:dyDescent="0.35">
      <c r="A1371" s="177" t="s">
        <v>5214</v>
      </c>
      <c r="B1371" s="175"/>
      <c r="C1371" s="175" t="s">
        <v>259</v>
      </c>
      <c r="D1371" s="175" t="s">
        <v>10283</v>
      </c>
      <c r="E1371" s="175" t="s">
        <v>5213</v>
      </c>
      <c r="F1371" s="175"/>
      <c r="G1371" s="176" t="s">
        <v>10284</v>
      </c>
      <c r="H1371" s="175" t="s">
        <v>1646</v>
      </c>
      <c r="I1371" s="173">
        <v>1</v>
      </c>
      <c r="J1371" s="173">
        <v>2</v>
      </c>
      <c r="K1371" s="173">
        <v>2</v>
      </c>
      <c r="L1371" s="174">
        <v>-0.5</v>
      </c>
      <c r="M1371" s="173">
        <v>2521</v>
      </c>
      <c r="N1371" s="173">
        <v>1053</v>
      </c>
      <c r="O1371" s="173">
        <v>1332</v>
      </c>
      <c r="P1371" s="167">
        <v>1.3941120607787301</v>
      </c>
    </row>
    <row r="1372" spans="1:16" x14ac:dyDescent="0.35">
      <c r="A1372" s="177" t="s">
        <v>5202</v>
      </c>
      <c r="B1372" s="175" t="s">
        <v>5120</v>
      </c>
      <c r="C1372" s="175" t="s">
        <v>254</v>
      </c>
      <c r="D1372" s="175" t="s">
        <v>9666</v>
      </c>
      <c r="E1372" s="175" t="s">
        <v>5201</v>
      </c>
      <c r="F1372" s="175"/>
      <c r="G1372" s="176" t="s">
        <v>1839</v>
      </c>
      <c r="H1372" s="175" t="s">
        <v>1646</v>
      </c>
      <c r="I1372" s="173">
        <v>1</v>
      </c>
      <c r="J1372" s="173">
        <v>4</v>
      </c>
      <c r="K1372" s="173">
        <v>0</v>
      </c>
      <c r="L1372" s="174">
        <v>-0.75</v>
      </c>
      <c r="M1372" s="173">
        <v>279</v>
      </c>
      <c r="N1372" s="173">
        <v>110</v>
      </c>
      <c r="O1372" s="173">
        <v>165</v>
      </c>
      <c r="P1372" s="167">
        <v>1.5363636363636399</v>
      </c>
    </row>
    <row r="1373" spans="1:16" x14ac:dyDescent="0.35">
      <c r="A1373" s="177" t="s">
        <v>6755</v>
      </c>
      <c r="B1373" s="175" t="s">
        <v>5149</v>
      </c>
      <c r="C1373" s="175" t="s">
        <v>351</v>
      </c>
      <c r="D1373" s="175" t="s">
        <v>6754</v>
      </c>
      <c r="E1373" s="175" t="s">
        <v>6753</v>
      </c>
      <c r="F1373" s="175"/>
      <c r="G1373" s="176" t="s">
        <v>2612</v>
      </c>
      <c r="H1373" s="175" t="s">
        <v>1462</v>
      </c>
      <c r="I1373" s="173">
        <v>1</v>
      </c>
      <c r="J1373" s="173">
        <v>1</v>
      </c>
      <c r="K1373" s="173">
        <v>6</v>
      </c>
      <c r="L1373" s="174">
        <v>0</v>
      </c>
      <c r="M1373" s="173">
        <v>92</v>
      </c>
      <c r="N1373" s="173">
        <v>35</v>
      </c>
      <c r="O1373" s="173">
        <v>43</v>
      </c>
      <c r="P1373" s="167">
        <v>1.6285714285714299</v>
      </c>
    </row>
    <row r="1374" spans="1:16" x14ac:dyDescent="0.35">
      <c r="A1374" s="177" t="s">
        <v>5051</v>
      </c>
      <c r="B1374" s="175" t="s">
        <v>2838</v>
      </c>
      <c r="C1374" s="175" t="s">
        <v>258</v>
      </c>
      <c r="D1374" s="175" t="s">
        <v>10341</v>
      </c>
      <c r="E1374" s="175" t="s">
        <v>5050</v>
      </c>
      <c r="F1374" s="175"/>
      <c r="G1374" s="176" t="s">
        <v>1872</v>
      </c>
      <c r="H1374" s="175" t="s">
        <v>1646</v>
      </c>
      <c r="I1374" s="173">
        <v>1</v>
      </c>
      <c r="J1374" s="173">
        <v>0</v>
      </c>
      <c r="K1374" s="173">
        <v>0</v>
      </c>
      <c r="L1374" s="174">
        <v>0</v>
      </c>
      <c r="M1374" s="173">
        <v>1686</v>
      </c>
      <c r="N1374" s="173">
        <v>607</v>
      </c>
      <c r="O1374" s="173">
        <v>759</v>
      </c>
      <c r="P1374" s="167">
        <v>1.77759472817133</v>
      </c>
    </row>
    <row r="1375" spans="1:16" x14ac:dyDescent="0.35">
      <c r="A1375" s="177" t="s">
        <v>4898</v>
      </c>
      <c r="B1375" s="175"/>
      <c r="C1375" s="175" t="s">
        <v>256</v>
      </c>
      <c r="D1375" s="175" t="s">
        <v>10390</v>
      </c>
      <c r="E1375" s="175"/>
      <c r="F1375" s="175" t="s">
        <v>4897</v>
      </c>
      <c r="G1375" s="176" t="s">
        <v>10391</v>
      </c>
      <c r="H1375" s="175" t="s">
        <v>1646</v>
      </c>
      <c r="I1375" s="173">
        <v>1</v>
      </c>
      <c r="J1375" s="173">
        <v>2</v>
      </c>
      <c r="K1375" s="173">
        <v>3</v>
      </c>
      <c r="L1375" s="174">
        <v>-0.5</v>
      </c>
      <c r="M1375" s="173">
        <v>77</v>
      </c>
      <c r="N1375" s="173">
        <v>20</v>
      </c>
      <c r="O1375" s="173">
        <v>48</v>
      </c>
      <c r="P1375" s="167">
        <v>2.85</v>
      </c>
    </row>
    <row r="1376" spans="1:16" x14ac:dyDescent="0.35">
      <c r="A1376" s="177" t="s">
        <v>4889</v>
      </c>
      <c r="B1376" s="175"/>
      <c r="C1376" s="175" t="s">
        <v>350</v>
      </c>
      <c r="D1376" s="175" t="s">
        <v>11303</v>
      </c>
      <c r="E1376" s="175"/>
      <c r="F1376" s="175" t="s">
        <v>4888</v>
      </c>
      <c r="G1376" s="176" t="s">
        <v>2039</v>
      </c>
      <c r="H1376" s="175" t="s">
        <v>1462</v>
      </c>
      <c r="I1376" s="173">
        <v>1</v>
      </c>
      <c r="J1376" s="173">
        <v>0</v>
      </c>
      <c r="K1376" s="173">
        <v>0</v>
      </c>
      <c r="L1376" s="174">
        <v>0</v>
      </c>
      <c r="M1376" s="173">
        <v>102</v>
      </c>
      <c r="N1376" s="173">
        <v>28</v>
      </c>
      <c r="O1376" s="173">
        <v>32</v>
      </c>
      <c r="P1376" s="167">
        <v>2.6428571428571401</v>
      </c>
    </row>
    <row r="1377" spans="1:16" x14ac:dyDescent="0.35">
      <c r="A1377" s="177" t="s">
        <v>4842</v>
      </c>
      <c r="B1377" s="175"/>
      <c r="C1377" s="175" t="s">
        <v>462</v>
      </c>
      <c r="D1377" s="175" t="s">
        <v>3321</v>
      </c>
      <c r="E1377" s="175"/>
      <c r="F1377" s="175" t="s">
        <v>4841</v>
      </c>
      <c r="G1377" s="176" t="s">
        <v>3319</v>
      </c>
      <c r="H1377" s="175" t="s">
        <v>1462</v>
      </c>
      <c r="I1377" s="173">
        <v>1</v>
      </c>
      <c r="J1377" s="173">
        <v>1</v>
      </c>
      <c r="K1377" s="173">
        <v>0</v>
      </c>
      <c r="L1377" s="174">
        <v>0</v>
      </c>
      <c r="M1377" s="173">
        <v>42</v>
      </c>
      <c r="N1377" s="173">
        <v>14</v>
      </c>
      <c r="O1377" s="173">
        <v>17</v>
      </c>
      <c r="P1377" s="167">
        <v>2</v>
      </c>
    </row>
    <row r="1378" spans="1:16" x14ac:dyDescent="0.35">
      <c r="A1378" s="177" t="s">
        <v>4797</v>
      </c>
      <c r="B1378" s="175"/>
      <c r="C1378" s="175" t="s">
        <v>254</v>
      </c>
      <c r="D1378" s="175" t="s">
        <v>4796</v>
      </c>
      <c r="E1378" s="175"/>
      <c r="F1378" s="175" t="s">
        <v>4795</v>
      </c>
      <c r="G1378" s="176" t="s">
        <v>3077</v>
      </c>
      <c r="H1378" s="175" t="s">
        <v>1646</v>
      </c>
      <c r="I1378" s="173">
        <v>1</v>
      </c>
      <c r="J1378" s="173">
        <v>0</v>
      </c>
      <c r="K1378" s="173">
        <v>0</v>
      </c>
      <c r="L1378" s="174">
        <v>0</v>
      </c>
      <c r="M1378" s="173">
        <v>219</v>
      </c>
      <c r="N1378" s="173">
        <v>47</v>
      </c>
      <c r="O1378" s="173">
        <v>110</v>
      </c>
      <c r="P1378" s="167">
        <v>3.6595744680851099</v>
      </c>
    </row>
    <row r="1379" spans="1:16" x14ac:dyDescent="0.35">
      <c r="A1379" s="177" t="s">
        <v>4769</v>
      </c>
      <c r="B1379" s="175"/>
      <c r="C1379" s="175" t="s">
        <v>263</v>
      </c>
      <c r="D1379" s="175" t="s">
        <v>10408</v>
      </c>
      <c r="E1379" s="175"/>
      <c r="F1379" s="175" t="s">
        <v>4768</v>
      </c>
      <c r="G1379" s="176" t="s">
        <v>11315</v>
      </c>
      <c r="H1379" s="175" t="s">
        <v>1646</v>
      </c>
      <c r="I1379" s="173">
        <v>1</v>
      </c>
      <c r="J1379" s="173">
        <v>2</v>
      </c>
      <c r="K1379" s="173">
        <v>0</v>
      </c>
      <c r="L1379" s="174">
        <v>-0.5</v>
      </c>
      <c r="M1379" s="173">
        <v>1123</v>
      </c>
      <c r="N1379" s="173">
        <v>448</v>
      </c>
      <c r="O1379" s="173">
        <v>550</v>
      </c>
      <c r="P1379" s="167">
        <v>1.5066964285714299</v>
      </c>
    </row>
    <row r="1380" spans="1:16" x14ac:dyDescent="0.35">
      <c r="A1380" s="177" t="s">
        <v>6931</v>
      </c>
      <c r="B1380" s="175"/>
      <c r="C1380" s="175" t="s">
        <v>256</v>
      </c>
      <c r="D1380" s="175" t="s">
        <v>6930</v>
      </c>
      <c r="E1380" s="175"/>
      <c r="F1380" s="175" t="s">
        <v>6929</v>
      </c>
      <c r="G1380" s="176" t="s">
        <v>1926</v>
      </c>
      <c r="H1380" s="175" t="s">
        <v>1462</v>
      </c>
      <c r="I1380" s="173">
        <v>1</v>
      </c>
      <c r="J1380" s="173">
        <v>0</v>
      </c>
      <c r="K1380" s="173">
        <v>0</v>
      </c>
      <c r="L1380" s="174">
        <v>0</v>
      </c>
      <c r="M1380" s="173">
        <v>83</v>
      </c>
      <c r="N1380" s="173">
        <v>21</v>
      </c>
      <c r="O1380" s="173">
        <v>34</v>
      </c>
      <c r="P1380" s="167">
        <v>2.9523809523809499</v>
      </c>
    </row>
    <row r="1381" spans="1:16" x14ac:dyDescent="0.35">
      <c r="A1381" s="177" t="s">
        <v>4647</v>
      </c>
      <c r="B1381" s="175"/>
      <c r="C1381" s="175" t="s">
        <v>254</v>
      </c>
      <c r="D1381" s="175" t="s">
        <v>4646</v>
      </c>
      <c r="E1381" s="175"/>
      <c r="F1381" s="175" t="s">
        <v>4645</v>
      </c>
      <c r="G1381" s="176" t="s">
        <v>3862</v>
      </c>
      <c r="H1381" s="175" t="s">
        <v>1646</v>
      </c>
      <c r="I1381" s="173">
        <v>1</v>
      </c>
      <c r="J1381" s="173">
        <v>0</v>
      </c>
      <c r="K1381" s="173">
        <v>6</v>
      </c>
      <c r="L1381" s="174">
        <v>0</v>
      </c>
      <c r="M1381" s="173">
        <v>169</v>
      </c>
      <c r="N1381" s="173">
        <v>49</v>
      </c>
      <c r="O1381" s="173">
        <v>65</v>
      </c>
      <c r="P1381" s="167">
        <v>2.4489795918367299</v>
      </c>
    </row>
    <row r="1382" spans="1:16" x14ac:dyDescent="0.35">
      <c r="A1382" s="177" t="s">
        <v>4640</v>
      </c>
      <c r="B1382" s="175"/>
      <c r="C1382" s="175" t="s">
        <v>8856</v>
      </c>
      <c r="D1382" s="175" t="s">
        <v>11816</v>
      </c>
      <c r="E1382" s="175"/>
      <c r="F1382" s="175" t="s">
        <v>4639</v>
      </c>
      <c r="G1382" s="176" t="s">
        <v>11817</v>
      </c>
      <c r="H1382" s="175" t="s">
        <v>1646</v>
      </c>
      <c r="I1382" s="173">
        <v>1</v>
      </c>
      <c r="J1382" s="173">
        <v>0</v>
      </c>
      <c r="K1382" s="173">
        <v>0</v>
      </c>
      <c r="L1382" s="174">
        <v>0</v>
      </c>
      <c r="M1382" s="173">
        <v>61</v>
      </c>
      <c r="N1382" s="173">
        <v>16</v>
      </c>
      <c r="O1382" s="173">
        <v>21</v>
      </c>
      <c r="P1382" s="167">
        <v>2.8125</v>
      </c>
    </row>
    <row r="1383" spans="1:16" x14ac:dyDescent="0.35">
      <c r="A1383" s="177" t="s">
        <v>4629</v>
      </c>
      <c r="B1383" s="175"/>
      <c r="C1383" s="175" t="s">
        <v>254</v>
      </c>
      <c r="D1383" s="175" t="s">
        <v>9347</v>
      </c>
      <c r="E1383" s="175"/>
      <c r="F1383" s="175" t="s">
        <v>4628</v>
      </c>
      <c r="G1383" s="176" t="s">
        <v>4142</v>
      </c>
      <c r="H1383" s="175" t="s">
        <v>1646</v>
      </c>
      <c r="I1383" s="173">
        <v>1</v>
      </c>
      <c r="J1383" s="173">
        <v>0</v>
      </c>
      <c r="K1383" s="173">
        <v>1</v>
      </c>
      <c r="L1383" s="174">
        <v>0</v>
      </c>
      <c r="M1383" s="173">
        <v>228</v>
      </c>
      <c r="N1383" s="173">
        <v>125</v>
      </c>
      <c r="O1383" s="173">
        <v>152</v>
      </c>
      <c r="P1383" s="167">
        <v>0.82399999999999995</v>
      </c>
    </row>
    <row r="1384" spans="1:16" x14ac:dyDescent="0.35">
      <c r="A1384" s="177" t="s">
        <v>4612</v>
      </c>
      <c r="B1384" s="175"/>
      <c r="C1384" s="175" t="s">
        <v>8856</v>
      </c>
      <c r="D1384" s="175" t="s">
        <v>2675</v>
      </c>
      <c r="E1384" s="175"/>
      <c r="F1384" s="175" t="s">
        <v>4611</v>
      </c>
      <c r="G1384" s="176" t="s">
        <v>2673</v>
      </c>
      <c r="H1384" s="175" t="s">
        <v>1646</v>
      </c>
      <c r="I1384" s="173">
        <v>1</v>
      </c>
      <c r="J1384" s="173">
        <v>28</v>
      </c>
      <c r="K1384" s="173">
        <v>22</v>
      </c>
      <c r="L1384" s="174">
        <v>-0.96428571428571397</v>
      </c>
      <c r="M1384" s="173">
        <v>138</v>
      </c>
      <c r="N1384" s="173">
        <v>62</v>
      </c>
      <c r="O1384" s="173">
        <v>78</v>
      </c>
      <c r="P1384" s="167">
        <v>1.2258064516128999</v>
      </c>
    </row>
    <row r="1385" spans="1:16" x14ac:dyDescent="0.35">
      <c r="A1385" s="177" t="s">
        <v>4576</v>
      </c>
      <c r="B1385" s="175"/>
      <c r="C1385" s="175" t="s">
        <v>350</v>
      </c>
      <c r="D1385" s="175" t="s">
        <v>1892</v>
      </c>
      <c r="E1385" s="175"/>
      <c r="F1385" s="175" t="s">
        <v>4575</v>
      </c>
      <c r="G1385" s="176" t="s">
        <v>227</v>
      </c>
      <c r="H1385" s="175" t="s">
        <v>1646</v>
      </c>
      <c r="I1385" s="173">
        <v>1</v>
      </c>
      <c r="J1385" s="173">
        <v>3</v>
      </c>
      <c r="K1385" s="173">
        <v>3</v>
      </c>
      <c r="L1385" s="174">
        <v>-0.66666666666666696</v>
      </c>
      <c r="M1385" s="173">
        <v>28</v>
      </c>
      <c r="N1385" s="173">
        <v>15</v>
      </c>
      <c r="O1385" s="173">
        <v>31</v>
      </c>
      <c r="P1385" s="167">
        <v>0.86666666666666703</v>
      </c>
    </row>
    <row r="1386" spans="1:16" x14ac:dyDescent="0.35">
      <c r="A1386" s="74" t="s">
        <v>6726</v>
      </c>
      <c r="B1386" s="182"/>
      <c r="C1386" s="182" t="s">
        <v>462</v>
      </c>
      <c r="D1386" s="182" t="s">
        <v>9356</v>
      </c>
      <c r="E1386" s="182"/>
      <c r="F1386" s="182" t="s">
        <v>6725</v>
      </c>
      <c r="G1386" s="182" t="s">
        <v>11336</v>
      </c>
      <c r="H1386" s="182" t="s">
        <v>1462</v>
      </c>
      <c r="I1386" s="75">
        <v>1</v>
      </c>
      <c r="J1386" s="75">
        <v>0</v>
      </c>
      <c r="K1386" s="75">
        <v>0</v>
      </c>
      <c r="L1386" s="288">
        <v>0</v>
      </c>
      <c r="M1386" s="75">
        <v>356</v>
      </c>
      <c r="N1386" s="75">
        <v>159</v>
      </c>
      <c r="O1386" s="75">
        <v>170</v>
      </c>
      <c r="P1386" s="287">
        <v>1.2389937106918201</v>
      </c>
    </row>
    <row r="1387" spans="1:16" x14ac:dyDescent="0.35">
      <c r="A1387" s="177" t="s">
        <v>4444</v>
      </c>
      <c r="B1387" s="175"/>
      <c r="C1387" s="175" t="s">
        <v>260</v>
      </c>
      <c r="D1387" s="175" t="s">
        <v>9361</v>
      </c>
      <c r="E1387" s="175"/>
      <c r="F1387" s="175" t="s">
        <v>4443</v>
      </c>
      <c r="G1387" s="176" t="s">
        <v>9362</v>
      </c>
      <c r="H1387" s="175" t="s">
        <v>1646</v>
      </c>
      <c r="I1387" s="173">
        <v>1</v>
      </c>
      <c r="J1387" s="173">
        <v>0</v>
      </c>
      <c r="K1387" s="173">
        <v>0</v>
      </c>
      <c r="L1387" s="174">
        <v>0</v>
      </c>
      <c r="M1387" s="173">
        <v>67</v>
      </c>
      <c r="N1387" s="173">
        <v>25</v>
      </c>
      <c r="O1387" s="173">
        <v>30</v>
      </c>
      <c r="P1387" s="167">
        <v>1.68</v>
      </c>
    </row>
    <row r="1388" spans="1:16" x14ac:dyDescent="0.35">
      <c r="A1388" s="177" t="s">
        <v>6915</v>
      </c>
      <c r="B1388" s="175"/>
      <c r="C1388" s="175" t="s">
        <v>258</v>
      </c>
      <c r="D1388" s="175" t="s">
        <v>10497</v>
      </c>
      <c r="E1388" s="175"/>
      <c r="F1388" s="175" t="s">
        <v>6914</v>
      </c>
      <c r="G1388" s="176" t="s">
        <v>10498</v>
      </c>
      <c r="H1388" s="175" t="s">
        <v>1646</v>
      </c>
      <c r="I1388" s="173">
        <v>1</v>
      </c>
      <c r="J1388" s="173">
        <v>0</v>
      </c>
      <c r="K1388" s="173">
        <v>3</v>
      </c>
      <c r="L1388" s="174">
        <v>0</v>
      </c>
      <c r="M1388" s="173">
        <v>447</v>
      </c>
      <c r="N1388" s="173">
        <v>120</v>
      </c>
      <c r="O1388" s="173">
        <v>181</v>
      </c>
      <c r="P1388" s="167">
        <v>2.7250000000000001</v>
      </c>
    </row>
    <row r="1389" spans="1:16" x14ac:dyDescent="0.35">
      <c r="A1389" s="177" t="s">
        <v>4186</v>
      </c>
      <c r="B1389" s="175"/>
      <c r="C1389" s="175" t="s">
        <v>258</v>
      </c>
      <c r="D1389" s="175" t="s">
        <v>11835</v>
      </c>
      <c r="E1389" s="175"/>
      <c r="F1389" s="175" t="s">
        <v>4185</v>
      </c>
      <c r="G1389" s="176" t="s">
        <v>9160</v>
      </c>
      <c r="H1389" s="175" t="s">
        <v>1646</v>
      </c>
      <c r="I1389" s="173">
        <v>1</v>
      </c>
      <c r="J1389" s="173">
        <v>0</v>
      </c>
      <c r="K1389" s="173">
        <v>1</v>
      </c>
      <c r="L1389" s="174">
        <v>0</v>
      </c>
      <c r="M1389" s="173">
        <v>103</v>
      </c>
      <c r="N1389" s="173">
        <v>85</v>
      </c>
      <c r="O1389" s="173">
        <v>46</v>
      </c>
      <c r="P1389" s="167">
        <v>0.21176470588235299</v>
      </c>
    </row>
    <row r="1390" spans="1:16" x14ac:dyDescent="0.35">
      <c r="A1390" s="177" t="s">
        <v>7299</v>
      </c>
      <c r="B1390" s="175"/>
      <c r="C1390" s="175" t="s">
        <v>8856</v>
      </c>
      <c r="D1390" s="175" t="s">
        <v>7298</v>
      </c>
      <c r="E1390" s="175"/>
      <c r="F1390" s="175" t="s">
        <v>7297</v>
      </c>
      <c r="G1390" s="176" t="s">
        <v>1843</v>
      </c>
      <c r="H1390" s="175" t="s">
        <v>1646</v>
      </c>
      <c r="I1390" s="173">
        <v>1</v>
      </c>
      <c r="J1390" s="173">
        <v>0</v>
      </c>
      <c r="K1390" s="173">
        <v>0</v>
      </c>
      <c r="L1390" s="174">
        <v>0</v>
      </c>
      <c r="M1390" s="173">
        <v>79</v>
      </c>
      <c r="N1390" s="173">
        <v>17</v>
      </c>
      <c r="O1390" s="173">
        <v>26</v>
      </c>
      <c r="P1390" s="167">
        <v>3.6470588235294099</v>
      </c>
    </row>
    <row r="1391" spans="1:16" x14ac:dyDescent="0.35">
      <c r="A1391" s="177" t="s">
        <v>6911</v>
      </c>
      <c r="B1391" s="175"/>
      <c r="C1391" s="175" t="s">
        <v>263</v>
      </c>
      <c r="D1391" s="175" t="s">
        <v>9376</v>
      </c>
      <c r="E1391" s="175"/>
      <c r="F1391" s="175" t="s">
        <v>6910</v>
      </c>
      <c r="G1391" s="176" t="s">
        <v>9377</v>
      </c>
      <c r="H1391" s="175" t="s">
        <v>1646</v>
      </c>
      <c r="I1391" s="173">
        <v>1</v>
      </c>
      <c r="J1391" s="173">
        <v>0</v>
      </c>
      <c r="K1391" s="173">
        <v>0</v>
      </c>
      <c r="L1391" s="174">
        <v>0</v>
      </c>
      <c r="M1391" s="173">
        <v>163</v>
      </c>
      <c r="N1391" s="173">
        <v>50</v>
      </c>
      <c r="O1391" s="173">
        <v>58</v>
      </c>
      <c r="P1391" s="167">
        <v>2.2599999999999998</v>
      </c>
    </row>
    <row r="1392" spans="1:16" x14ac:dyDescent="0.35">
      <c r="A1392" s="177" t="s">
        <v>4017</v>
      </c>
      <c r="B1392" s="175"/>
      <c r="C1392" s="175" t="s">
        <v>351</v>
      </c>
      <c r="D1392" s="175" t="s">
        <v>11843</v>
      </c>
      <c r="E1392" s="175"/>
      <c r="F1392" s="175" t="s">
        <v>4016</v>
      </c>
      <c r="G1392" s="176" t="s">
        <v>1839</v>
      </c>
      <c r="H1392" s="175" t="s">
        <v>1646</v>
      </c>
      <c r="I1392" s="173">
        <v>1</v>
      </c>
      <c r="J1392" s="173">
        <v>0</v>
      </c>
      <c r="K1392" s="173">
        <v>0</v>
      </c>
      <c r="L1392" s="174">
        <v>0</v>
      </c>
      <c r="M1392" s="173">
        <v>792</v>
      </c>
      <c r="N1392" s="173">
        <v>221</v>
      </c>
      <c r="O1392" s="173">
        <v>318</v>
      </c>
      <c r="P1392" s="167">
        <v>2.58371040723982</v>
      </c>
    </row>
    <row r="1393" spans="1:16" x14ac:dyDescent="0.35">
      <c r="A1393" s="177" t="s">
        <v>4009</v>
      </c>
      <c r="B1393" s="175"/>
      <c r="C1393" s="175" t="s">
        <v>350</v>
      </c>
      <c r="D1393" s="175" t="s">
        <v>7558</v>
      </c>
      <c r="E1393" s="175"/>
      <c r="F1393" s="175" t="s">
        <v>4008</v>
      </c>
      <c r="G1393" s="176" t="s">
        <v>2357</v>
      </c>
      <c r="H1393" s="175" t="s">
        <v>1646</v>
      </c>
      <c r="I1393" s="173">
        <v>1</v>
      </c>
      <c r="J1393" s="173">
        <v>0</v>
      </c>
      <c r="K1393" s="173">
        <v>0</v>
      </c>
      <c r="L1393" s="174">
        <v>0</v>
      </c>
      <c r="M1393" s="173">
        <v>153</v>
      </c>
      <c r="N1393" s="173">
        <v>51</v>
      </c>
      <c r="O1393" s="173">
        <v>40</v>
      </c>
      <c r="P1393" s="167">
        <v>2</v>
      </c>
    </row>
    <row r="1394" spans="1:16" x14ac:dyDescent="0.35">
      <c r="A1394" s="177" t="s">
        <v>6907</v>
      </c>
      <c r="B1394" s="175"/>
      <c r="C1394" s="175" t="s">
        <v>350</v>
      </c>
      <c r="D1394" s="175" t="s">
        <v>6906</v>
      </c>
      <c r="E1394" s="175"/>
      <c r="F1394" s="175" t="s">
        <v>6905</v>
      </c>
      <c r="G1394" s="176" t="s">
        <v>202</v>
      </c>
      <c r="H1394" s="175" t="s">
        <v>1462</v>
      </c>
      <c r="I1394" s="173">
        <v>1</v>
      </c>
      <c r="J1394" s="173">
        <v>0</v>
      </c>
      <c r="K1394" s="173">
        <v>0</v>
      </c>
      <c r="L1394" s="174">
        <v>0</v>
      </c>
      <c r="M1394" s="173">
        <v>89</v>
      </c>
      <c r="N1394" s="173">
        <v>43</v>
      </c>
      <c r="O1394" s="173">
        <v>35</v>
      </c>
      <c r="P1394" s="167">
        <v>1.0697674418604699</v>
      </c>
    </row>
    <row r="1395" spans="1:16" x14ac:dyDescent="0.35">
      <c r="A1395" s="177" t="s">
        <v>3947</v>
      </c>
      <c r="B1395" s="175"/>
      <c r="C1395" s="175" t="s">
        <v>259</v>
      </c>
      <c r="D1395" s="175" t="s">
        <v>6837</v>
      </c>
      <c r="E1395" s="175"/>
      <c r="F1395" s="175" t="s">
        <v>3946</v>
      </c>
      <c r="G1395" s="176" t="s">
        <v>2526</v>
      </c>
      <c r="H1395" s="175" t="s">
        <v>1462</v>
      </c>
      <c r="I1395" s="173">
        <v>1</v>
      </c>
      <c r="J1395" s="173">
        <v>0</v>
      </c>
      <c r="K1395" s="173">
        <v>2</v>
      </c>
      <c r="L1395" s="174">
        <v>0</v>
      </c>
      <c r="M1395" s="173">
        <v>20</v>
      </c>
      <c r="N1395" s="173">
        <v>3</v>
      </c>
      <c r="O1395" s="173">
        <v>2</v>
      </c>
      <c r="P1395" s="167">
        <v>5.6666666666666696</v>
      </c>
    </row>
    <row r="1396" spans="1:16" x14ac:dyDescent="0.35">
      <c r="A1396" s="177" t="s">
        <v>3921</v>
      </c>
      <c r="B1396" s="175"/>
      <c r="C1396" s="175" t="s">
        <v>257</v>
      </c>
      <c r="D1396" s="175" t="s">
        <v>2941</v>
      </c>
      <c r="E1396" s="175"/>
      <c r="F1396" s="175" t="s">
        <v>3920</v>
      </c>
      <c r="G1396" s="176" t="s">
        <v>1885</v>
      </c>
      <c r="H1396" s="175" t="s">
        <v>1462</v>
      </c>
      <c r="I1396" s="173">
        <v>1</v>
      </c>
      <c r="J1396" s="173">
        <v>6</v>
      </c>
      <c r="K1396" s="173">
        <v>4</v>
      </c>
      <c r="L1396" s="174">
        <v>-0.83333333333333304</v>
      </c>
      <c r="M1396" s="173">
        <v>202</v>
      </c>
      <c r="N1396" s="173">
        <v>98</v>
      </c>
      <c r="O1396" s="173">
        <v>114</v>
      </c>
      <c r="P1396" s="167">
        <v>1.06122448979592</v>
      </c>
    </row>
    <row r="1397" spans="1:16" x14ac:dyDescent="0.35">
      <c r="A1397" s="177" t="s">
        <v>3870</v>
      </c>
      <c r="B1397" s="175"/>
      <c r="C1397" s="175" t="s">
        <v>351</v>
      </c>
      <c r="D1397" s="175" t="s">
        <v>7558</v>
      </c>
      <c r="E1397" s="175"/>
      <c r="F1397" s="175" t="s">
        <v>3869</v>
      </c>
      <c r="G1397" s="176" t="s">
        <v>2357</v>
      </c>
      <c r="H1397" s="175" t="s">
        <v>1646</v>
      </c>
      <c r="I1397" s="173">
        <v>1</v>
      </c>
      <c r="J1397" s="173">
        <v>3</v>
      </c>
      <c r="K1397" s="173">
        <v>15</v>
      </c>
      <c r="L1397" s="174">
        <v>-0.66666666666666696</v>
      </c>
      <c r="M1397" s="173">
        <v>83</v>
      </c>
      <c r="N1397" s="173">
        <v>43</v>
      </c>
      <c r="O1397" s="173">
        <v>68</v>
      </c>
      <c r="P1397" s="167">
        <v>0.93023255813953498</v>
      </c>
    </row>
    <row r="1398" spans="1:16" x14ac:dyDescent="0.35">
      <c r="A1398" s="177" t="s">
        <v>3838</v>
      </c>
      <c r="B1398" s="175"/>
      <c r="C1398" s="175" t="s">
        <v>257</v>
      </c>
      <c r="D1398" s="175" t="s">
        <v>10534</v>
      </c>
      <c r="E1398" s="175"/>
      <c r="F1398" s="175" t="s">
        <v>3837</v>
      </c>
      <c r="G1398" s="176" t="s">
        <v>10535</v>
      </c>
      <c r="H1398" s="175" t="s">
        <v>1462</v>
      </c>
      <c r="I1398" s="173">
        <v>1</v>
      </c>
      <c r="J1398" s="173">
        <v>6</v>
      </c>
      <c r="K1398" s="173">
        <v>10</v>
      </c>
      <c r="L1398" s="174">
        <v>-0.83333333333333304</v>
      </c>
      <c r="M1398" s="173">
        <v>66</v>
      </c>
      <c r="N1398" s="173">
        <v>29</v>
      </c>
      <c r="O1398" s="173">
        <v>31</v>
      </c>
      <c r="P1398" s="167">
        <v>1.27586206896552</v>
      </c>
    </row>
    <row r="1399" spans="1:16" x14ac:dyDescent="0.35">
      <c r="A1399" s="177" t="s">
        <v>3769</v>
      </c>
      <c r="B1399" s="175"/>
      <c r="C1399" s="175" t="s">
        <v>258</v>
      </c>
      <c r="D1399" s="175" t="s">
        <v>9733</v>
      </c>
      <c r="E1399" s="175"/>
      <c r="F1399" s="175" t="s">
        <v>3768</v>
      </c>
      <c r="G1399" s="176" t="s">
        <v>1894</v>
      </c>
      <c r="H1399" s="175" t="s">
        <v>1646</v>
      </c>
      <c r="I1399" s="173">
        <v>1</v>
      </c>
      <c r="J1399" s="173">
        <v>0</v>
      </c>
      <c r="K1399" s="173">
        <v>1</v>
      </c>
      <c r="L1399" s="174">
        <v>0</v>
      </c>
      <c r="M1399" s="173">
        <v>110</v>
      </c>
      <c r="N1399" s="173">
        <v>31</v>
      </c>
      <c r="O1399" s="173">
        <v>32</v>
      </c>
      <c r="P1399" s="167">
        <v>2.54838709677419</v>
      </c>
    </row>
    <row r="1400" spans="1:16" x14ac:dyDescent="0.35">
      <c r="A1400" s="177" t="s">
        <v>3733</v>
      </c>
      <c r="B1400" s="175"/>
      <c r="C1400" s="175" t="s">
        <v>257</v>
      </c>
      <c r="D1400" s="175" t="s">
        <v>9170</v>
      </c>
      <c r="E1400" s="175"/>
      <c r="F1400" s="175" t="s">
        <v>3732</v>
      </c>
      <c r="G1400" s="176" t="s">
        <v>9171</v>
      </c>
      <c r="H1400" s="175" t="s">
        <v>1646</v>
      </c>
      <c r="I1400" s="173">
        <v>1</v>
      </c>
      <c r="J1400" s="173">
        <v>6</v>
      </c>
      <c r="K1400" s="173">
        <v>4</v>
      </c>
      <c r="L1400" s="174">
        <v>-0.83333333333333304</v>
      </c>
      <c r="M1400" s="173">
        <v>1391</v>
      </c>
      <c r="N1400" s="173">
        <v>1340</v>
      </c>
      <c r="O1400" s="173">
        <v>1559</v>
      </c>
      <c r="P1400" s="167">
        <v>3.80597014925372E-2</v>
      </c>
    </row>
    <row r="1401" spans="1:16" x14ac:dyDescent="0.35">
      <c r="A1401" s="177" t="s">
        <v>6700</v>
      </c>
      <c r="B1401" s="175" t="s">
        <v>2946</v>
      </c>
      <c r="C1401" s="175" t="s">
        <v>256</v>
      </c>
      <c r="D1401" s="175" t="s">
        <v>6699</v>
      </c>
      <c r="E1401" s="175" t="s">
        <v>6698</v>
      </c>
      <c r="F1401" s="175"/>
      <c r="G1401" s="176" t="s">
        <v>6697</v>
      </c>
      <c r="H1401" s="175" t="s">
        <v>1646</v>
      </c>
      <c r="I1401" s="173">
        <v>1</v>
      </c>
      <c r="J1401" s="173">
        <v>0</v>
      </c>
      <c r="K1401" s="173">
        <v>1</v>
      </c>
      <c r="L1401" s="174">
        <v>0</v>
      </c>
      <c r="M1401" s="173">
        <v>397</v>
      </c>
      <c r="N1401" s="173">
        <v>298</v>
      </c>
      <c r="O1401" s="173">
        <v>325</v>
      </c>
      <c r="P1401" s="167">
        <v>0.33221476510067099</v>
      </c>
    </row>
    <row r="1402" spans="1:16" x14ac:dyDescent="0.35">
      <c r="A1402" s="177" t="s">
        <v>3476</v>
      </c>
      <c r="B1402" s="175"/>
      <c r="C1402" s="175" t="s">
        <v>254</v>
      </c>
      <c r="D1402" s="175" t="s">
        <v>11860</v>
      </c>
      <c r="E1402" s="175"/>
      <c r="F1402" s="175" t="s">
        <v>3475</v>
      </c>
      <c r="G1402" s="176" t="s">
        <v>1839</v>
      </c>
      <c r="H1402" s="175" t="s">
        <v>1646</v>
      </c>
      <c r="I1402" s="173">
        <v>1</v>
      </c>
      <c r="J1402" s="173">
        <v>0</v>
      </c>
      <c r="K1402" s="173">
        <v>0</v>
      </c>
      <c r="L1402" s="174">
        <v>0</v>
      </c>
      <c r="M1402" s="173">
        <v>144</v>
      </c>
      <c r="N1402" s="173">
        <v>40</v>
      </c>
      <c r="O1402" s="173">
        <v>52</v>
      </c>
      <c r="P1402" s="167">
        <v>2.6</v>
      </c>
    </row>
    <row r="1403" spans="1:16" x14ac:dyDescent="0.35">
      <c r="A1403" s="177" t="s">
        <v>7259</v>
      </c>
      <c r="B1403" s="175"/>
      <c r="C1403" s="175" t="s">
        <v>258</v>
      </c>
      <c r="D1403" s="175" t="s">
        <v>9973</v>
      </c>
      <c r="E1403" s="175"/>
      <c r="F1403" s="175" t="s">
        <v>7258</v>
      </c>
      <c r="G1403" s="176" t="s">
        <v>9974</v>
      </c>
      <c r="H1403" s="175" t="s">
        <v>1646</v>
      </c>
      <c r="I1403" s="173">
        <v>1</v>
      </c>
      <c r="J1403" s="173">
        <v>0</v>
      </c>
      <c r="K1403" s="173">
        <v>0</v>
      </c>
      <c r="L1403" s="174">
        <v>0</v>
      </c>
      <c r="M1403" s="173">
        <v>84</v>
      </c>
      <c r="N1403" s="173">
        <v>34</v>
      </c>
      <c r="O1403" s="173">
        <v>37</v>
      </c>
      <c r="P1403" s="167">
        <v>1.47058823529412</v>
      </c>
    </row>
    <row r="1404" spans="1:16" x14ac:dyDescent="0.35">
      <c r="A1404" s="177" t="s">
        <v>3335</v>
      </c>
      <c r="B1404" s="175"/>
      <c r="C1404" s="175" t="s">
        <v>259</v>
      </c>
      <c r="D1404" s="175" t="s">
        <v>3334</v>
      </c>
      <c r="E1404" s="175"/>
      <c r="F1404" s="175" t="s">
        <v>3333</v>
      </c>
      <c r="G1404" s="176" t="s">
        <v>225</v>
      </c>
      <c r="H1404" s="175" t="s">
        <v>1462</v>
      </c>
      <c r="I1404" s="173">
        <v>1</v>
      </c>
      <c r="J1404" s="173">
        <v>0</v>
      </c>
      <c r="K1404" s="173">
        <v>0</v>
      </c>
      <c r="L1404" s="174">
        <v>0</v>
      </c>
      <c r="M1404" s="173">
        <v>64</v>
      </c>
      <c r="N1404" s="173">
        <v>24</v>
      </c>
      <c r="O1404" s="173">
        <v>33</v>
      </c>
      <c r="P1404" s="167">
        <v>1.6666666666666701</v>
      </c>
    </row>
    <row r="1405" spans="1:16" x14ac:dyDescent="0.35">
      <c r="A1405" s="177" t="s">
        <v>7257</v>
      </c>
      <c r="B1405" s="175"/>
      <c r="C1405" s="175" t="s">
        <v>8856</v>
      </c>
      <c r="D1405" s="175" t="s">
        <v>9801</v>
      </c>
      <c r="E1405" s="175"/>
      <c r="F1405" s="175" t="s">
        <v>7256</v>
      </c>
      <c r="G1405" s="176" t="s">
        <v>9802</v>
      </c>
      <c r="H1405" s="175" t="s">
        <v>1646</v>
      </c>
      <c r="I1405" s="173">
        <v>1</v>
      </c>
      <c r="J1405" s="173">
        <v>2</v>
      </c>
      <c r="K1405" s="173">
        <v>0</v>
      </c>
      <c r="L1405" s="174">
        <v>-0.5</v>
      </c>
      <c r="M1405" s="173">
        <v>703</v>
      </c>
      <c r="N1405" s="173">
        <v>274</v>
      </c>
      <c r="O1405" s="173">
        <v>325</v>
      </c>
      <c r="P1405" s="167">
        <v>1.5656934306569299</v>
      </c>
    </row>
    <row r="1406" spans="1:16" x14ac:dyDescent="0.35">
      <c r="A1406" s="177" t="s">
        <v>7166</v>
      </c>
      <c r="B1406" s="175"/>
      <c r="C1406" s="175" t="s">
        <v>256</v>
      </c>
      <c r="D1406" s="175" t="s">
        <v>11878</v>
      </c>
      <c r="E1406" s="175"/>
      <c r="F1406" s="175" t="s">
        <v>7165</v>
      </c>
      <c r="G1406" s="176" t="s">
        <v>11454</v>
      </c>
      <c r="H1406" s="175" t="s">
        <v>1646</v>
      </c>
      <c r="I1406" s="173">
        <v>1</v>
      </c>
      <c r="J1406" s="173">
        <v>0</v>
      </c>
      <c r="K1406" s="173">
        <v>3</v>
      </c>
      <c r="L1406" s="174">
        <v>0</v>
      </c>
      <c r="M1406" s="173">
        <v>4988</v>
      </c>
      <c r="N1406" s="173">
        <v>5207</v>
      </c>
      <c r="O1406" s="173">
        <v>5402</v>
      </c>
      <c r="P1406" s="167">
        <v>-4.2058767044363399E-2</v>
      </c>
    </row>
    <row r="1407" spans="1:16" x14ac:dyDescent="0.35">
      <c r="A1407" s="177" t="s">
        <v>3110</v>
      </c>
      <c r="B1407" s="175" t="s">
        <v>2737</v>
      </c>
      <c r="C1407" s="175" t="s">
        <v>257</v>
      </c>
      <c r="D1407" s="175" t="s">
        <v>10606</v>
      </c>
      <c r="E1407" s="175" t="s">
        <v>3109</v>
      </c>
      <c r="F1407" s="175"/>
      <c r="G1407" s="176" t="s">
        <v>10607</v>
      </c>
      <c r="H1407" s="175" t="s">
        <v>1646</v>
      </c>
      <c r="I1407" s="173">
        <v>1</v>
      </c>
      <c r="J1407" s="173">
        <v>26</v>
      </c>
      <c r="K1407" s="173">
        <v>61</v>
      </c>
      <c r="L1407" s="174">
        <v>-0.96153846153846201</v>
      </c>
      <c r="M1407" s="173">
        <v>216</v>
      </c>
      <c r="N1407" s="173">
        <v>76</v>
      </c>
      <c r="O1407" s="173">
        <v>96</v>
      </c>
      <c r="P1407" s="167">
        <v>1.84210526315789</v>
      </c>
    </row>
    <row r="1408" spans="1:16" x14ac:dyDescent="0.35">
      <c r="A1408" s="177" t="s">
        <v>3086</v>
      </c>
      <c r="B1408" s="175"/>
      <c r="C1408" s="175" t="s">
        <v>350</v>
      </c>
      <c r="D1408" s="175" t="s">
        <v>5836</v>
      </c>
      <c r="E1408" s="175"/>
      <c r="F1408" s="175" t="s">
        <v>3085</v>
      </c>
      <c r="G1408" s="176" t="s">
        <v>2357</v>
      </c>
      <c r="H1408" s="175" t="s">
        <v>1646</v>
      </c>
      <c r="I1408" s="173">
        <v>1</v>
      </c>
      <c r="J1408" s="173">
        <v>0</v>
      </c>
      <c r="K1408" s="173">
        <v>8</v>
      </c>
      <c r="L1408" s="174">
        <v>0</v>
      </c>
      <c r="M1408" s="173">
        <v>59</v>
      </c>
      <c r="N1408" s="173">
        <v>9</v>
      </c>
      <c r="O1408" s="173">
        <v>15</v>
      </c>
      <c r="P1408" s="167">
        <v>5.5555555555555598</v>
      </c>
    </row>
    <row r="1409" spans="1:16" x14ac:dyDescent="0.35">
      <c r="A1409" s="177" t="s">
        <v>2973</v>
      </c>
      <c r="B1409" s="175" t="s">
        <v>2743</v>
      </c>
      <c r="C1409" s="175" t="s">
        <v>255</v>
      </c>
      <c r="D1409" s="175" t="s">
        <v>10625</v>
      </c>
      <c r="E1409" s="175" t="s">
        <v>2972</v>
      </c>
      <c r="F1409" s="175"/>
      <c r="G1409" s="176" t="s">
        <v>10626</v>
      </c>
      <c r="H1409" s="175" t="s">
        <v>1646</v>
      </c>
      <c r="I1409" s="173">
        <v>1</v>
      </c>
      <c r="J1409" s="173">
        <v>1</v>
      </c>
      <c r="K1409" s="173">
        <v>0</v>
      </c>
      <c r="L1409" s="174">
        <v>0</v>
      </c>
      <c r="M1409" s="173">
        <v>75</v>
      </c>
      <c r="N1409" s="173">
        <v>20</v>
      </c>
      <c r="O1409" s="173">
        <v>27</v>
      </c>
      <c r="P1409" s="167">
        <v>2.75</v>
      </c>
    </row>
    <row r="1410" spans="1:16" x14ac:dyDescent="0.35">
      <c r="A1410" s="177" t="s">
        <v>2961</v>
      </c>
      <c r="B1410" s="175"/>
      <c r="C1410" s="175" t="s">
        <v>258</v>
      </c>
      <c r="D1410" s="175" t="s">
        <v>9813</v>
      </c>
      <c r="E1410" s="175"/>
      <c r="F1410" s="175" t="s">
        <v>2960</v>
      </c>
      <c r="G1410" s="176" t="s">
        <v>7393</v>
      </c>
      <c r="H1410" s="175" t="s">
        <v>1646</v>
      </c>
      <c r="I1410" s="173">
        <v>1</v>
      </c>
      <c r="J1410" s="173">
        <v>0</v>
      </c>
      <c r="K1410" s="173">
        <v>1</v>
      </c>
      <c r="L1410" s="174">
        <v>0</v>
      </c>
      <c r="M1410" s="173">
        <v>1241</v>
      </c>
      <c r="N1410" s="173">
        <v>472</v>
      </c>
      <c r="O1410" s="173">
        <v>502</v>
      </c>
      <c r="P1410" s="167">
        <v>1.6292372881355901</v>
      </c>
    </row>
    <row r="1411" spans="1:16" x14ac:dyDescent="0.35">
      <c r="A1411" s="177" t="s">
        <v>7164</v>
      </c>
      <c r="B1411" s="175" t="s">
        <v>2771</v>
      </c>
      <c r="C1411" s="175" t="s">
        <v>255</v>
      </c>
      <c r="D1411" s="175" t="s">
        <v>5700</v>
      </c>
      <c r="E1411" s="175" t="s">
        <v>7163</v>
      </c>
      <c r="F1411" s="175"/>
      <c r="G1411" s="176" t="s">
        <v>5698</v>
      </c>
      <c r="H1411" s="175" t="s">
        <v>1646</v>
      </c>
      <c r="I1411" s="173">
        <v>1</v>
      </c>
      <c r="J1411" s="173">
        <v>1</v>
      </c>
      <c r="K1411" s="173">
        <v>2</v>
      </c>
      <c r="L1411" s="174">
        <v>0</v>
      </c>
      <c r="M1411" s="173">
        <v>83</v>
      </c>
      <c r="N1411" s="173">
        <v>27</v>
      </c>
      <c r="O1411" s="173">
        <v>36</v>
      </c>
      <c r="P1411" s="167">
        <v>2.07407407407407</v>
      </c>
    </row>
    <row r="1412" spans="1:16" x14ac:dyDescent="0.35">
      <c r="A1412" s="177" t="s">
        <v>6647</v>
      </c>
      <c r="B1412" s="175" t="s">
        <v>2835</v>
      </c>
      <c r="C1412" s="175" t="s">
        <v>350</v>
      </c>
      <c r="D1412" s="175" t="s">
        <v>6646</v>
      </c>
      <c r="E1412" s="175" t="s">
        <v>6645</v>
      </c>
      <c r="F1412" s="175"/>
      <c r="G1412" s="176" t="s">
        <v>6644</v>
      </c>
      <c r="H1412" s="175" t="s">
        <v>1646</v>
      </c>
      <c r="I1412" s="173">
        <v>1</v>
      </c>
      <c r="J1412" s="173">
        <v>0</v>
      </c>
      <c r="K1412" s="173">
        <v>0</v>
      </c>
      <c r="L1412" s="174">
        <v>0</v>
      </c>
      <c r="M1412" s="173">
        <v>238</v>
      </c>
      <c r="N1412" s="173">
        <v>170</v>
      </c>
      <c r="O1412" s="173">
        <v>236</v>
      </c>
      <c r="P1412" s="167">
        <v>0.4</v>
      </c>
    </row>
    <row r="1413" spans="1:16" x14ac:dyDescent="0.35">
      <c r="A1413" s="177" t="s">
        <v>6877</v>
      </c>
      <c r="B1413" s="175" t="s">
        <v>3071</v>
      </c>
      <c r="C1413" s="175" t="s">
        <v>350</v>
      </c>
      <c r="D1413" s="175" t="s">
        <v>6876</v>
      </c>
      <c r="E1413" s="175" t="s">
        <v>6875</v>
      </c>
      <c r="F1413" s="175"/>
      <c r="G1413" s="176" t="s">
        <v>6874</v>
      </c>
      <c r="H1413" s="175" t="s">
        <v>1462</v>
      </c>
      <c r="I1413" s="173">
        <v>1</v>
      </c>
      <c r="J1413" s="173">
        <v>5</v>
      </c>
      <c r="K1413" s="173">
        <v>1</v>
      </c>
      <c r="L1413" s="174">
        <v>-0.8</v>
      </c>
      <c r="M1413" s="173">
        <v>261</v>
      </c>
      <c r="N1413" s="173">
        <v>164</v>
      </c>
      <c r="O1413" s="173">
        <v>150</v>
      </c>
      <c r="P1413" s="167">
        <v>0.59146341463414598</v>
      </c>
    </row>
    <row r="1414" spans="1:16" x14ac:dyDescent="0.35">
      <c r="A1414" s="177" t="s">
        <v>2810</v>
      </c>
      <c r="B1414" s="175" t="s">
        <v>2809</v>
      </c>
      <c r="C1414" s="175" t="s">
        <v>255</v>
      </c>
      <c r="D1414" s="175" t="s">
        <v>9820</v>
      </c>
      <c r="E1414" s="175" t="s">
        <v>2808</v>
      </c>
      <c r="F1414" s="175"/>
      <c r="G1414" s="176" t="s">
        <v>9821</v>
      </c>
      <c r="H1414" s="175" t="s">
        <v>1646</v>
      </c>
      <c r="I1414" s="173">
        <v>1</v>
      </c>
      <c r="J1414" s="173">
        <v>0</v>
      </c>
      <c r="K1414" s="173">
        <v>0</v>
      </c>
      <c r="L1414" s="174">
        <v>0</v>
      </c>
      <c r="M1414" s="173">
        <v>424</v>
      </c>
      <c r="N1414" s="173">
        <v>281</v>
      </c>
      <c r="O1414" s="173">
        <v>398</v>
      </c>
      <c r="P1414" s="167">
        <v>0.50889679715302505</v>
      </c>
    </row>
    <row r="1415" spans="1:16" x14ac:dyDescent="0.35">
      <c r="A1415" s="177" t="s">
        <v>2638</v>
      </c>
      <c r="B1415" s="175"/>
      <c r="C1415" s="175" t="s">
        <v>263</v>
      </c>
      <c r="D1415" s="175" t="s">
        <v>2637</v>
      </c>
      <c r="E1415" s="175"/>
      <c r="F1415" s="175" t="s">
        <v>2636</v>
      </c>
      <c r="G1415" s="176" t="s">
        <v>2635</v>
      </c>
      <c r="H1415" s="175" t="s">
        <v>1646</v>
      </c>
      <c r="I1415" s="173">
        <v>1</v>
      </c>
      <c r="J1415" s="173">
        <v>1</v>
      </c>
      <c r="K1415" s="173">
        <v>1</v>
      </c>
      <c r="L1415" s="174">
        <v>0</v>
      </c>
      <c r="M1415" s="173">
        <v>447</v>
      </c>
      <c r="N1415" s="173">
        <v>168</v>
      </c>
      <c r="O1415" s="173">
        <v>213</v>
      </c>
      <c r="P1415" s="167">
        <v>1.66071428571429</v>
      </c>
    </row>
    <row r="1416" spans="1:16" x14ac:dyDescent="0.35">
      <c r="A1416" s="177" t="s">
        <v>2615</v>
      </c>
      <c r="B1416" s="175" t="s">
        <v>2614</v>
      </c>
      <c r="C1416" s="175" t="s">
        <v>256</v>
      </c>
      <c r="D1416" s="175" t="s">
        <v>9446</v>
      </c>
      <c r="E1416" s="175" t="s">
        <v>2613</v>
      </c>
      <c r="F1416" s="175"/>
      <c r="G1416" s="176" t="s">
        <v>9447</v>
      </c>
      <c r="H1416" s="175" t="s">
        <v>1646</v>
      </c>
      <c r="I1416" s="173">
        <v>1</v>
      </c>
      <c r="J1416" s="173">
        <v>2</v>
      </c>
      <c r="K1416" s="173">
        <v>0</v>
      </c>
      <c r="L1416" s="174">
        <v>-0.5</v>
      </c>
      <c r="M1416" s="173">
        <v>307</v>
      </c>
      <c r="N1416" s="173">
        <v>166</v>
      </c>
      <c r="O1416" s="173">
        <v>301</v>
      </c>
      <c r="P1416" s="167">
        <v>0.84939759036144602</v>
      </c>
    </row>
    <row r="1417" spans="1:16" x14ac:dyDescent="0.35">
      <c r="A1417" s="177" t="s">
        <v>7015</v>
      </c>
      <c r="B1417" s="175"/>
      <c r="C1417" s="175" t="s">
        <v>8856</v>
      </c>
      <c r="D1417" s="175" t="s">
        <v>7014</v>
      </c>
      <c r="E1417" s="175"/>
      <c r="F1417" s="175" t="s">
        <v>7013</v>
      </c>
      <c r="G1417" s="176" t="s">
        <v>7012</v>
      </c>
      <c r="H1417" s="175" t="s">
        <v>1646</v>
      </c>
      <c r="I1417" s="173">
        <v>1</v>
      </c>
      <c r="J1417" s="173">
        <v>0</v>
      </c>
      <c r="K1417" s="173">
        <v>1</v>
      </c>
      <c r="L1417" s="174">
        <v>0</v>
      </c>
      <c r="M1417" s="173">
        <v>1124</v>
      </c>
      <c r="N1417" s="173">
        <v>449</v>
      </c>
      <c r="O1417" s="173">
        <v>545</v>
      </c>
      <c r="P1417" s="167">
        <v>1.50334075723831</v>
      </c>
    </row>
    <row r="1418" spans="1:16" x14ac:dyDescent="0.35">
      <c r="A1418" s="177" t="s">
        <v>2574</v>
      </c>
      <c r="B1418" s="175"/>
      <c r="C1418" s="175" t="s">
        <v>8856</v>
      </c>
      <c r="D1418" s="175" t="s">
        <v>10695</v>
      </c>
      <c r="E1418" s="175"/>
      <c r="F1418" s="175" t="s">
        <v>2573</v>
      </c>
      <c r="G1418" s="176" t="s">
        <v>10691</v>
      </c>
      <c r="H1418" s="175" t="s">
        <v>1646</v>
      </c>
      <c r="I1418" s="173">
        <v>1</v>
      </c>
      <c r="J1418" s="173">
        <v>0</v>
      </c>
      <c r="K1418" s="173">
        <v>0</v>
      </c>
      <c r="L1418" s="174">
        <v>0</v>
      </c>
      <c r="M1418" s="173">
        <v>548</v>
      </c>
      <c r="N1418" s="173">
        <v>210</v>
      </c>
      <c r="O1418" s="173">
        <v>269</v>
      </c>
      <c r="P1418" s="167">
        <v>1.60952380952381</v>
      </c>
    </row>
    <row r="1419" spans="1:16" x14ac:dyDescent="0.35">
      <c r="A1419" s="177" t="s">
        <v>2567</v>
      </c>
      <c r="B1419" s="175"/>
      <c r="C1419" s="175" t="s">
        <v>8856</v>
      </c>
      <c r="D1419" s="175" t="s">
        <v>9844</v>
      </c>
      <c r="E1419" s="175"/>
      <c r="F1419" s="175" t="s">
        <v>2566</v>
      </c>
      <c r="G1419" s="176" t="s">
        <v>11517</v>
      </c>
      <c r="H1419" s="175" t="s">
        <v>1646</v>
      </c>
      <c r="I1419" s="173">
        <v>1</v>
      </c>
      <c r="J1419" s="173">
        <v>0</v>
      </c>
      <c r="K1419" s="173">
        <v>0</v>
      </c>
      <c r="L1419" s="174">
        <v>0</v>
      </c>
      <c r="M1419" s="173">
        <v>661</v>
      </c>
      <c r="N1419" s="173">
        <v>252</v>
      </c>
      <c r="O1419" s="173">
        <v>306</v>
      </c>
      <c r="P1419" s="167">
        <v>1.6230158730158699</v>
      </c>
    </row>
    <row r="1420" spans="1:16" x14ac:dyDescent="0.35">
      <c r="A1420" s="177" t="s">
        <v>6629</v>
      </c>
      <c r="B1420" s="175"/>
      <c r="C1420" s="175" t="s">
        <v>8856</v>
      </c>
      <c r="D1420" s="175" t="s">
        <v>9845</v>
      </c>
      <c r="E1420" s="175"/>
      <c r="F1420" s="175" t="s">
        <v>6628</v>
      </c>
      <c r="G1420" s="176" t="s">
        <v>11520</v>
      </c>
      <c r="H1420" s="175" t="s">
        <v>1646</v>
      </c>
      <c r="I1420" s="173">
        <v>1</v>
      </c>
      <c r="J1420" s="173">
        <v>0</v>
      </c>
      <c r="K1420" s="173">
        <v>0</v>
      </c>
      <c r="L1420" s="174">
        <v>0</v>
      </c>
      <c r="M1420" s="173">
        <v>1635</v>
      </c>
      <c r="N1420" s="173">
        <v>639</v>
      </c>
      <c r="O1420" s="173">
        <v>754</v>
      </c>
      <c r="P1420" s="167">
        <v>1.55868544600939</v>
      </c>
    </row>
    <row r="1421" spans="1:16" x14ac:dyDescent="0.35">
      <c r="A1421" s="177" t="s">
        <v>2529</v>
      </c>
      <c r="B1421" s="175"/>
      <c r="C1421" s="175" t="s">
        <v>256</v>
      </c>
      <c r="D1421" s="175" t="s">
        <v>2528</v>
      </c>
      <c r="E1421" s="175"/>
      <c r="F1421" s="175" t="s">
        <v>2527</v>
      </c>
      <c r="G1421" s="176" t="s">
        <v>2526</v>
      </c>
      <c r="H1421" s="175" t="s">
        <v>1646</v>
      </c>
      <c r="I1421" s="173">
        <v>1</v>
      </c>
      <c r="J1421" s="173">
        <v>0</v>
      </c>
      <c r="K1421" s="173">
        <v>0</v>
      </c>
      <c r="L1421" s="174">
        <v>0</v>
      </c>
      <c r="M1421" s="173">
        <v>109</v>
      </c>
      <c r="N1421" s="173">
        <v>45</v>
      </c>
      <c r="O1421" s="173">
        <v>61</v>
      </c>
      <c r="P1421" s="167">
        <v>1.4222222222222201</v>
      </c>
    </row>
    <row r="1422" spans="1:16" x14ac:dyDescent="0.35">
      <c r="A1422" s="177" t="s">
        <v>2453</v>
      </c>
      <c r="B1422" s="175"/>
      <c r="C1422" s="175" t="s">
        <v>256</v>
      </c>
      <c r="D1422" s="175" t="s">
        <v>10727</v>
      </c>
      <c r="E1422" s="175"/>
      <c r="F1422" s="175" t="s">
        <v>2452</v>
      </c>
      <c r="G1422" s="176" t="s">
        <v>9499</v>
      </c>
      <c r="H1422" s="175" t="s">
        <v>1646</v>
      </c>
      <c r="I1422" s="173">
        <v>1</v>
      </c>
      <c r="J1422" s="173">
        <v>0</v>
      </c>
      <c r="K1422" s="173">
        <v>0</v>
      </c>
      <c r="L1422" s="174">
        <v>0</v>
      </c>
      <c r="M1422" s="173">
        <v>102</v>
      </c>
      <c r="N1422" s="173">
        <v>29</v>
      </c>
      <c r="O1422" s="173">
        <v>42</v>
      </c>
      <c r="P1422" s="167">
        <v>2.5172413793103501</v>
      </c>
    </row>
    <row r="1423" spans="1:16" x14ac:dyDescent="0.35">
      <c r="A1423" s="177" t="s">
        <v>2433</v>
      </c>
      <c r="B1423" s="175"/>
      <c r="C1423" s="175" t="s">
        <v>256</v>
      </c>
      <c r="D1423" s="175" t="s">
        <v>2432</v>
      </c>
      <c r="E1423" s="175"/>
      <c r="F1423" s="175" t="s">
        <v>2431</v>
      </c>
      <c r="G1423" s="176" t="s">
        <v>2430</v>
      </c>
      <c r="H1423" s="175" t="s">
        <v>1646</v>
      </c>
      <c r="I1423" s="173">
        <v>1</v>
      </c>
      <c r="J1423" s="173">
        <v>0</v>
      </c>
      <c r="K1423" s="173">
        <v>0</v>
      </c>
      <c r="L1423" s="174">
        <v>0</v>
      </c>
      <c r="M1423" s="173">
        <v>85</v>
      </c>
      <c r="N1423" s="173">
        <v>30</v>
      </c>
      <c r="O1423" s="173">
        <v>37</v>
      </c>
      <c r="P1423" s="167">
        <v>1.8333333333333299</v>
      </c>
    </row>
    <row r="1424" spans="1:16" x14ac:dyDescent="0.35">
      <c r="A1424" s="177" t="s">
        <v>6625</v>
      </c>
      <c r="B1424" s="175"/>
      <c r="C1424" s="175" t="s">
        <v>256</v>
      </c>
      <c r="D1424" s="175" t="s">
        <v>6624</v>
      </c>
      <c r="E1424" s="175"/>
      <c r="F1424" s="175" t="s">
        <v>6623</v>
      </c>
      <c r="G1424" s="176" t="s">
        <v>2526</v>
      </c>
      <c r="H1424" s="175" t="s">
        <v>1646</v>
      </c>
      <c r="I1424" s="173">
        <v>1</v>
      </c>
      <c r="J1424" s="173">
        <v>0</v>
      </c>
      <c r="K1424" s="173">
        <v>0</v>
      </c>
      <c r="L1424" s="174">
        <v>0</v>
      </c>
      <c r="M1424" s="173">
        <v>76</v>
      </c>
      <c r="N1424" s="173">
        <v>70</v>
      </c>
      <c r="O1424" s="173">
        <v>99</v>
      </c>
      <c r="P1424" s="167">
        <v>8.5714285714285604E-2</v>
      </c>
    </row>
    <row r="1425" spans="1:16" x14ac:dyDescent="0.35">
      <c r="A1425" s="177" t="s">
        <v>2228</v>
      </c>
      <c r="B1425" s="175"/>
      <c r="C1425" s="175" t="s">
        <v>254</v>
      </c>
      <c r="D1425" s="175" t="s">
        <v>9459</v>
      </c>
      <c r="E1425" s="175"/>
      <c r="F1425" s="175" t="s">
        <v>2227</v>
      </c>
      <c r="G1425" s="176" t="s">
        <v>2226</v>
      </c>
      <c r="H1425" s="175" t="s">
        <v>1646</v>
      </c>
      <c r="I1425" s="173">
        <v>1</v>
      </c>
      <c r="J1425" s="173">
        <v>0</v>
      </c>
      <c r="K1425" s="173">
        <v>0</v>
      </c>
      <c r="L1425" s="174">
        <v>0</v>
      </c>
      <c r="M1425" s="173">
        <v>63</v>
      </c>
      <c r="N1425" s="173">
        <v>24</v>
      </c>
      <c r="O1425" s="173">
        <v>25</v>
      </c>
      <c r="P1425" s="167">
        <v>1.625</v>
      </c>
    </row>
    <row r="1426" spans="1:16" x14ac:dyDescent="0.35">
      <c r="A1426" s="177" t="s">
        <v>9574</v>
      </c>
      <c r="B1426" s="175"/>
      <c r="C1426" s="175" t="s">
        <v>260</v>
      </c>
      <c r="D1426" s="175" t="s">
        <v>10838</v>
      </c>
      <c r="E1426" s="175" t="s">
        <v>2028</v>
      </c>
      <c r="F1426" s="175"/>
      <c r="G1426" s="176" t="s">
        <v>10839</v>
      </c>
      <c r="H1426" s="175"/>
      <c r="I1426" s="173">
        <v>1</v>
      </c>
      <c r="J1426" s="173">
        <v>0</v>
      </c>
      <c r="K1426" s="173">
        <v>0</v>
      </c>
      <c r="L1426" s="174">
        <v>0</v>
      </c>
      <c r="M1426" s="173">
        <v>77</v>
      </c>
      <c r="N1426" s="173">
        <v>22</v>
      </c>
      <c r="O1426" s="173">
        <v>53</v>
      </c>
      <c r="P1426" s="167">
        <v>2.5</v>
      </c>
    </row>
    <row r="1427" spans="1:16" x14ac:dyDescent="0.35">
      <c r="A1427" s="177" t="s">
        <v>6841</v>
      </c>
      <c r="B1427" s="175"/>
      <c r="C1427" s="175" t="s">
        <v>256</v>
      </c>
      <c r="D1427" s="175" t="s">
        <v>6840</v>
      </c>
      <c r="E1427" s="175"/>
      <c r="F1427" s="175" t="s">
        <v>6839</v>
      </c>
      <c r="G1427" s="176" t="s">
        <v>5540</v>
      </c>
      <c r="H1427" s="175" t="s">
        <v>1646</v>
      </c>
      <c r="I1427" s="173">
        <v>1</v>
      </c>
      <c r="J1427" s="173">
        <v>0</v>
      </c>
      <c r="K1427" s="173">
        <v>11</v>
      </c>
      <c r="L1427" s="174">
        <v>0</v>
      </c>
      <c r="M1427" s="173">
        <v>475</v>
      </c>
      <c r="N1427" s="173">
        <v>103</v>
      </c>
      <c r="O1427" s="173">
        <v>146</v>
      </c>
      <c r="P1427" s="167">
        <v>3.6116504854368898</v>
      </c>
    </row>
    <row r="1428" spans="1:16" x14ac:dyDescent="0.35">
      <c r="A1428" s="177" t="s">
        <v>1929</v>
      </c>
      <c r="B1428" s="175"/>
      <c r="C1428" s="175" t="s">
        <v>8856</v>
      </c>
      <c r="D1428" s="175" t="s">
        <v>1928</v>
      </c>
      <c r="E1428" s="175"/>
      <c r="F1428" s="175" t="s">
        <v>1927</v>
      </c>
      <c r="G1428" s="176" t="s">
        <v>1926</v>
      </c>
      <c r="H1428" s="175" t="s">
        <v>1646</v>
      </c>
      <c r="I1428" s="173">
        <v>1</v>
      </c>
      <c r="J1428" s="173">
        <v>3</v>
      </c>
      <c r="K1428" s="173">
        <v>3</v>
      </c>
      <c r="L1428" s="174">
        <v>-0.66666666666666696</v>
      </c>
      <c r="M1428" s="173">
        <v>71</v>
      </c>
      <c r="N1428" s="173">
        <v>38</v>
      </c>
      <c r="O1428" s="173">
        <v>54</v>
      </c>
      <c r="P1428" s="167">
        <v>0.86842105263157898</v>
      </c>
    </row>
    <row r="1429" spans="1:16" x14ac:dyDescent="0.35">
      <c r="A1429" s="177" t="s">
        <v>1874</v>
      </c>
      <c r="B1429" s="175"/>
      <c r="C1429" s="175" t="s">
        <v>257</v>
      </c>
      <c r="D1429" s="175" t="s">
        <v>12143</v>
      </c>
      <c r="E1429" s="175"/>
      <c r="F1429" s="175" t="s">
        <v>1873</v>
      </c>
      <c r="G1429" s="176" t="s">
        <v>1872</v>
      </c>
      <c r="H1429" s="175" t="s">
        <v>1646</v>
      </c>
      <c r="I1429" s="173">
        <v>1</v>
      </c>
      <c r="J1429" s="173">
        <v>0</v>
      </c>
      <c r="K1429" s="173">
        <v>0</v>
      </c>
      <c r="L1429" s="174">
        <v>0</v>
      </c>
      <c r="M1429" s="173">
        <v>168</v>
      </c>
      <c r="N1429" s="173">
        <v>58</v>
      </c>
      <c r="O1429" s="173">
        <v>74</v>
      </c>
      <c r="P1429" s="167">
        <v>1.8965517241379299</v>
      </c>
    </row>
    <row r="1430" spans="1:16" x14ac:dyDescent="0.35">
      <c r="A1430" s="177" t="s">
        <v>1858</v>
      </c>
      <c r="B1430" s="175"/>
      <c r="C1430" s="175" t="s">
        <v>259</v>
      </c>
      <c r="D1430" s="175" t="s">
        <v>1857</v>
      </c>
      <c r="E1430" s="175"/>
      <c r="F1430" s="175" t="s">
        <v>1856</v>
      </c>
      <c r="G1430" s="176" t="s">
        <v>1843</v>
      </c>
      <c r="H1430" s="175" t="s">
        <v>1646</v>
      </c>
      <c r="I1430" s="173">
        <v>1</v>
      </c>
      <c r="J1430" s="173">
        <v>0</v>
      </c>
      <c r="K1430" s="173">
        <v>0</v>
      </c>
      <c r="L1430" s="174">
        <v>0</v>
      </c>
      <c r="M1430" s="173">
        <v>788</v>
      </c>
      <c r="N1430" s="173">
        <v>241</v>
      </c>
      <c r="O1430" s="173">
        <v>34</v>
      </c>
      <c r="P1430" s="167">
        <v>2.2697095435684602</v>
      </c>
    </row>
    <row r="1431" spans="1:16" x14ac:dyDescent="0.35">
      <c r="A1431" s="177" t="s">
        <v>1769</v>
      </c>
      <c r="B1431" s="175"/>
      <c r="C1431" s="175" t="s">
        <v>263</v>
      </c>
      <c r="D1431" s="175" t="s">
        <v>1768</v>
      </c>
      <c r="E1431" s="175"/>
      <c r="F1431" s="175" t="s">
        <v>1767</v>
      </c>
      <c r="G1431" s="176" t="s">
        <v>1766</v>
      </c>
      <c r="H1431" s="175" t="s">
        <v>1646</v>
      </c>
      <c r="I1431" s="173">
        <v>1</v>
      </c>
      <c r="J1431" s="173">
        <v>0</v>
      </c>
      <c r="K1431" s="173">
        <v>5</v>
      </c>
      <c r="L1431" s="174">
        <v>0</v>
      </c>
      <c r="M1431" s="173">
        <v>89</v>
      </c>
      <c r="N1431" s="173">
        <v>36</v>
      </c>
      <c r="O1431" s="173">
        <v>44</v>
      </c>
      <c r="P1431" s="167">
        <v>1.4722222222222201</v>
      </c>
    </row>
    <row r="1432" spans="1:16" x14ac:dyDescent="0.35">
      <c r="A1432" s="177" t="s">
        <v>6598</v>
      </c>
      <c r="B1432" s="175"/>
      <c r="C1432" s="175" t="s">
        <v>254</v>
      </c>
      <c r="D1432" s="175"/>
      <c r="E1432" s="175"/>
      <c r="F1432" s="175" t="s">
        <v>6597</v>
      </c>
      <c r="G1432" s="176"/>
      <c r="H1432" s="175" t="s">
        <v>1462</v>
      </c>
      <c r="I1432" s="173">
        <v>0</v>
      </c>
      <c r="J1432" s="173">
        <v>0</v>
      </c>
      <c r="K1432" s="173">
        <v>0</v>
      </c>
      <c r="L1432" s="174">
        <v>0</v>
      </c>
      <c r="M1432" s="173">
        <v>0</v>
      </c>
      <c r="N1432" s="173">
        <v>0</v>
      </c>
      <c r="O1432" s="173">
        <v>0</v>
      </c>
      <c r="P1432" s="167">
        <v>0</v>
      </c>
    </row>
    <row r="1433" spans="1:16" x14ac:dyDescent="0.35">
      <c r="A1433" s="177" t="s">
        <v>6596</v>
      </c>
      <c r="B1433" s="175"/>
      <c r="C1433" s="175" t="s">
        <v>255</v>
      </c>
      <c r="D1433" s="175" t="s">
        <v>1700</v>
      </c>
      <c r="E1433" s="175"/>
      <c r="F1433" s="175" t="s">
        <v>6595</v>
      </c>
      <c r="G1433" s="176" t="s">
        <v>1698</v>
      </c>
      <c r="H1433" s="175" t="s">
        <v>1469</v>
      </c>
      <c r="I1433" s="173">
        <v>0</v>
      </c>
      <c r="J1433" s="173">
        <v>0</v>
      </c>
      <c r="K1433" s="173">
        <v>0</v>
      </c>
      <c r="L1433" s="174">
        <v>0</v>
      </c>
      <c r="M1433" s="173">
        <v>0</v>
      </c>
      <c r="N1433" s="173">
        <v>0</v>
      </c>
      <c r="O1433" s="173">
        <v>0</v>
      </c>
      <c r="P1433" s="167">
        <v>0</v>
      </c>
    </row>
    <row r="1434" spans="1:16" x14ac:dyDescent="0.35">
      <c r="A1434" s="177" t="s">
        <v>6594</v>
      </c>
      <c r="B1434" s="175"/>
      <c r="C1434" s="175" t="s">
        <v>256</v>
      </c>
      <c r="D1434" s="175"/>
      <c r="E1434" s="175"/>
      <c r="F1434" s="175" t="s">
        <v>6593</v>
      </c>
      <c r="G1434" s="176"/>
      <c r="H1434" s="175" t="s">
        <v>1469</v>
      </c>
      <c r="I1434" s="173">
        <v>0</v>
      </c>
      <c r="J1434" s="173">
        <v>0</v>
      </c>
      <c r="K1434" s="173">
        <v>0</v>
      </c>
      <c r="L1434" s="174">
        <v>0</v>
      </c>
      <c r="M1434" s="173">
        <v>0</v>
      </c>
      <c r="N1434" s="173">
        <v>0</v>
      </c>
      <c r="O1434" s="173">
        <v>0</v>
      </c>
      <c r="P1434" s="167">
        <v>0</v>
      </c>
    </row>
    <row r="1435" spans="1:16" x14ac:dyDescent="0.35">
      <c r="A1435" s="177" t="s">
        <v>6592</v>
      </c>
      <c r="B1435" s="175"/>
      <c r="C1435" s="175" t="s">
        <v>256</v>
      </c>
      <c r="D1435" s="175"/>
      <c r="E1435" s="175"/>
      <c r="F1435" s="175" t="s">
        <v>6591</v>
      </c>
      <c r="G1435" s="176"/>
      <c r="H1435" s="175" t="s">
        <v>1469</v>
      </c>
      <c r="I1435" s="173">
        <v>0</v>
      </c>
      <c r="J1435" s="173">
        <v>0</v>
      </c>
      <c r="K1435" s="173">
        <v>0</v>
      </c>
      <c r="L1435" s="174">
        <v>0</v>
      </c>
      <c r="M1435" s="173">
        <v>0</v>
      </c>
      <c r="N1435" s="173">
        <v>0</v>
      </c>
      <c r="O1435" s="173">
        <v>0</v>
      </c>
      <c r="P1435" s="167">
        <v>0</v>
      </c>
    </row>
    <row r="1436" spans="1:16" x14ac:dyDescent="0.35">
      <c r="A1436" s="177" t="s">
        <v>6590</v>
      </c>
      <c r="B1436" s="175"/>
      <c r="C1436" s="175" t="s">
        <v>256</v>
      </c>
      <c r="D1436" s="175"/>
      <c r="E1436" s="175"/>
      <c r="F1436" s="175" t="s">
        <v>6589</v>
      </c>
      <c r="G1436" s="176"/>
      <c r="H1436" s="175" t="s">
        <v>1462</v>
      </c>
      <c r="I1436" s="173">
        <v>0</v>
      </c>
      <c r="J1436" s="173">
        <v>0</v>
      </c>
      <c r="K1436" s="173">
        <v>0</v>
      </c>
      <c r="L1436" s="174">
        <v>0</v>
      </c>
      <c r="M1436" s="173">
        <v>0</v>
      </c>
      <c r="N1436" s="173">
        <v>0</v>
      </c>
      <c r="O1436" s="173">
        <v>0</v>
      </c>
      <c r="P1436" s="167">
        <v>0</v>
      </c>
    </row>
    <row r="1437" spans="1:16" x14ac:dyDescent="0.35">
      <c r="A1437" s="177" t="s">
        <v>6588</v>
      </c>
      <c r="B1437" s="175"/>
      <c r="C1437" s="175" t="s">
        <v>256</v>
      </c>
      <c r="D1437" s="175"/>
      <c r="E1437" s="175"/>
      <c r="F1437" s="175" t="s">
        <v>6587</v>
      </c>
      <c r="G1437" s="176"/>
      <c r="H1437" s="175" t="s">
        <v>1469</v>
      </c>
      <c r="I1437" s="173">
        <v>0</v>
      </c>
      <c r="J1437" s="173">
        <v>0</v>
      </c>
      <c r="K1437" s="173">
        <v>0</v>
      </c>
      <c r="L1437" s="174">
        <v>0</v>
      </c>
      <c r="M1437" s="173">
        <v>0</v>
      </c>
      <c r="N1437" s="173">
        <v>0</v>
      </c>
      <c r="O1437" s="173">
        <v>0</v>
      </c>
      <c r="P1437" s="167">
        <v>0</v>
      </c>
    </row>
    <row r="1438" spans="1:16" x14ac:dyDescent="0.35">
      <c r="A1438" s="177" t="s">
        <v>6586</v>
      </c>
      <c r="B1438" s="175"/>
      <c r="C1438" s="175" t="s">
        <v>256</v>
      </c>
      <c r="D1438" s="175"/>
      <c r="E1438" s="175"/>
      <c r="F1438" s="175" t="s">
        <v>6585</v>
      </c>
      <c r="G1438" s="176"/>
      <c r="H1438" s="175" t="s">
        <v>1469</v>
      </c>
      <c r="I1438" s="173">
        <v>0</v>
      </c>
      <c r="J1438" s="173">
        <v>0</v>
      </c>
      <c r="K1438" s="173">
        <v>0</v>
      </c>
      <c r="L1438" s="174">
        <v>0</v>
      </c>
      <c r="M1438" s="173">
        <v>0</v>
      </c>
      <c r="N1438" s="173">
        <v>0</v>
      </c>
      <c r="O1438" s="173">
        <v>0</v>
      </c>
      <c r="P1438" s="167">
        <v>0</v>
      </c>
    </row>
    <row r="1439" spans="1:16" x14ac:dyDescent="0.35">
      <c r="A1439" s="177" t="s">
        <v>6584</v>
      </c>
      <c r="B1439" s="175"/>
      <c r="C1439" s="175" t="s">
        <v>256</v>
      </c>
      <c r="D1439" s="175"/>
      <c r="E1439" s="175"/>
      <c r="F1439" s="175" t="s">
        <v>6583</v>
      </c>
      <c r="G1439" s="176"/>
      <c r="H1439" s="175" t="s">
        <v>1469</v>
      </c>
      <c r="I1439" s="173">
        <v>0</v>
      </c>
      <c r="J1439" s="173">
        <v>0</v>
      </c>
      <c r="K1439" s="173">
        <v>0</v>
      </c>
      <c r="L1439" s="174">
        <v>0</v>
      </c>
      <c r="M1439" s="173">
        <v>0</v>
      </c>
      <c r="N1439" s="173">
        <v>0</v>
      </c>
      <c r="O1439" s="173">
        <v>0</v>
      </c>
      <c r="P1439" s="167">
        <v>0</v>
      </c>
    </row>
    <row r="1440" spans="1:16" x14ac:dyDescent="0.35">
      <c r="A1440" s="177" t="s">
        <v>6582</v>
      </c>
      <c r="B1440" s="175"/>
      <c r="C1440" s="175" t="s">
        <v>257</v>
      </c>
      <c r="D1440" s="175" t="s">
        <v>2686</v>
      </c>
      <c r="E1440" s="175"/>
      <c r="F1440" s="175" t="s">
        <v>6581</v>
      </c>
      <c r="G1440" s="176" t="s">
        <v>1885</v>
      </c>
      <c r="H1440" s="175" t="s">
        <v>1646</v>
      </c>
      <c r="I1440" s="173">
        <v>0</v>
      </c>
      <c r="J1440" s="173">
        <v>5</v>
      </c>
      <c r="K1440" s="173">
        <v>2</v>
      </c>
      <c r="L1440" s="174">
        <v>-1</v>
      </c>
      <c r="M1440" s="173">
        <v>117</v>
      </c>
      <c r="N1440" s="173">
        <v>37</v>
      </c>
      <c r="O1440" s="173">
        <v>42</v>
      </c>
      <c r="P1440" s="167">
        <v>2.1621621621621601</v>
      </c>
    </row>
    <row r="1441" spans="1:16" x14ac:dyDescent="0.35">
      <c r="A1441" s="177" t="s">
        <v>6580</v>
      </c>
      <c r="B1441" s="175"/>
      <c r="C1441" s="175" t="s">
        <v>258</v>
      </c>
      <c r="D1441" s="175"/>
      <c r="E1441" s="175"/>
      <c r="F1441" s="175" t="s">
        <v>6579</v>
      </c>
      <c r="G1441" s="176"/>
      <c r="H1441" s="175" t="s">
        <v>1462</v>
      </c>
      <c r="I1441" s="173">
        <v>0</v>
      </c>
      <c r="J1441" s="173">
        <v>0</v>
      </c>
      <c r="K1441" s="173">
        <v>0</v>
      </c>
      <c r="L1441" s="174">
        <v>0</v>
      </c>
      <c r="M1441" s="173">
        <v>0</v>
      </c>
      <c r="N1441" s="173">
        <v>0</v>
      </c>
      <c r="O1441" s="173">
        <v>0</v>
      </c>
      <c r="P1441" s="167">
        <v>0</v>
      </c>
    </row>
    <row r="1442" spans="1:16" x14ac:dyDescent="0.35">
      <c r="A1442" s="177" t="s">
        <v>6578</v>
      </c>
      <c r="B1442" s="175"/>
      <c r="C1442" s="175" t="s">
        <v>258</v>
      </c>
      <c r="D1442" s="175"/>
      <c r="E1442" s="175"/>
      <c r="F1442" s="175" t="s">
        <v>6577</v>
      </c>
      <c r="G1442" s="176"/>
      <c r="H1442" s="175" t="s">
        <v>1462</v>
      </c>
      <c r="I1442" s="173">
        <v>0</v>
      </c>
      <c r="J1442" s="173">
        <v>0</v>
      </c>
      <c r="K1442" s="173">
        <v>0</v>
      </c>
      <c r="L1442" s="174">
        <v>0</v>
      </c>
      <c r="M1442" s="173">
        <v>0</v>
      </c>
      <c r="N1442" s="173">
        <v>0</v>
      </c>
      <c r="O1442" s="173">
        <v>0</v>
      </c>
      <c r="P1442" s="167">
        <v>0</v>
      </c>
    </row>
    <row r="1443" spans="1:16" x14ac:dyDescent="0.35">
      <c r="A1443" s="177" t="s">
        <v>6576</v>
      </c>
      <c r="B1443" s="175"/>
      <c r="C1443" s="175" t="s">
        <v>258</v>
      </c>
      <c r="D1443" s="175"/>
      <c r="E1443" s="175"/>
      <c r="F1443" s="175" t="s">
        <v>6575</v>
      </c>
      <c r="G1443" s="176"/>
      <c r="H1443" s="175" t="s">
        <v>1469</v>
      </c>
      <c r="I1443" s="173">
        <v>0</v>
      </c>
      <c r="J1443" s="173">
        <v>0</v>
      </c>
      <c r="K1443" s="173">
        <v>0</v>
      </c>
      <c r="L1443" s="174">
        <v>0</v>
      </c>
      <c r="M1443" s="173">
        <v>0</v>
      </c>
      <c r="N1443" s="173">
        <v>0</v>
      </c>
      <c r="O1443" s="173">
        <v>0</v>
      </c>
      <c r="P1443" s="167">
        <v>0</v>
      </c>
    </row>
    <row r="1444" spans="1:16" x14ac:dyDescent="0.35">
      <c r="A1444" s="177" t="s">
        <v>6574</v>
      </c>
      <c r="B1444" s="175"/>
      <c r="C1444" s="175" t="s">
        <v>258</v>
      </c>
      <c r="D1444" s="175"/>
      <c r="E1444" s="175"/>
      <c r="F1444" s="175" t="s">
        <v>6573</v>
      </c>
      <c r="G1444" s="176"/>
      <c r="H1444" s="175" t="s">
        <v>1462</v>
      </c>
      <c r="I1444" s="173">
        <v>0</v>
      </c>
      <c r="J1444" s="173">
        <v>0</v>
      </c>
      <c r="K1444" s="173">
        <v>0</v>
      </c>
      <c r="L1444" s="174">
        <v>0</v>
      </c>
      <c r="M1444" s="173">
        <v>0</v>
      </c>
      <c r="N1444" s="173">
        <v>0</v>
      </c>
      <c r="O1444" s="173">
        <v>0</v>
      </c>
      <c r="P1444" s="167">
        <v>0</v>
      </c>
    </row>
    <row r="1445" spans="1:16" x14ac:dyDescent="0.35">
      <c r="A1445" s="177" t="s">
        <v>6572</v>
      </c>
      <c r="B1445" s="175"/>
      <c r="C1445" s="175" t="s">
        <v>258</v>
      </c>
      <c r="D1445" s="175"/>
      <c r="E1445" s="175"/>
      <c r="F1445" s="175" t="s">
        <v>6571</v>
      </c>
      <c r="G1445" s="176"/>
      <c r="H1445" s="175" t="s">
        <v>1462</v>
      </c>
      <c r="I1445" s="173">
        <v>0</v>
      </c>
      <c r="J1445" s="173">
        <v>0</v>
      </c>
      <c r="K1445" s="173">
        <v>0</v>
      </c>
      <c r="L1445" s="174">
        <v>0</v>
      </c>
      <c r="M1445" s="173">
        <v>0</v>
      </c>
      <c r="N1445" s="173">
        <v>0</v>
      </c>
      <c r="O1445" s="173">
        <v>0</v>
      </c>
      <c r="P1445" s="167">
        <v>0</v>
      </c>
    </row>
    <row r="1446" spans="1:16" x14ac:dyDescent="0.35">
      <c r="A1446" s="177" t="s">
        <v>6570</v>
      </c>
      <c r="B1446" s="175"/>
      <c r="C1446" s="175" t="s">
        <v>258</v>
      </c>
      <c r="D1446" s="175"/>
      <c r="E1446" s="175"/>
      <c r="F1446" s="175" t="s">
        <v>6569</v>
      </c>
      <c r="G1446" s="176"/>
      <c r="H1446" s="175" t="s">
        <v>1462</v>
      </c>
      <c r="I1446" s="173">
        <v>0</v>
      </c>
      <c r="J1446" s="173">
        <v>0</v>
      </c>
      <c r="K1446" s="173">
        <v>0</v>
      </c>
      <c r="L1446" s="174">
        <v>0</v>
      </c>
      <c r="M1446" s="173">
        <v>0</v>
      </c>
      <c r="N1446" s="173">
        <v>0</v>
      </c>
      <c r="O1446" s="173">
        <v>0</v>
      </c>
      <c r="P1446" s="167">
        <v>0</v>
      </c>
    </row>
    <row r="1447" spans="1:16" x14ac:dyDescent="0.35">
      <c r="A1447" s="177" t="s">
        <v>6568</v>
      </c>
      <c r="B1447" s="175"/>
      <c r="C1447" s="175" t="s">
        <v>258</v>
      </c>
      <c r="D1447" s="175"/>
      <c r="E1447" s="175"/>
      <c r="F1447" s="175" t="s">
        <v>6567</v>
      </c>
      <c r="G1447" s="176"/>
      <c r="H1447" s="175" t="s">
        <v>1462</v>
      </c>
      <c r="I1447" s="173">
        <v>0</v>
      </c>
      <c r="J1447" s="173">
        <v>0</v>
      </c>
      <c r="K1447" s="173">
        <v>0</v>
      </c>
      <c r="L1447" s="174">
        <v>0</v>
      </c>
      <c r="M1447" s="173">
        <v>0</v>
      </c>
      <c r="N1447" s="173">
        <v>0</v>
      </c>
      <c r="O1447" s="173">
        <v>0</v>
      </c>
      <c r="P1447" s="167">
        <v>0</v>
      </c>
    </row>
    <row r="1448" spans="1:16" x14ac:dyDescent="0.35">
      <c r="A1448" s="177" t="s">
        <v>6566</v>
      </c>
      <c r="B1448" s="175"/>
      <c r="C1448" s="175" t="s">
        <v>258</v>
      </c>
      <c r="D1448" s="175"/>
      <c r="E1448" s="175"/>
      <c r="F1448" s="175" t="s">
        <v>6565</v>
      </c>
      <c r="G1448" s="176"/>
      <c r="H1448" s="175" t="s">
        <v>1462</v>
      </c>
      <c r="I1448" s="173">
        <v>0</v>
      </c>
      <c r="J1448" s="173">
        <v>0</v>
      </c>
      <c r="K1448" s="173">
        <v>0</v>
      </c>
      <c r="L1448" s="174">
        <v>0</v>
      </c>
      <c r="M1448" s="173">
        <v>0</v>
      </c>
      <c r="N1448" s="173">
        <v>0</v>
      </c>
      <c r="O1448" s="173">
        <v>0</v>
      </c>
      <c r="P1448" s="167">
        <v>0</v>
      </c>
    </row>
    <row r="1449" spans="1:16" x14ac:dyDescent="0.35">
      <c r="A1449" s="177" t="s">
        <v>7008</v>
      </c>
      <c r="B1449" s="175"/>
      <c r="C1449" s="175" t="s">
        <v>258</v>
      </c>
      <c r="D1449" s="175" t="s">
        <v>7007</v>
      </c>
      <c r="E1449" s="175"/>
      <c r="F1449" s="175" t="s">
        <v>7006</v>
      </c>
      <c r="G1449" s="176" t="s">
        <v>7005</v>
      </c>
      <c r="H1449" s="175" t="s">
        <v>1646</v>
      </c>
      <c r="I1449" s="173">
        <v>0</v>
      </c>
      <c r="J1449" s="173">
        <v>1</v>
      </c>
      <c r="K1449" s="173">
        <v>0</v>
      </c>
      <c r="L1449" s="174">
        <v>-1</v>
      </c>
      <c r="M1449" s="173">
        <v>977</v>
      </c>
      <c r="N1449" s="173">
        <v>402</v>
      </c>
      <c r="O1449" s="173">
        <v>475</v>
      </c>
      <c r="P1449" s="167">
        <v>1.43034825870647</v>
      </c>
    </row>
    <row r="1450" spans="1:16" x14ac:dyDescent="0.35">
      <c r="A1450" s="177" t="s">
        <v>6564</v>
      </c>
      <c r="B1450" s="175"/>
      <c r="C1450" s="175" t="s">
        <v>259</v>
      </c>
      <c r="D1450" s="175" t="s">
        <v>5291</v>
      </c>
      <c r="E1450" s="175" t="s">
        <v>6563</v>
      </c>
      <c r="F1450" s="175"/>
      <c r="G1450" s="176" t="s">
        <v>1885</v>
      </c>
      <c r="H1450" s="175" t="s">
        <v>1462</v>
      </c>
      <c r="I1450" s="173">
        <v>0</v>
      </c>
      <c r="J1450" s="173">
        <v>0</v>
      </c>
      <c r="K1450" s="173">
        <v>0</v>
      </c>
      <c r="L1450" s="174">
        <v>0</v>
      </c>
      <c r="M1450" s="173">
        <v>455</v>
      </c>
      <c r="N1450" s="173">
        <v>300</v>
      </c>
      <c r="O1450" s="173">
        <v>424</v>
      </c>
      <c r="P1450" s="167">
        <v>0.51666666666666705</v>
      </c>
    </row>
    <row r="1451" spans="1:16" x14ac:dyDescent="0.35">
      <c r="A1451" s="177" t="s">
        <v>6562</v>
      </c>
      <c r="B1451" s="175"/>
      <c r="C1451" s="175" t="s">
        <v>258</v>
      </c>
      <c r="D1451" s="175"/>
      <c r="E1451" s="175"/>
      <c r="F1451" s="175" t="s">
        <v>6561</v>
      </c>
      <c r="G1451" s="176"/>
      <c r="H1451" s="175" t="s">
        <v>1462</v>
      </c>
      <c r="I1451" s="173">
        <v>0</v>
      </c>
      <c r="J1451" s="173">
        <v>0</v>
      </c>
      <c r="K1451" s="173">
        <v>0</v>
      </c>
      <c r="L1451" s="174">
        <v>0</v>
      </c>
      <c r="M1451" s="173">
        <v>0</v>
      </c>
      <c r="N1451" s="173">
        <v>0</v>
      </c>
      <c r="O1451" s="173">
        <v>0</v>
      </c>
      <c r="P1451" s="167">
        <v>0</v>
      </c>
    </row>
    <row r="1452" spans="1:16" x14ac:dyDescent="0.35">
      <c r="A1452" s="177" t="s">
        <v>6560</v>
      </c>
      <c r="B1452" s="175"/>
      <c r="C1452" s="175" t="s">
        <v>258</v>
      </c>
      <c r="D1452" s="175"/>
      <c r="E1452" s="175"/>
      <c r="F1452" s="175" t="s">
        <v>6559</v>
      </c>
      <c r="G1452" s="176"/>
      <c r="H1452" s="175" t="s">
        <v>1462</v>
      </c>
      <c r="I1452" s="173">
        <v>0</v>
      </c>
      <c r="J1452" s="173">
        <v>0</v>
      </c>
      <c r="K1452" s="173">
        <v>0</v>
      </c>
      <c r="L1452" s="174">
        <v>0</v>
      </c>
      <c r="M1452" s="173">
        <v>0</v>
      </c>
      <c r="N1452" s="173">
        <v>0</v>
      </c>
      <c r="O1452" s="173">
        <v>0</v>
      </c>
      <c r="P1452" s="167">
        <v>0</v>
      </c>
    </row>
    <row r="1453" spans="1:16" x14ac:dyDescent="0.35">
      <c r="A1453" s="177" t="s">
        <v>6558</v>
      </c>
      <c r="B1453" s="175"/>
      <c r="C1453" s="175" t="s">
        <v>258</v>
      </c>
      <c r="D1453" s="175"/>
      <c r="E1453" s="175"/>
      <c r="F1453" s="175" t="s">
        <v>6557</v>
      </c>
      <c r="G1453" s="176"/>
      <c r="H1453" s="175" t="s">
        <v>1462</v>
      </c>
      <c r="I1453" s="173">
        <v>0</v>
      </c>
      <c r="J1453" s="173">
        <v>0</v>
      </c>
      <c r="K1453" s="173">
        <v>0</v>
      </c>
      <c r="L1453" s="174">
        <v>0</v>
      </c>
      <c r="M1453" s="173">
        <v>0</v>
      </c>
      <c r="N1453" s="173">
        <v>0</v>
      </c>
      <c r="O1453" s="173">
        <v>0</v>
      </c>
      <c r="P1453" s="167">
        <v>0</v>
      </c>
    </row>
    <row r="1454" spans="1:16" x14ac:dyDescent="0.35">
      <c r="A1454" s="177" t="s">
        <v>6556</v>
      </c>
      <c r="B1454" s="175"/>
      <c r="C1454" s="175" t="s">
        <v>258</v>
      </c>
      <c r="D1454" s="175"/>
      <c r="E1454" s="175"/>
      <c r="F1454" s="175" t="s">
        <v>6555</v>
      </c>
      <c r="G1454" s="176"/>
      <c r="H1454" s="175" t="s">
        <v>1462</v>
      </c>
      <c r="I1454" s="173">
        <v>0</v>
      </c>
      <c r="J1454" s="173">
        <v>0</v>
      </c>
      <c r="K1454" s="173">
        <v>0</v>
      </c>
      <c r="L1454" s="174">
        <v>0</v>
      </c>
      <c r="M1454" s="173">
        <v>0</v>
      </c>
      <c r="N1454" s="173">
        <v>0</v>
      </c>
      <c r="O1454" s="173">
        <v>0</v>
      </c>
      <c r="P1454" s="167">
        <v>0</v>
      </c>
    </row>
    <row r="1455" spans="1:16" x14ac:dyDescent="0.35">
      <c r="A1455" s="177" t="s">
        <v>6554</v>
      </c>
      <c r="B1455" s="175"/>
      <c r="C1455" s="175" t="s">
        <v>258</v>
      </c>
      <c r="D1455" s="175" t="s">
        <v>11014</v>
      </c>
      <c r="E1455" s="175"/>
      <c r="F1455" s="175" t="s">
        <v>6553</v>
      </c>
      <c r="G1455" s="176" t="s">
        <v>11015</v>
      </c>
      <c r="H1455" s="175" t="s">
        <v>1462</v>
      </c>
      <c r="I1455" s="173">
        <v>0</v>
      </c>
      <c r="J1455" s="173">
        <v>0</v>
      </c>
      <c r="K1455" s="173">
        <v>0</v>
      </c>
      <c r="L1455" s="174">
        <v>0</v>
      </c>
      <c r="M1455" s="173">
        <v>47</v>
      </c>
      <c r="N1455" s="173">
        <v>14</v>
      </c>
      <c r="O1455" s="173">
        <v>10</v>
      </c>
      <c r="P1455" s="167">
        <v>2.3571428571428599</v>
      </c>
    </row>
    <row r="1456" spans="1:16" x14ac:dyDescent="0.35">
      <c r="A1456" s="177" t="s">
        <v>6552</v>
      </c>
      <c r="B1456" s="175"/>
      <c r="C1456" s="175" t="s">
        <v>258</v>
      </c>
      <c r="D1456" s="175"/>
      <c r="E1456" s="175"/>
      <c r="F1456" s="175" t="s">
        <v>6551</v>
      </c>
      <c r="G1456" s="176"/>
      <c r="H1456" s="175" t="s">
        <v>1462</v>
      </c>
      <c r="I1456" s="173">
        <v>0</v>
      </c>
      <c r="J1456" s="173">
        <v>0</v>
      </c>
      <c r="K1456" s="173">
        <v>0</v>
      </c>
      <c r="L1456" s="174">
        <v>0</v>
      </c>
      <c r="M1456" s="173">
        <v>0</v>
      </c>
      <c r="N1456" s="173">
        <v>0</v>
      </c>
      <c r="O1456" s="173">
        <v>0</v>
      </c>
      <c r="P1456" s="167">
        <v>0</v>
      </c>
    </row>
    <row r="1457" spans="1:16" x14ac:dyDescent="0.35">
      <c r="A1457" s="177" t="s">
        <v>6547</v>
      </c>
      <c r="B1457" s="175"/>
      <c r="C1457" s="175" t="s">
        <v>257</v>
      </c>
      <c r="D1457" s="175" t="s">
        <v>6546</v>
      </c>
      <c r="E1457" s="175"/>
      <c r="F1457" s="175" t="s">
        <v>6545</v>
      </c>
      <c r="G1457" s="176" t="s">
        <v>216</v>
      </c>
      <c r="H1457" s="175" t="s">
        <v>1646</v>
      </c>
      <c r="I1457" s="173">
        <v>0</v>
      </c>
      <c r="J1457" s="173">
        <v>0</v>
      </c>
      <c r="K1457" s="173">
        <v>2</v>
      </c>
      <c r="L1457" s="174">
        <v>0</v>
      </c>
      <c r="M1457" s="173">
        <v>59</v>
      </c>
      <c r="N1457" s="173">
        <v>17</v>
      </c>
      <c r="O1457" s="173">
        <v>24</v>
      </c>
      <c r="P1457" s="167">
        <v>2.47058823529412</v>
      </c>
    </row>
    <row r="1458" spans="1:16" x14ac:dyDescent="0.35">
      <c r="A1458" s="177" t="s">
        <v>6543</v>
      </c>
      <c r="B1458" s="175"/>
      <c r="C1458" s="175" t="s">
        <v>254</v>
      </c>
      <c r="D1458" s="175" t="s">
        <v>11625</v>
      </c>
      <c r="E1458" s="175"/>
      <c r="F1458" s="175" t="s">
        <v>6542</v>
      </c>
      <c r="G1458" s="176" t="s">
        <v>2059</v>
      </c>
      <c r="H1458" s="175" t="s">
        <v>1462</v>
      </c>
      <c r="I1458" s="173">
        <v>0</v>
      </c>
      <c r="J1458" s="173">
        <v>0</v>
      </c>
      <c r="K1458" s="173">
        <v>0</v>
      </c>
      <c r="L1458" s="174">
        <v>0</v>
      </c>
      <c r="M1458" s="173">
        <v>12</v>
      </c>
      <c r="N1458" s="173">
        <v>0</v>
      </c>
      <c r="O1458" s="173">
        <v>0</v>
      </c>
      <c r="P1458" s="167">
        <v>0</v>
      </c>
    </row>
    <row r="1459" spans="1:16" x14ac:dyDescent="0.35">
      <c r="A1459" s="177" t="s">
        <v>6541</v>
      </c>
      <c r="B1459" s="175"/>
      <c r="C1459" s="175" t="s">
        <v>260</v>
      </c>
      <c r="D1459" s="175"/>
      <c r="E1459" s="175"/>
      <c r="F1459" s="175" t="s">
        <v>6540</v>
      </c>
      <c r="G1459" s="176"/>
      <c r="H1459" s="175" t="s">
        <v>1462</v>
      </c>
      <c r="I1459" s="173">
        <v>0</v>
      </c>
      <c r="J1459" s="173">
        <v>0</v>
      </c>
      <c r="K1459" s="173">
        <v>0</v>
      </c>
      <c r="L1459" s="174">
        <v>0</v>
      </c>
      <c r="M1459" s="173">
        <v>0</v>
      </c>
      <c r="N1459" s="173">
        <v>0</v>
      </c>
      <c r="O1459" s="173">
        <v>0</v>
      </c>
      <c r="P1459" s="167">
        <v>0</v>
      </c>
    </row>
    <row r="1460" spans="1:16" x14ac:dyDescent="0.35">
      <c r="A1460" s="177" t="s">
        <v>9546</v>
      </c>
      <c r="B1460" s="175"/>
      <c r="C1460" s="175" t="s">
        <v>351</v>
      </c>
      <c r="D1460" s="175" t="s">
        <v>2862</v>
      </c>
      <c r="E1460" s="175" t="s">
        <v>9062</v>
      </c>
      <c r="F1460" s="175"/>
      <c r="G1460" s="176" t="s">
        <v>202</v>
      </c>
      <c r="H1460" s="175"/>
      <c r="I1460" s="173">
        <v>0</v>
      </c>
      <c r="J1460" s="173">
        <v>0</v>
      </c>
      <c r="K1460" s="173">
        <v>0</v>
      </c>
      <c r="L1460" s="174">
        <v>0</v>
      </c>
      <c r="M1460" s="173">
        <v>21</v>
      </c>
      <c r="N1460" s="173">
        <v>7</v>
      </c>
      <c r="O1460" s="173">
        <v>9</v>
      </c>
      <c r="P1460" s="167">
        <v>2</v>
      </c>
    </row>
    <row r="1461" spans="1:16" x14ac:dyDescent="0.35">
      <c r="A1461" s="177" t="s">
        <v>6539</v>
      </c>
      <c r="B1461" s="175"/>
      <c r="C1461" s="175" t="s">
        <v>351</v>
      </c>
      <c r="D1461" s="175" t="s">
        <v>9221</v>
      </c>
      <c r="E1461" s="175"/>
      <c r="F1461" s="175" t="s">
        <v>6538</v>
      </c>
      <c r="G1461" s="176" t="s">
        <v>211</v>
      </c>
      <c r="H1461" s="175" t="s">
        <v>1469</v>
      </c>
      <c r="I1461" s="173">
        <v>0</v>
      </c>
      <c r="J1461" s="173">
        <v>0</v>
      </c>
      <c r="K1461" s="173">
        <v>0</v>
      </c>
      <c r="L1461" s="174">
        <v>0</v>
      </c>
      <c r="M1461" s="173">
        <v>0</v>
      </c>
      <c r="N1461" s="173">
        <v>0</v>
      </c>
      <c r="O1461" s="173">
        <v>0</v>
      </c>
      <c r="P1461" s="167">
        <v>0</v>
      </c>
    </row>
    <row r="1462" spans="1:16" x14ac:dyDescent="0.35">
      <c r="A1462" s="177" t="s">
        <v>6535</v>
      </c>
      <c r="B1462" s="175"/>
      <c r="C1462" s="175" t="s">
        <v>351</v>
      </c>
      <c r="D1462" s="175" t="s">
        <v>9221</v>
      </c>
      <c r="E1462" s="175"/>
      <c r="F1462" s="175" t="s">
        <v>6534</v>
      </c>
      <c r="G1462" s="176" t="s">
        <v>211</v>
      </c>
      <c r="H1462" s="175" t="s">
        <v>1646</v>
      </c>
      <c r="I1462" s="173">
        <v>0</v>
      </c>
      <c r="J1462" s="173">
        <v>0</v>
      </c>
      <c r="K1462" s="173">
        <v>0</v>
      </c>
      <c r="L1462" s="174">
        <v>0</v>
      </c>
      <c r="M1462" s="173">
        <v>0</v>
      </c>
      <c r="N1462" s="173">
        <v>0</v>
      </c>
      <c r="O1462" s="173">
        <v>0</v>
      </c>
      <c r="P1462" s="167">
        <v>0</v>
      </c>
    </row>
    <row r="1463" spans="1:16" x14ac:dyDescent="0.35">
      <c r="A1463" s="177" t="s">
        <v>6533</v>
      </c>
      <c r="B1463" s="175"/>
      <c r="C1463" s="175" t="s">
        <v>351</v>
      </c>
      <c r="D1463" s="175" t="s">
        <v>9221</v>
      </c>
      <c r="E1463" s="175"/>
      <c r="F1463" s="175" t="s">
        <v>6532</v>
      </c>
      <c r="G1463" s="176" t="s">
        <v>211</v>
      </c>
      <c r="H1463" s="175" t="s">
        <v>1469</v>
      </c>
      <c r="I1463" s="173">
        <v>0</v>
      </c>
      <c r="J1463" s="173">
        <v>0</v>
      </c>
      <c r="K1463" s="173">
        <v>0</v>
      </c>
      <c r="L1463" s="174">
        <v>0</v>
      </c>
      <c r="M1463" s="173">
        <v>0</v>
      </c>
      <c r="N1463" s="173">
        <v>0</v>
      </c>
      <c r="O1463" s="173">
        <v>0</v>
      </c>
      <c r="P1463" s="167">
        <v>0</v>
      </c>
    </row>
    <row r="1464" spans="1:16" x14ac:dyDescent="0.35">
      <c r="A1464" s="177" t="s">
        <v>6531</v>
      </c>
      <c r="B1464" s="175"/>
      <c r="C1464" s="175" t="s">
        <v>462</v>
      </c>
      <c r="D1464" s="175"/>
      <c r="E1464" s="175"/>
      <c r="F1464" s="175" t="s">
        <v>6530</v>
      </c>
      <c r="G1464" s="176"/>
      <c r="H1464" s="175" t="s">
        <v>1462</v>
      </c>
      <c r="I1464" s="173">
        <v>0</v>
      </c>
      <c r="J1464" s="173">
        <v>0</v>
      </c>
      <c r="K1464" s="173">
        <v>0</v>
      </c>
      <c r="L1464" s="174">
        <v>0</v>
      </c>
      <c r="M1464" s="173">
        <v>0</v>
      </c>
      <c r="N1464" s="173">
        <v>0</v>
      </c>
      <c r="O1464" s="173">
        <v>0</v>
      </c>
      <c r="P1464" s="167">
        <v>0</v>
      </c>
    </row>
    <row r="1465" spans="1:16" x14ac:dyDescent="0.35">
      <c r="A1465" s="177" t="s">
        <v>6529</v>
      </c>
      <c r="B1465" s="175"/>
      <c r="C1465" s="175" t="s">
        <v>350</v>
      </c>
      <c r="D1465" s="175" t="s">
        <v>9222</v>
      </c>
      <c r="E1465" s="175" t="s">
        <v>6528</v>
      </c>
      <c r="F1465" s="175"/>
      <c r="G1465" s="176" t="s">
        <v>9223</v>
      </c>
      <c r="H1465" s="175" t="s">
        <v>1646</v>
      </c>
      <c r="I1465" s="173">
        <v>0</v>
      </c>
      <c r="J1465" s="173">
        <v>0</v>
      </c>
      <c r="K1465" s="173">
        <v>0</v>
      </c>
      <c r="L1465" s="174">
        <v>0</v>
      </c>
      <c r="M1465" s="173">
        <v>271</v>
      </c>
      <c r="N1465" s="173">
        <v>88</v>
      </c>
      <c r="O1465" s="173">
        <v>113</v>
      </c>
      <c r="P1465" s="167">
        <v>2.0795454545454501</v>
      </c>
    </row>
    <row r="1466" spans="1:16" x14ac:dyDescent="0.35">
      <c r="A1466" s="177" t="s">
        <v>6525</v>
      </c>
      <c r="B1466" s="175"/>
      <c r="C1466" s="175" t="s">
        <v>351</v>
      </c>
      <c r="D1466" s="175" t="s">
        <v>9590</v>
      </c>
      <c r="E1466" s="175"/>
      <c r="F1466" s="175" t="s">
        <v>6524</v>
      </c>
      <c r="G1466" s="176" t="s">
        <v>11016</v>
      </c>
      <c r="H1466" s="175" t="s">
        <v>1646</v>
      </c>
      <c r="I1466" s="173">
        <v>0</v>
      </c>
      <c r="J1466" s="173">
        <v>0</v>
      </c>
      <c r="K1466" s="173">
        <v>0</v>
      </c>
      <c r="L1466" s="174">
        <v>0</v>
      </c>
      <c r="M1466" s="173">
        <v>80</v>
      </c>
      <c r="N1466" s="173">
        <v>25</v>
      </c>
      <c r="O1466" s="173">
        <v>38</v>
      </c>
      <c r="P1466" s="167">
        <v>2.2000000000000002</v>
      </c>
    </row>
    <row r="1467" spans="1:16" x14ac:dyDescent="0.35">
      <c r="A1467" s="177" t="s">
        <v>6522</v>
      </c>
      <c r="B1467" s="175"/>
      <c r="C1467" s="175" t="s">
        <v>262</v>
      </c>
      <c r="D1467" s="175" t="s">
        <v>1730</v>
      </c>
      <c r="E1467" s="175"/>
      <c r="F1467" s="175" t="s">
        <v>6521</v>
      </c>
      <c r="G1467" s="176" t="s">
        <v>1728</v>
      </c>
      <c r="H1467" s="175" t="s">
        <v>1469</v>
      </c>
      <c r="I1467" s="173">
        <v>0</v>
      </c>
      <c r="J1467" s="173">
        <v>0</v>
      </c>
      <c r="K1467" s="173">
        <v>0</v>
      </c>
      <c r="L1467" s="174">
        <v>0</v>
      </c>
      <c r="M1467" s="173">
        <v>416</v>
      </c>
      <c r="N1467" s="173">
        <v>136</v>
      </c>
      <c r="O1467" s="173">
        <v>177</v>
      </c>
      <c r="P1467" s="167">
        <v>2.0588235294117601</v>
      </c>
    </row>
    <row r="1468" spans="1:16" x14ac:dyDescent="0.35">
      <c r="A1468" s="177" t="s">
        <v>6520</v>
      </c>
      <c r="B1468" s="175"/>
      <c r="C1468" s="175" t="s">
        <v>257</v>
      </c>
      <c r="D1468" s="175" t="s">
        <v>9108</v>
      </c>
      <c r="E1468" s="175"/>
      <c r="F1468" s="175" t="s">
        <v>6519</v>
      </c>
      <c r="G1468" s="176" t="s">
        <v>1885</v>
      </c>
      <c r="H1468" s="175" t="s">
        <v>1646</v>
      </c>
      <c r="I1468" s="173">
        <v>0</v>
      </c>
      <c r="J1468" s="173">
        <v>1</v>
      </c>
      <c r="K1468" s="173">
        <v>0</v>
      </c>
      <c r="L1468" s="174">
        <v>-1</v>
      </c>
      <c r="M1468" s="173">
        <v>56</v>
      </c>
      <c r="N1468" s="173">
        <v>18</v>
      </c>
      <c r="O1468" s="173">
        <v>26</v>
      </c>
      <c r="P1468" s="167">
        <v>2.1111111111111098</v>
      </c>
    </row>
    <row r="1469" spans="1:16" x14ac:dyDescent="0.35">
      <c r="A1469" s="177" t="s">
        <v>6518</v>
      </c>
      <c r="B1469" s="175"/>
      <c r="C1469" s="175" t="s">
        <v>351</v>
      </c>
      <c r="D1469" s="175"/>
      <c r="E1469" s="175"/>
      <c r="F1469" s="175" t="s">
        <v>6517</v>
      </c>
      <c r="G1469" s="176"/>
      <c r="H1469" s="175" t="s">
        <v>1462</v>
      </c>
      <c r="I1469" s="173">
        <v>0</v>
      </c>
      <c r="J1469" s="173">
        <v>0</v>
      </c>
      <c r="K1469" s="173">
        <v>0</v>
      </c>
      <c r="L1469" s="174">
        <v>0</v>
      </c>
      <c r="M1469" s="173">
        <v>0</v>
      </c>
      <c r="N1469" s="173">
        <v>27</v>
      </c>
      <c r="O1469" s="173">
        <v>31</v>
      </c>
      <c r="P1469" s="167">
        <v>-1</v>
      </c>
    </row>
    <row r="1470" spans="1:16" x14ac:dyDescent="0.35">
      <c r="A1470" s="177" t="s">
        <v>6516</v>
      </c>
      <c r="B1470" s="175"/>
      <c r="C1470" s="175" t="s">
        <v>256</v>
      </c>
      <c r="D1470" s="175"/>
      <c r="E1470" s="175"/>
      <c r="F1470" s="175" t="s">
        <v>6515</v>
      </c>
      <c r="G1470" s="176"/>
      <c r="H1470" s="175" t="s">
        <v>1462</v>
      </c>
      <c r="I1470" s="173">
        <v>0</v>
      </c>
      <c r="J1470" s="173">
        <v>0</v>
      </c>
      <c r="K1470" s="173">
        <v>0</v>
      </c>
      <c r="L1470" s="174">
        <v>0</v>
      </c>
      <c r="M1470" s="173">
        <v>0</v>
      </c>
      <c r="N1470" s="173">
        <v>0</v>
      </c>
      <c r="O1470" s="173">
        <v>0</v>
      </c>
      <c r="P1470" s="167">
        <v>0</v>
      </c>
    </row>
    <row r="1471" spans="1:16" x14ac:dyDescent="0.35">
      <c r="A1471" s="177" t="s">
        <v>6514</v>
      </c>
      <c r="B1471" s="175"/>
      <c r="C1471" s="175" t="s">
        <v>256</v>
      </c>
      <c r="D1471" s="175"/>
      <c r="E1471" s="175"/>
      <c r="F1471" s="175" t="s">
        <v>6513</v>
      </c>
      <c r="G1471" s="176"/>
      <c r="H1471" s="175" t="s">
        <v>1462</v>
      </c>
      <c r="I1471" s="173">
        <v>0</v>
      </c>
      <c r="J1471" s="173">
        <v>0</v>
      </c>
      <c r="K1471" s="173">
        <v>0</v>
      </c>
      <c r="L1471" s="174">
        <v>0</v>
      </c>
      <c r="M1471" s="173">
        <v>0</v>
      </c>
      <c r="N1471" s="173">
        <v>0</v>
      </c>
      <c r="O1471" s="173">
        <v>0</v>
      </c>
      <c r="P1471" s="167">
        <v>0</v>
      </c>
    </row>
    <row r="1472" spans="1:16" x14ac:dyDescent="0.35">
      <c r="A1472" s="177" t="s">
        <v>6512</v>
      </c>
      <c r="B1472" s="175"/>
      <c r="C1472" s="175" t="s">
        <v>256</v>
      </c>
      <c r="D1472" s="175"/>
      <c r="E1472" s="175"/>
      <c r="F1472" s="175" t="s">
        <v>6511</v>
      </c>
      <c r="G1472" s="176"/>
      <c r="H1472" s="175" t="s">
        <v>1462</v>
      </c>
      <c r="I1472" s="173">
        <v>0</v>
      </c>
      <c r="J1472" s="173">
        <v>0</v>
      </c>
      <c r="K1472" s="173">
        <v>0</v>
      </c>
      <c r="L1472" s="174">
        <v>0</v>
      </c>
      <c r="M1472" s="173">
        <v>0</v>
      </c>
      <c r="N1472" s="173">
        <v>0</v>
      </c>
      <c r="O1472" s="173">
        <v>0</v>
      </c>
      <c r="P1472" s="167">
        <v>0</v>
      </c>
    </row>
    <row r="1473" spans="1:16" x14ac:dyDescent="0.35">
      <c r="A1473" s="177" t="s">
        <v>6510</v>
      </c>
      <c r="B1473" s="175"/>
      <c r="C1473" s="175" t="s">
        <v>256</v>
      </c>
      <c r="D1473" s="175"/>
      <c r="E1473" s="175"/>
      <c r="F1473" s="175" t="s">
        <v>6509</v>
      </c>
      <c r="G1473" s="176"/>
      <c r="H1473" s="175" t="s">
        <v>1462</v>
      </c>
      <c r="I1473" s="173">
        <v>0</v>
      </c>
      <c r="J1473" s="173">
        <v>0</v>
      </c>
      <c r="K1473" s="173">
        <v>0</v>
      </c>
      <c r="L1473" s="174">
        <v>0</v>
      </c>
      <c r="M1473" s="173">
        <v>0</v>
      </c>
      <c r="N1473" s="173">
        <v>0</v>
      </c>
      <c r="O1473" s="173">
        <v>0</v>
      </c>
      <c r="P1473" s="167">
        <v>0</v>
      </c>
    </row>
    <row r="1474" spans="1:16" x14ac:dyDescent="0.35">
      <c r="A1474" s="177" t="s">
        <v>6508</v>
      </c>
      <c r="B1474" s="175"/>
      <c r="C1474" s="175" t="s">
        <v>256</v>
      </c>
      <c r="D1474" s="175"/>
      <c r="E1474" s="175"/>
      <c r="F1474" s="175" t="s">
        <v>6507</v>
      </c>
      <c r="G1474" s="176"/>
      <c r="H1474" s="175" t="s">
        <v>1462</v>
      </c>
      <c r="I1474" s="173">
        <v>0</v>
      </c>
      <c r="J1474" s="173">
        <v>0</v>
      </c>
      <c r="K1474" s="173">
        <v>0</v>
      </c>
      <c r="L1474" s="174">
        <v>0</v>
      </c>
      <c r="M1474" s="173">
        <v>0</v>
      </c>
      <c r="N1474" s="173">
        <v>0</v>
      </c>
      <c r="O1474" s="173">
        <v>0</v>
      </c>
      <c r="P1474" s="167">
        <v>0</v>
      </c>
    </row>
    <row r="1475" spans="1:16" x14ac:dyDescent="0.35">
      <c r="A1475" s="177" t="s">
        <v>6506</v>
      </c>
      <c r="B1475" s="175"/>
      <c r="C1475" s="175" t="s">
        <v>256</v>
      </c>
      <c r="D1475" s="175"/>
      <c r="E1475" s="175"/>
      <c r="F1475" s="175" t="s">
        <v>6505</v>
      </c>
      <c r="G1475" s="176"/>
      <c r="H1475" s="175" t="s">
        <v>1462</v>
      </c>
      <c r="I1475" s="173">
        <v>0</v>
      </c>
      <c r="J1475" s="173">
        <v>0</v>
      </c>
      <c r="K1475" s="173">
        <v>0</v>
      </c>
      <c r="L1475" s="174">
        <v>0</v>
      </c>
      <c r="M1475" s="173">
        <v>0</v>
      </c>
      <c r="N1475" s="173">
        <v>0</v>
      </c>
      <c r="O1475" s="173">
        <v>0</v>
      </c>
      <c r="P1475" s="167">
        <v>0</v>
      </c>
    </row>
    <row r="1476" spans="1:16" x14ac:dyDescent="0.35">
      <c r="A1476" s="177" t="s">
        <v>6504</v>
      </c>
      <c r="B1476" s="175"/>
      <c r="C1476" s="175" t="s">
        <v>256</v>
      </c>
      <c r="D1476" s="175"/>
      <c r="E1476" s="175"/>
      <c r="F1476" s="175" t="s">
        <v>6503</v>
      </c>
      <c r="G1476" s="176"/>
      <c r="H1476" s="175" t="s">
        <v>1462</v>
      </c>
      <c r="I1476" s="173">
        <v>0</v>
      </c>
      <c r="J1476" s="173">
        <v>0</v>
      </c>
      <c r="K1476" s="173">
        <v>0</v>
      </c>
      <c r="L1476" s="174">
        <v>0</v>
      </c>
      <c r="M1476" s="173">
        <v>0</v>
      </c>
      <c r="N1476" s="173">
        <v>0</v>
      </c>
      <c r="O1476" s="173">
        <v>0</v>
      </c>
      <c r="P1476" s="167">
        <v>0</v>
      </c>
    </row>
    <row r="1477" spans="1:16" x14ac:dyDescent="0.35">
      <c r="A1477" s="177" t="s">
        <v>6502</v>
      </c>
      <c r="B1477" s="175"/>
      <c r="C1477" s="175" t="s">
        <v>256</v>
      </c>
      <c r="D1477" s="175"/>
      <c r="E1477" s="175"/>
      <c r="F1477" s="175" t="s">
        <v>6501</v>
      </c>
      <c r="G1477" s="176"/>
      <c r="H1477" s="175" t="s">
        <v>1462</v>
      </c>
      <c r="I1477" s="173">
        <v>0</v>
      </c>
      <c r="J1477" s="173">
        <v>0</v>
      </c>
      <c r="K1477" s="173">
        <v>0</v>
      </c>
      <c r="L1477" s="174">
        <v>0</v>
      </c>
      <c r="M1477" s="173">
        <v>0</v>
      </c>
      <c r="N1477" s="173">
        <v>0</v>
      </c>
      <c r="O1477" s="173">
        <v>0</v>
      </c>
      <c r="P1477" s="167">
        <v>0</v>
      </c>
    </row>
    <row r="1478" spans="1:16" x14ac:dyDescent="0.35">
      <c r="A1478" s="177" t="s">
        <v>6500</v>
      </c>
      <c r="B1478" s="175"/>
      <c r="C1478" s="175" t="s">
        <v>256</v>
      </c>
      <c r="D1478" s="175"/>
      <c r="E1478" s="175"/>
      <c r="F1478" s="175" t="s">
        <v>6499</v>
      </c>
      <c r="G1478" s="176"/>
      <c r="H1478" s="175" t="s">
        <v>1462</v>
      </c>
      <c r="I1478" s="173">
        <v>0</v>
      </c>
      <c r="J1478" s="173">
        <v>0</v>
      </c>
      <c r="K1478" s="173">
        <v>0</v>
      </c>
      <c r="L1478" s="174">
        <v>0</v>
      </c>
      <c r="M1478" s="173">
        <v>0</v>
      </c>
      <c r="N1478" s="173">
        <v>0</v>
      </c>
      <c r="O1478" s="173">
        <v>0</v>
      </c>
      <c r="P1478" s="167">
        <v>0</v>
      </c>
    </row>
    <row r="1479" spans="1:16" x14ac:dyDescent="0.35">
      <c r="A1479" s="177" t="s">
        <v>6498</v>
      </c>
      <c r="B1479" s="175"/>
      <c r="C1479" s="175" t="s">
        <v>256</v>
      </c>
      <c r="D1479" s="175"/>
      <c r="E1479" s="175"/>
      <c r="F1479" s="175" t="s">
        <v>6497</v>
      </c>
      <c r="G1479" s="176"/>
      <c r="H1479" s="175" t="s">
        <v>1462</v>
      </c>
      <c r="I1479" s="173">
        <v>0</v>
      </c>
      <c r="J1479" s="173">
        <v>0</v>
      </c>
      <c r="K1479" s="173">
        <v>0</v>
      </c>
      <c r="L1479" s="174">
        <v>0</v>
      </c>
      <c r="M1479" s="173">
        <v>0</v>
      </c>
      <c r="N1479" s="173">
        <v>0</v>
      </c>
      <c r="O1479" s="173">
        <v>0</v>
      </c>
      <c r="P1479" s="167">
        <v>0</v>
      </c>
    </row>
    <row r="1480" spans="1:16" x14ac:dyDescent="0.35">
      <c r="A1480" s="177" t="s">
        <v>6496</v>
      </c>
      <c r="B1480" s="175"/>
      <c r="C1480" s="175" t="s">
        <v>256</v>
      </c>
      <c r="D1480" s="175"/>
      <c r="E1480" s="175"/>
      <c r="F1480" s="175" t="s">
        <v>6495</v>
      </c>
      <c r="G1480" s="176"/>
      <c r="H1480" s="175" t="s">
        <v>1878</v>
      </c>
      <c r="I1480" s="173">
        <v>0</v>
      </c>
      <c r="J1480" s="173">
        <v>0</v>
      </c>
      <c r="K1480" s="173">
        <v>0</v>
      </c>
      <c r="L1480" s="174">
        <v>0</v>
      </c>
      <c r="M1480" s="173">
        <v>0</v>
      </c>
      <c r="N1480" s="173">
        <v>0</v>
      </c>
      <c r="O1480" s="173">
        <v>0</v>
      </c>
      <c r="P1480" s="167">
        <v>0</v>
      </c>
    </row>
    <row r="1481" spans="1:16" x14ac:dyDescent="0.35">
      <c r="A1481" s="177" t="s">
        <v>6494</v>
      </c>
      <c r="B1481" s="175"/>
      <c r="C1481" s="175" t="s">
        <v>256</v>
      </c>
      <c r="D1481" s="175"/>
      <c r="E1481" s="175"/>
      <c r="F1481" s="175" t="s">
        <v>6493</v>
      </c>
      <c r="G1481" s="176"/>
      <c r="H1481" s="175" t="s">
        <v>1878</v>
      </c>
      <c r="I1481" s="173">
        <v>0</v>
      </c>
      <c r="J1481" s="173">
        <v>0</v>
      </c>
      <c r="K1481" s="173">
        <v>0</v>
      </c>
      <c r="L1481" s="174">
        <v>0</v>
      </c>
      <c r="M1481" s="173">
        <v>0</v>
      </c>
      <c r="N1481" s="173">
        <v>0</v>
      </c>
      <c r="O1481" s="173">
        <v>0</v>
      </c>
      <c r="P1481" s="167">
        <v>0</v>
      </c>
    </row>
    <row r="1482" spans="1:16" x14ac:dyDescent="0.35">
      <c r="A1482" s="177" t="s">
        <v>6492</v>
      </c>
      <c r="B1482" s="175"/>
      <c r="C1482" s="175" t="s">
        <v>256</v>
      </c>
      <c r="D1482" s="175"/>
      <c r="E1482" s="175"/>
      <c r="F1482" s="175" t="s">
        <v>6491</v>
      </c>
      <c r="G1482" s="176"/>
      <c r="H1482" s="175" t="s">
        <v>1462</v>
      </c>
      <c r="I1482" s="173">
        <v>0</v>
      </c>
      <c r="J1482" s="173">
        <v>0</v>
      </c>
      <c r="K1482" s="173">
        <v>0</v>
      </c>
      <c r="L1482" s="174">
        <v>0</v>
      </c>
      <c r="M1482" s="173">
        <v>0</v>
      </c>
      <c r="N1482" s="173">
        <v>0</v>
      </c>
      <c r="O1482" s="173">
        <v>0</v>
      </c>
      <c r="P1482" s="167">
        <v>0</v>
      </c>
    </row>
    <row r="1483" spans="1:16" x14ac:dyDescent="0.35">
      <c r="A1483" s="177" t="s">
        <v>6490</v>
      </c>
      <c r="B1483" s="175"/>
      <c r="C1483" s="175" t="s">
        <v>256</v>
      </c>
      <c r="D1483" s="175"/>
      <c r="E1483" s="175"/>
      <c r="F1483" s="175" t="s">
        <v>6489</v>
      </c>
      <c r="G1483" s="176"/>
      <c r="H1483" s="175" t="s">
        <v>1878</v>
      </c>
      <c r="I1483" s="173">
        <v>0</v>
      </c>
      <c r="J1483" s="173">
        <v>0</v>
      </c>
      <c r="K1483" s="173">
        <v>0</v>
      </c>
      <c r="L1483" s="174">
        <v>0</v>
      </c>
      <c r="M1483" s="173">
        <v>0</v>
      </c>
      <c r="N1483" s="173">
        <v>0</v>
      </c>
      <c r="O1483" s="173">
        <v>0</v>
      </c>
      <c r="P1483" s="167">
        <v>0</v>
      </c>
    </row>
    <row r="1484" spans="1:16" x14ac:dyDescent="0.35">
      <c r="A1484" s="177" t="s">
        <v>6488</v>
      </c>
      <c r="B1484" s="175"/>
      <c r="C1484" s="175" t="s">
        <v>256</v>
      </c>
      <c r="D1484" s="175"/>
      <c r="E1484" s="175"/>
      <c r="F1484" s="175" t="s">
        <v>6487</v>
      </c>
      <c r="G1484" s="176"/>
      <c r="H1484" s="175" t="s">
        <v>1878</v>
      </c>
      <c r="I1484" s="173">
        <v>0</v>
      </c>
      <c r="J1484" s="173">
        <v>0</v>
      </c>
      <c r="K1484" s="173">
        <v>0</v>
      </c>
      <c r="L1484" s="174">
        <v>0</v>
      </c>
      <c r="M1484" s="173">
        <v>0</v>
      </c>
      <c r="N1484" s="173">
        <v>0</v>
      </c>
      <c r="O1484" s="173">
        <v>0</v>
      </c>
      <c r="P1484" s="167">
        <v>0</v>
      </c>
    </row>
    <row r="1485" spans="1:16" x14ac:dyDescent="0.35">
      <c r="A1485" s="177" t="s">
        <v>6486</v>
      </c>
      <c r="B1485" s="175"/>
      <c r="C1485" s="175" t="s">
        <v>256</v>
      </c>
      <c r="D1485" s="175"/>
      <c r="E1485" s="175"/>
      <c r="F1485" s="175" t="s">
        <v>6485</v>
      </c>
      <c r="G1485" s="176"/>
      <c r="H1485" s="175" t="s">
        <v>1878</v>
      </c>
      <c r="I1485" s="173">
        <v>0</v>
      </c>
      <c r="J1485" s="173">
        <v>0</v>
      </c>
      <c r="K1485" s="173">
        <v>0</v>
      </c>
      <c r="L1485" s="174">
        <v>0</v>
      </c>
      <c r="M1485" s="173">
        <v>0</v>
      </c>
      <c r="N1485" s="173">
        <v>0</v>
      </c>
      <c r="O1485" s="173">
        <v>0</v>
      </c>
      <c r="P1485" s="167">
        <v>0</v>
      </c>
    </row>
    <row r="1486" spans="1:16" x14ac:dyDescent="0.35">
      <c r="A1486" s="177" t="s">
        <v>6484</v>
      </c>
      <c r="B1486" s="175"/>
      <c r="C1486" s="175" t="s">
        <v>256</v>
      </c>
      <c r="D1486" s="175"/>
      <c r="E1486" s="175"/>
      <c r="F1486" s="175" t="s">
        <v>6483</v>
      </c>
      <c r="G1486" s="176"/>
      <c r="H1486" s="175" t="s">
        <v>1878</v>
      </c>
      <c r="I1486" s="173">
        <v>0</v>
      </c>
      <c r="J1486" s="173">
        <v>0</v>
      </c>
      <c r="K1486" s="173">
        <v>0</v>
      </c>
      <c r="L1486" s="174">
        <v>0</v>
      </c>
      <c r="M1486" s="173">
        <v>0</v>
      </c>
      <c r="N1486" s="173">
        <v>0</v>
      </c>
      <c r="O1486" s="173">
        <v>0</v>
      </c>
      <c r="P1486" s="167">
        <v>0</v>
      </c>
    </row>
    <row r="1487" spans="1:16" x14ac:dyDescent="0.35">
      <c r="A1487" s="177" t="s">
        <v>6482</v>
      </c>
      <c r="B1487" s="175"/>
      <c r="C1487" s="175" t="s">
        <v>256</v>
      </c>
      <c r="D1487" s="175"/>
      <c r="E1487" s="175"/>
      <c r="F1487" s="175" t="s">
        <v>6481</v>
      </c>
      <c r="G1487" s="176"/>
      <c r="H1487" s="175" t="s">
        <v>1878</v>
      </c>
      <c r="I1487" s="173">
        <v>0</v>
      </c>
      <c r="J1487" s="173">
        <v>0</v>
      </c>
      <c r="K1487" s="173">
        <v>0</v>
      </c>
      <c r="L1487" s="174">
        <v>0</v>
      </c>
      <c r="M1487" s="173">
        <v>0</v>
      </c>
      <c r="N1487" s="173">
        <v>0</v>
      </c>
      <c r="O1487" s="173">
        <v>0</v>
      </c>
      <c r="P1487" s="167">
        <v>0</v>
      </c>
    </row>
    <row r="1488" spans="1:16" x14ac:dyDescent="0.35">
      <c r="A1488" s="177" t="s">
        <v>6480</v>
      </c>
      <c r="B1488" s="175"/>
      <c r="C1488" s="175" t="s">
        <v>256</v>
      </c>
      <c r="D1488" s="175"/>
      <c r="E1488" s="175"/>
      <c r="F1488" s="175" t="s">
        <v>6479</v>
      </c>
      <c r="G1488" s="176"/>
      <c r="H1488" s="175" t="s">
        <v>1462</v>
      </c>
      <c r="I1488" s="173">
        <v>0</v>
      </c>
      <c r="J1488" s="173">
        <v>0</v>
      </c>
      <c r="K1488" s="173">
        <v>0</v>
      </c>
      <c r="L1488" s="174">
        <v>0</v>
      </c>
      <c r="M1488" s="173">
        <v>0</v>
      </c>
      <c r="N1488" s="173">
        <v>0</v>
      </c>
      <c r="O1488" s="173">
        <v>0</v>
      </c>
      <c r="P1488" s="167">
        <v>0</v>
      </c>
    </row>
    <row r="1489" spans="1:16" x14ac:dyDescent="0.35">
      <c r="A1489" s="177" t="s">
        <v>6478</v>
      </c>
      <c r="B1489" s="175"/>
      <c r="C1489" s="175" t="s">
        <v>256</v>
      </c>
      <c r="D1489" s="175"/>
      <c r="E1489" s="175"/>
      <c r="F1489" s="175" t="s">
        <v>6477</v>
      </c>
      <c r="G1489" s="176"/>
      <c r="H1489" s="175" t="s">
        <v>1462</v>
      </c>
      <c r="I1489" s="173">
        <v>0</v>
      </c>
      <c r="J1489" s="173">
        <v>0</v>
      </c>
      <c r="K1489" s="173">
        <v>0</v>
      </c>
      <c r="L1489" s="174">
        <v>0</v>
      </c>
      <c r="M1489" s="173">
        <v>0</v>
      </c>
      <c r="N1489" s="173">
        <v>0</v>
      </c>
      <c r="O1489" s="173">
        <v>0</v>
      </c>
      <c r="P1489" s="167">
        <v>0</v>
      </c>
    </row>
    <row r="1490" spans="1:16" x14ac:dyDescent="0.35">
      <c r="A1490" s="177" t="s">
        <v>6476</v>
      </c>
      <c r="B1490" s="175"/>
      <c r="C1490" s="175" t="s">
        <v>256</v>
      </c>
      <c r="D1490" s="175"/>
      <c r="E1490" s="175"/>
      <c r="F1490" s="175" t="s">
        <v>6475</v>
      </c>
      <c r="G1490" s="176"/>
      <c r="H1490" s="175" t="s">
        <v>1462</v>
      </c>
      <c r="I1490" s="173">
        <v>0</v>
      </c>
      <c r="J1490" s="173">
        <v>0</v>
      </c>
      <c r="K1490" s="173">
        <v>0</v>
      </c>
      <c r="L1490" s="174">
        <v>0</v>
      </c>
      <c r="M1490" s="173">
        <v>0</v>
      </c>
      <c r="N1490" s="173">
        <v>0</v>
      </c>
      <c r="O1490" s="173">
        <v>0</v>
      </c>
      <c r="P1490" s="167">
        <v>0</v>
      </c>
    </row>
    <row r="1491" spans="1:16" x14ac:dyDescent="0.35">
      <c r="A1491" s="177" t="s">
        <v>6474</v>
      </c>
      <c r="B1491" s="175"/>
      <c r="C1491" s="175" t="s">
        <v>256</v>
      </c>
      <c r="D1491" s="175"/>
      <c r="E1491" s="175"/>
      <c r="F1491" s="175" t="s">
        <v>6473</v>
      </c>
      <c r="G1491" s="176"/>
      <c r="H1491" s="175" t="s">
        <v>1462</v>
      </c>
      <c r="I1491" s="173">
        <v>0</v>
      </c>
      <c r="J1491" s="173">
        <v>0</v>
      </c>
      <c r="K1491" s="173">
        <v>0</v>
      </c>
      <c r="L1491" s="174">
        <v>0</v>
      </c>
      <c r="M1491" s="173">
        <v>0</v>
      </c>
      <c r="N1491" s="173">
        <v>0</v>
      </c>
      <c r="O1491" s="173">
        <v>0</v>
      </c>
      <c r="P1491" s="167">
        <v>0</v>
      </c>
    </row>
    <row r="1492" spans="1:16" x14ac:dyDescent="0.35">
      <c r="A1492" s="177" t="s">
        <v>6472</v>
      </c>
      <c r="B1492" s="175"/>
      <c r="C1492" s="175" t="s">
        <v>256</v>
      </c>
      <c r="D1492" s="175"/>
      <c r="E1492" s="175"/>
      <c r="F1492" s="175" t="s">
        <v>6471</v>
      </c>
      <c r="G1492" s="176"/>
      <c r="H1492" s="175" t="s">
        <v>1462</v>
      </c>
      <c r="I1492" s="173">
        <v>0</v>
      </c>
      <c r="J1492" s="173">
        <v>0</v>
      </c>
      <c r="K1492" s="173">
        <v>0</v>
      </c>
      <c r="L1492" s="174">
        <v>0</v>
      </c>
      <c r="M1492" s="173">
        <v>0</v>
      </c>
      <c r="N1492" s="173">
        <v>0</v>
      </c>
      <c r="O1492" s="173">
        <v>0</v>
      </c>
      <c r="P1492" s="167">
        <v>0</v>
      </c>
    </row>
    <row r="1493" spans="1:16" x14ac:dyDescent="0.35">
      <c r="A1493" s="177" t="s">
        <v>6470</v>
      </c>
      <c r="B1493" s="175"/>
      <c r="C1493" s="175" t="s">
        <v>256</v>
      </c>
      <c r="D1493" s="175"/>
      <c r="E1493" s="175"/>
      <c r="F1493" s="175" t="s">
        <v>6469</v>
      </c>
      <c r="G1493" s="176"/>
      <c r="H1493" s="175" t="s">
        <v>1462</v>
      </c>
      <c r="I1493" s="173">
        <v>0</v>
      </c>
      <c r="J1493" s="173">
        <v>0</v>
      </c>
      <c r="K1493" s="173">
        <v>0</v>
      </c>
      <c r="L1493" s="174">
        <v>0</v>
      </c>
      <c r="M1493" s="173">
        <v>0</v>
      </c>
      <c r="N1493" s="173">
        <v>0</v>
      </c>
      <c r="O1493" s="173">
        <v>0</v>
      </c>
      <c r="P1493" s="167">
        <v>0</v>
      </c>
    </row>
    <row r="1494" spans="1:16" x14ac:dyDescent="0.35">
      <c r="A1494" s="177" t="s">
        <v>6468</v>
      </c>
      <c r="B1494" s="175"/>
      <c r="C1494" s="175" t="s">
        <v>256</v>
      </c>
      <c r="D1494" s="175"/>
      <c r="E1494" s="175"/>
      <c r="F1494" s="175" t="s">
        <v>6467</v>
      </c>
      <c r="G1494" s="176"/>
      <c r="H1494" s="175" t="s">
        <v>1878</v>
      </c>
      <c r="I1494" s="173">
        <v>0</v>
      </c>
      <c r="J1494" s="173">
        <v>0</v>
      </c>
      <c r="K1494" s="173">
        <v>0</v>
      </c>
      <c r="L1494" s="174">
        <v>0</v>
      </c>
      <c r="M1494" s="173">
        <v>0</v>
      </c>
      <c r="N1494" s="173">
        <v>0</v>
      </c>
      <c r="O1494" s="173">
        <v>0</v>
      </c>
      <c r="P1494" s="167">
        <v>0</v>
      </c>
    </row>
    <row r="1495" spans="1:16" x14ac:dyDescent="0.35">
      <c r="A1495" s="177" t="s">
        <v>6466</v>
      </c>
      <c r="B1495" s="175"/>
      <c r="C1495" s="175" t="s">
        <v>254</v>
      </c>
      <c r="D1495" s="175"/>
      <c r="E1495" s="175"/>
      <c r="F1495" s="175" t="s">
        <v>6465</v>
      </c>
      <c r="G1495" s="176"/>
      <c r="H1495" s="175" t="s">
        <v>1462</v>
      </c>
      <c r="I1495" s="173">
        <v>0</v>
      </c>
      <c r="J1495" s="173">
        <v>0</v>
      </c>
      <c r="K1495" s="173">
        <v>0</v>
      </c>
      <c r="L1495" s="174">
        <v>0</v>
      </c>
      <c r="M1495" s="173">
        <v>0</v>
      </c>
      <c r="N1495" s="173">
        <v>0</v>
      </c>
      <c r="O1495" s="173">
        <v>0</v>
      </c>
      <c r="P1495" s="167">
        <v>0</v>
      </c>
    </row>
    <row r="1496" spans="1:16" x14ac:dyDescent="0.35">
      <c r="A1496" s="177" t="s">
        <v>6464</v>
      </c>
      <c r="B1496" s="175"/>
      <c r="C1496" s="175" t="s">
        <v>260</v>
      </c>
      <c r="D1496" s="175"/>
      <c r="E1496" s="175"/>
      <c r="F1496" s="175" t="s">
        <v>6463</v>
      </c>
      <c r="G1496" s="176"/>
      <c r="H1496" s="175" t="s">
        <v>1469</v>
      </c>
      <c r="I1496" s="173">
        <v>0</v>
      </c>
      <c r="J1496" s="173">
        <v>0</v>
      </c>
      <c r="K1496" s="173">
        <v>0</v>
      </c>
      <c r="L1496" s="174">
        <v>0</v>
      </c>
      <c r="M1496" s="173">
        <v>0</v>
      </c>
      <c r="N1496" s="173">
        <v>0</v>
      </c>
      <c r="O1496" s="173">
        <v>0</v>
      </c>
      <c r="P1496" s="167">
        <v>0</v>
      </c>
    </row>
    <row r="1497" spans="1:16" x14ac:dyDescent="0.35">
      <c r="A1497" s="177" t="s">
        <v>6462</v>
      </c>
      <c r="B1497" s="175"/>
      <c r="C1497" s="175" t="s">
        <v>260</v>
      </c>
      <c r="D1497" s="175"/>
      <c r="E1497" s="175"/>
      <c r="F1497" s="175" t="s">
        <v>6461</v>
      </c>
      <c r="G1497" s="176"/>
      <c r="H1497" s="175" t="s">
        <v>1469</v>
      </c>
      <c r="I1497" s="173">
        <v>0</v>
      </c>
      <c r="J1497" s="173">
        <v>0</v>
      </c>
      <c r="K1497" s="173">
        <v>0</v>
      </c>
      <c r="L1497" s="174">
        <v>0</v>
      </c>
      <c r="M1497" s="173">
        <v>0</v>
      </c>
      <c r="N1497" s="173">
        <v>0</v>
      </c>
      <c r="O1497" s="173">
        <v>0</v>
      </c>
      <c r="P1497" s="167">
        <v>0</v>
      </c>
    </row>
    <row r="1498" spans="1:16" x14ac:dyDescent="0.35">
      <c r="A1498" s="177" t="s">
        <v>6460</v>
      </c>
      <c r="B1498" s="175"/>
      <c r="C1498" s="175" t="s">
        <v>260</v>
      </c>
      <c r="D1498" s="175"/>
      <c r="E1498" s="175"/>
      <c r="F1498" s="175" t="s">
        <v>6459</v>
      </c>
      <c r="G1498" s="176"/>
      <c r="H1498" s="175" t="s">
        <v>1469</v>
      </c>
      <c r="I1498" s="173">
        <v>0</v>
      </c>
      <c r="J1498" s="173">
        <v>0</v>
      </c>
      <c r="K1498" s="173">
        <v>0</v>
      </c>
      <c r="L1498" s="174">
        <v>0</v>
      </c>
      <c r="M1498" s="173">
        <v>0</v>
      </c>
      <c r="N1498" s="173">
        <v>0</v>
      </c>
      <c r="O1498" s="173">
        <v>0</v>
      </c>
      <c r="P1498" s="167">
        <v>0</v>
      </c>
    </row>
    <row r="1499" spans="1:16" x14ac:dyDescent="0.35">
      <c r="A1499" s="177" t="s">
        <v>6458</v>
      </c>
      <c r="B1499" s="175"/>
      <c r="C1499" s="175" t="s">
        <v>260</v>
      </c>
      <c r="D1499" s="175"/>
      <c r="E1499" s="175"/>
      <c r="F1499" s="175" t="s">
        <v>6457</v>
      </c>
      <c r="G1499" s="176"/>
      <c r="H1499" s="175" t="s">
        <v>1469</v>
      </c>
      <c r="I1499" s="173">
        <v>0</v>
      </c>
      <c r="J1499" s="173">
        <v>0</v>
      </c>
      <c r="K1499" s="173">
        <v>0</v>
      </c>
      <c r="L1499" s="174">
        <v>0</v>
      </c>
      <c r="M1499" s="173">
        <v>0</v>
      </c>
      <c r="N1499" s="173">
        <v>0</v>
      </c>
      <c r="O1499" s="173">
        <v>0</v>
      </c>
      <c r="P1499" s="167">
        <v>0</v>
      </c>
    </row>
    <row r="1500" spans="1:16" x14ac:dyDescent="0.35">
      <c r="A1500" s="177" t="s">
        <v>6456</v>
      </c>
      <c r="B1500" s="175"/>
      <c r="C1500" s="175" t="s">
        <v>260</v>
      </c>
      <c r="D1500" s="175"/>
      <c r="E1500" s="175"/>
      <c r="F1500" s="175" t="s">
        <v>6455</v>
      </c>
      <c r="G1500" s="176"/>
      <c r="H1500" s="175" t="s">
        <v>1469</v>
      </c>
      <c r="I1500" s="173">
        <v>0</v>
      </c>
      <c r="J1500" s="173">
        <v>0</v>
      </c>
      <c r="K1500" s="173">
        <v>0</v>
      </c>
      <c r="L1500" s="174">
        <v>0</v>
      </c>
      <c r="M1500" s="173">
        <v>0</v>
      </c>
      <c r="N1500" s="173">
        <v>0</v>
      </c>
      <c r="O1500" s="173">
        <v>0</v>
      </c>
      <c r="P1500" s="167">
        <v>0</v>
      </c>
    </row>
    <row r="1501" spans="1:16" x14ac:dyDescent="0.35">
      <c r="A1501" s="177" t="s">
        <v>6454</v>
      </c>
      <c r="B1501" s="175"/>
      <c r="C1501" s="175" t="s">
        <v>256</v>
      </c>
      <c r="D1501" s="175"/>
      <c r="E1501" s="175"/>
      <c r="F1501" s="175" t="s">
        <v>6453</v>
      </c>
      <c r="G1501" s="176"/>
      <c r="H1501" s="175" t="s">
        <v>1462</v>
      </c>
      <c r="I1501" s="173">
        <v>0</v>
      </c>
      <c r="J1501" s="173">
        <v>0</v>
      </c>
      <c r="K1501" s="173">
        <v>0</v>
      </c>
      <c r="L1501" s="174">
        <v>0</v>
      </c>
      <c r="M1501" s="173">
        <v>0</v>
      </c>
      <c r="N1501" s="173">
        <v>0</v>
      </c>
      <c r="O1501" s="173">
        <v>0</v>
      </c>
      <c r="P1501" s="167">
        <v>0</v>
      </c>
    </row>
    <row r="1502" spans="1:16" x14ac:dyDescent="0.35">
      <c r="A1502" s="177" t="s">
        <v>6452</v>
      </c>
      <c r="B1502" s="175"/>
      <c r="C1502" s="175" t="s">
        <v>256</v>
      </c>
      <c r="D1502" s="175"/>
      <c r="E1502" s="175"/>
      <c r="F1502" s="175" t="s">
        <v>6451</v>
      </c>
      <c r="G1502" s="176"/>
      <c r="H1502" s="175" t="s">
        <v>1878</v>
      </c>
      <c r="I1502" s="173">
        <v>0</v>
      </c>
      <c r="J1502" s="173">
        <v>0</v>
      </c>
      <c r="K1502" s="173">
        <v>0</v>
      </c>
      <c r="L1502" s="174">
        <v>0</v>
      </c>
      <c r="M1502" s="173">
        <v>0</v>
      </c>
      <c r="N1502" s="173">
        <v>0</v>
      </c>
      <c r="O1502" s="173">
        <v>0</v>
      </c>
      <c r="P1502" s="167">
        <v>0</v>
      </c>
    </row>
    <row r="1503" spans="1:16" x14ac:dyDescent="0.35">
      <c r="A1503" s="177" t="s">
        <v>9537</v>
      </c>
      <c r="B1503" s="175"/>
      <c r="C1503" s="175" t="s">
        <v>258</v>
      </c>
      <c r="D1503" s="175" t="s">
        <v>10017</v>
      </c>
      <c r="E1503" s="175" t="s">
        <v>6831</v>
      </c>
      <c r="F1503" s="175"/>
      <c r="G1503" s="176" t="s">
        <v>10018</v>
      </c>
      <c r="H1503" s="175"/>
      <c r="I1503" s="173">
        <v>0</v>
      </c>
      <c r="J1503" s="173">
        <v>0</v>
      </c>
      <c r="K1503" s="173">
        <v>2</v>
      </c>
      <c r="L1503" s="174">
        <v>0</v>
      </c>
      <c r="M1503" s="173">
        <v>431</v>
      </c>
      <c r="N1503" s="173">
        <v>678</v>
      </c>
      <c r="O1503" s="173">
        <v>879</v>
      </c>
      <c r="P1503" s="167">
        <v>-0.36430678466076699</v>
      </c>
    </row>
    <row r="1504" spans="1:16" x14ac:dyDescent="0.35">
      <c r="A1504" s="177" t="s">
        <v>6448</v>
      </c>
      <c r="B1504" s="175"/>
      <c r="C1504" s="175" t="s">
        <v>462</v>
      </c>
      <c r="D1504" s="175"/>
      <c r="E1504" s="175"/>
      <c r="F1504" s="175" t="s">
        <v>6447</v>
      </c>
      <c r="G1504" s="176"/>
      <c r="H1504" s="175" t="s">
        <v>1462</v>
      </c>
      <c r="I1504" s="173">
        <v>0</v>
      </c>
      <c r="J1504" s="173">
        <v>0</v>
      </c>
      <c r="K1504" s="173">
        <v>0</v>
      </c>
      <c r="L1504" s="174">
        <v>0</v>
      </c>
      <c r="M1504" s="173">
        <v>0</v>
      </c>
      <c r="N1504" s="173">
        <v>0</v>
      </c>
      <c r="O1504" s="173">
        <v>0</v>
      </c>
      <c r="P1504" s="167">
        <v>0</v>
      </c>
    </row>
    <row r="1505" spans="1:16" x14ac:dyDescent="0.35">
      <c r="A1505" s="177" t="s">
        <v>6446</v>
      </c>
      <c r="B1505" s="175"/>
      <c r="C1505" s="175" t="s">
        <v>462</v>
      </c>
      <c r="D1505" s="175"/>
      <c r="E1505" s="175"/>
      <c r="F1505" s="175" t="s">
        <v>6445</v>
      </c>
      <c r="G1505" s="176"/>
      <c r="H1505" s="175" t="s">
        <v>1462</v>
      </c>
      <c r="I1505" s="173">
        <v>0</v>
      </c>
      <c r="J1505" s="173">
        <v>0</v>
      </c>
      <c r="K1505" s="173">
        <v>0</v>
      </c>
      <c r="L1505" s="174">
        <v>0</v>
      </c>
      <c r="M1505" s="173">
        <v>0</v>
      </c>
      <c r="N1505" s="173">
        <v>0</v>
      </c>
      <c r="O1505" s="173">
        <v>0</v>
      </c>
      <c r="P1505" s="167">
        <v>0</v>
      </c>
    </row>
    <row r="1506" spans="1:16" x14ac:dyDescent="0.35">
      <c r="A1506" s="177" t="s">
        <v>6444</v>
      </c>
      <c r="B1506" s="175"/>
      <c r="C1506" s="175" t="s">
        <v>462</v>
      </c>
      <c r="D1506" s="175" t="s">
        <v>9591</v>
      </c>
      <c r="E1506" s="175"/>
      <c r="F1506" s="175" t="s">
        <v>6443</v>
      </c>
      <c r="G1506" s="176" t="s">
        <v>11025</v>
      </c>
      <c r="H1506" s="175" t="s">
        <v>1462</v>
      </c>
      <c r="I1506" s="173">
        <v>0</v>
      </c>
      <c r="J1506" s="173">
        <v>1</v>
      </c>
      <c r="K1506" s="173">
        <v>0</v>
      </c>
      <c r="L1506" s="174">
        <v>-1</v>
      </c>
      <c r="M1506" s="173">
        <v>22</v>
      </c>
      <c r="N1506" s="173">
        <v>9</v>
      </c>
      <c r="O1506" s="173">
        <v>10</v>
      </c>
      <c r="P1506" s="167">
        <v>1.44444444444444</v>
      </c>
    </row>
    <row r="1507" spans="1:16" x14ac:dyDescent="0.35">
      <c r="A1507" s="177" t="s">
        <v>6442</v>
      </c>
      <c r="B1507" s="175"/>
      <c r="C1507" s="175" t="s">
        <v>462</v>
      </c>
      <c r="D1507" s="175" t="s">
        <v>1786</v>
      </c>
      <c r="E1507" s="175"/>
      <c r="F1507" s="175" t="s">
        <v>6441</v>
      </c>
      <c r="G1507" s="176" t="s">
        <v>218</v>
      </c>
      <c r="H1507" s="175" t="s">
        <v>1462</v>
      </c>
      <c r="I1507" s="173">
        <v>0</v>
      </c>
      <c r="J1507" s="173">
        <v>0</v>
      </c>
      <c r="K1507" s="173">
        <v>0</v>
      </c>
      <c r="L1507" s="174">
        <v>0</v>
      </c>
      <c r="M1507" s="173">
        <v>17</v>
      </c>
      <c r="N1507" s="173">
        <v>3</v>
      </c>
      <c r="O1507" s="173">
        <v>5</v>
      </c>
      <c r="P1507" s="167">
        <v>4.6666666666666696</v>
      </c>
    </row>
    <row r="1508" spans="1:16" x14ac:dyDescent="0.35">
      <c r="A1508" s="177" t="s">
        <v>6440</v>
      </c>
      <c r="B1508" s="175"/>
      <c r="C1508" s="175" t="s">
        <v>351</v>
      </c>
      <c r="D1508" s="175"/>
      <c r="E1508" s="175"/>
      <c r="F1508" s="175" t="s">
        <v>6439</v>
      </c>
      <c r="G1508" s="176"/>
      <c r="H1508" s="175" t="s">
        <v>1469</v>
      </c>
      <c r="I1508" s="173">
        <v>0</v>
      </c>
      <c r="J1508" s="173">
        <v>0</v>
      </c>
      <c r="K1508" s="173">
        <v>0</v>
      </c>
      <c r="L1508" s="174">
        <v>0</v>
      </c>
      <c r="M1508" s="173">
        <v>0</v>
      </c>
      <c r="N1508" s="173">
        <v>0</v>
      </c>
      <c r="O1508" s="173">
        <v>0</v>
      </c>
      <c r="P1508" s="167">
        <v>0</v>
      </c>
    </row>
    <row r="1509" spans="1:16" x14ac:dyDescent="0.35">
      <c r="A1509" s="177" t="s">
        <v>6438</v>
      </c>
      <c r="B1509" s="175"/>
      <c r="C1509" s="175" t="s">
        <v>351</v>
      </c>
      <c r="D1509" s="175"/>
      <c r="E1509" s="175"/>
      <c r="F1509" s="175" t="s">
        <v>6437</v>
      </c>
      <c r="G1509" s="176"/>
      <c r="H1509" s="175" t="s">
        <v>1469</v>
      </c>
      <c r="I1509" s="173">
        <v>0</v>
      </c>
      <c r="J1509" s="173">
        <v>0</v>
      </c>
      <c r="K1509" s="173">
        <v>0</v>
      </c>
      <c r="L1509" s="174">
        <v>0</v>
      </c>
      <c r="M1509" s="173">
        <v>0</v>
      </c>
      <c r="N1509" s="173">
        <v>0</v>
      </c>
      <c r="O1509" s="173">
        <v>0</v>
      </c>
      <c r="P1509" s="167">
        <v>0</v>
      </c>
    </row>
    <row r="1510" spans="1:16" x14ac:dyDescent="0.35">
      <c r="A1510" s="177" t="s">
        <v>6436</v>
      </c>
      <c r="B1510" s="175"/>
      <c r="C1510" s="175" t="s">
        <v>351</v>
      </c>
      <c r="D1510" s="175"/>
      <c r="E1510" s="175"/>
      <c r="F1510" s="175" t="s">
        <v>6435</v>
      </c>
      <c r="G1510" s="176"/>
      <c r="H1510" s="175" t="s">
        <v>1469</v>
      </c>
      <c r="I1510" s="173">
        <v>0</v>
      </c>
      <c r="J1510" s="173">
        <v>0</v>
      </c>
      <c r="K1510" s="173">
        <v>0</v>
      </c>
      <c r="L1510" s="174">
        <v>0</v>
      </c>
      <c r="M1510" s="173">
        <v>0</v>
      </c>
      <c r="N1510" s="173">
        <v>0</v>
      </c>
      <c r="O1510" s="173">
        <v>0</v>
      </c>
      <c r="P1510" s="167">
        <v>0</v>
      </c>
    </row>
    <row r="1511" spans="1:16" x14ac:dyDescent="0.35">
      <c r="A1511" s="177" t="s">
        <v>9547</v>
      </c>
      <c r="B1511" s="175"/>
      <c r="C1511" s="175" t="s">
        <v>351</v>
      </c>
      <c r="D1511" s="175"/>
      <c r="E1511" s="175" t="s">
        <v>9063</v>
      </c>
      <c r="F1511" s="175"/>
      <c r="G1511" s="176"/>
      <c r="H1511" s="175"/>
      <c r="I1511" s="173">
        <v>0</v>
      </c>
      <c r="J1511" s="173">
        <v>0</v>
      </c>
      <c r="K1511" s="173">
        <v>0</v>
      </c>
      <c r="L1511" s="174">
        <v>0</v>
      </c>
      <c r="M1511" s="173">
        <v>0</v>
      </c>
      <c r="N1511" s="173">
        <v>0</v>
      </c>
      <c r="O1511" s="173">
        <v>20</v>
      </c>
      <c r="P1511" s="167">
        <v>0</v>
      </c>
    </row>
    <row r="1512" spans="1:16" x14ac:dyDescent="0.35">
      <c r="A1512" s="177" t="s">
        <v>6434</v>
      </c>
      <c r="B1512" s="175"/>
      <c r="C1512" s="175" t="s">
        <v>351</v>
      </c>
      <c r="D1512" s="175"/>
      <c r="E1512" s="175"/>
      <c r="F1512" s="175" t="s">
        <v>6433</v>
      </c>
      <c r="G1512" s="176"/>
      <c r="H1512" s="175" t="s">
        <v>1462</v>
      </c>
      <c r="I1512" s="173">
        <v>0</v>
      </c>
      <c r="J1512" s="173">
        <v>0</v>
      </c>
      <c r="K1512" s="173">
        <v>0</v>
      </c>
      <c r="L1512" s="174">
        <v>0</v>
      </c>
      <c r="M1512" s="173">
        <v>0</v>
      </c>
      <c r="N1512" s="173">
        <v>0</v>
      </c>
      <c r="O1512" s="173">
        <v>0</v>
      </c>
      <c r="P1512" s="167">
        <v>0</v>
      </c>
    </row>
    <row r="1513" spans="1:16" x14ac:dyDescent="0.35">
      <c r="A1513" s="177" t="s">
        <v>6432</v>
      </c>
      <c r="B1513" s="175"/>
      <c r="C1513" s="175" t="s">
        <v>351</v>
      </c>
      <c r="D1513" s="175"/>
      <c r="E1513" s="175"/>
      <c r="F1513" s="175" t="s">
        <v>6431</v>
      </c>
      <c r="G1513" s="176"/>
      <c r="H1513" s="175" t="s">
        <v>1469</v>
      </c>
      <c r="I1513" s="173">
        <v>0</v>
      </c>
      <c r="J1513" s="173">
        <v>0</v>
      </c>
      <c r="K1513" s="173">
        <v>0</v>
      </c>
      <c r="L1513" s="174">
        <v>0</v>
      </c>
      <c r="M1513" s="173">
        <v>0</v>
      </c>
      <c r="N1513" s="173">
        <v>0</v>
      </c>
      <c r="O1513" s="173">
        <v>0</v>
      </c>
      <c r="P1513" s="167">
        <v>0</v>
      </c>
    </row>
    <row r="1514" spans="1:16" x14ac:dyDescent="0.35">
      <c r="A1514" s="177" t="s">
        <v>6430</v>
      </c>
      <c r="B1514" s="175"/>
      <c r="C1514" s="175" t="s">
        <v>351</v>
      </c>
      <c r="D1514" s="175"/>
      <c r="E1514" s="175"/>
      <c r="F1514" s="175" t="s">
        <v>6429</v>
      </c>
      <c r="G1514" s="176"/>
      <c r="H1514" s="175" t="s">
        <v>1469</v>
      </c>
      <c r="I1514" s="173">
        <v>0</v>
      </c>
      <c r="J1514" s="173">
        <v>0</v>
      </c>
      <c r="K1514" s="173">
        <v>0</v>
      </c>
      <c r="L1514" s="174">
        <v>0</v>
      </c>
      <c r="M1514" s="173">
        <v>0</v>
      </c>
      <c r="N1514" s="173">
        <v>0</v>
      </c>
      <c r="O1514" s="173">
        <v>0</v>
      </c>
      <c r="P1514" s="167">
        <v>0</v>
      </c>
    </row>
    <row r="1515" spans="1:16" x14ac:dyDescent="0.35">
      <c r="A1515" s="177" t="s">
        <v>6428</v>
      </c>
      <c r="B1515" s="175"/>
      <c r="C1515" s="175" t="s">
        <v>351</v>
      </c>
      <c r="D1515" s="175"/>
      <c r="E1515" s="175"/>
      <c r="F1515" s="175" t="s">
        <v>6427</v>
      </c>
      <c r="G1515" s="176"/>
      <c r="H1515" s="175" t="s">
        <v>1469</v>
      </c>
      <c r="I1515" s="173">
        <v>0</v>
      </c>
      <c r="J1515" s="173">
        <v>0</v>
      </c>
      <c r="K1515" s="173">
        <v>0</v>
      </c>
      <c r="L1515" s="174">
        <v>0</v>
      </c>
      <c r="M1515" s="173">
        <v>0</v>
      </c>
      <c r="N1515" s="173">
        <v>0</v>
      </c>
      <c r="O1515" s="173">
        <v>0</v>
      </c>
      <c r="P1515" s="167">
        <v>0</v>
      </c>
    </row>
    <row r="1516" spans="1:16" x14ac:dyDescent="0.35">
      <c r="A1516" s="177" t="s">
        <v>6426</v>
      </c>
      <c r="B1516" s="175"/>
      <c r="C1516" s="175" t="s">
        <v>351</v>
      </c>
      <c r="D1516" s="175"/>
      <c r="E1516" s="175"/>
      <c r="F1516" s="175" t="s">
        <v>6425</v>
      </c>
      <c r="G1516" s="176"/>
      <c r="H1516" s="175" t="s">
        <v>1469</v>
      </c>
      <c r="I1516" s="173">
        <v>0</v>
      </c>
      <c r="J1516" s="173">
        <v>0</v>
      </c>
      <c r="K1516" s="173">
        <v>0</v>
      </c>
      <c r="L1516" s="174">
        <v>0</v>
      </c>
      <c r="M1516" s="173">
        <v>0</v>
      </c>
      <c r="N1516" s="173">
        <v>0</v>
      </c>
      <c r="O1516" s="173">
        <v>0</v>
      </c>
      <c r="P1516" s="167">
        <v>0</v>
      </c>
    </row>
    <row r="1517" spans="1:16" x14ac:dyDescent="0.35">
      <c r="A1517" s="177" t="s">
        <v>6424</v>
      </c>
      <c r="B1517" s="175"/>
      <c r="C1517" s="175" t="s">
        <v>351</v>
      </c>
      <c r="D1517" s="175"/>
      <c r="E1517" s="175"/>
      <c r="F1517" s="175" t="s">
        <v>6423</v>
      </c>
      <c r="G1517" s="176"/>
      <c r="H1517" s="175" t="s">
        <v>1469</v>
      </c>
      <c r="I1517" s="173">
        <v>0</v>
      </c>
      <c r="J1517" s="173">
        <v>0</v>
      </c>
      <c r="K1517" s="173">
        <v>0</v>
      </c>
      <c r="L1517" s="174">
        <v>0</v>
      </c>
      <c r="M1517" s="173">
        <v>0</v>
      </c>
      <c r="N1517" s="173">
        <v>0</v>
      </c>
      <c r="O1517" s="173">
        <v>0</v>
      </c>
      <c r="P1517" s="167">
        <v>0</v>
      </c>
    </row>
    <row r="1518" spans="1:16" x14ac:dyDescent="0.35">
      <c r="A1518" s="179" t="s">
        <v>9540</v>
      </c>
      <c r="B1518" s="178"/>
      <c r="C1518" s="178" t="s">
        <v>258</v>
      </c>
      <c r="D1518" s="175" t="s">
        <v>6179</v>
      </c>
      <c r="E1518" s="175" t="s">
        <v>9064</v>
      </c>
      <c r="F1518" s="175"/>
      <c r="G1518" s="176" t="s">
        <v>201</v>
      </c>
      <c r="H1518" s="175"/>
      <c r="I1518" s="173">
        <v>0</v>
      </c>
      <c r="J1518" s="173">
        <v>0</v>
      </c>
      <c r="K1518" s="173">
        <v>0</v>
      </c>
      <c r="L1518" s="174">
        <v>0</v>
      </c>
      <c r="M1518" s="173">
        <v>34</v>
      </c>
      <c r="N1518" s="173">
        <v>6</v>
      </c>
      <c r="O1518" s="173">
        <v>9</v>
      </c>
      <c r="P1518" s="167">
        <v>4.6666666666666696</v>
      </c>
    </row>
    <row r="1519" spans="1:16" x14ac:dyDescent="0.35">
      <c r="A1519" s="177" t="s">
        <v>9548</v>
      </c>
      <c r="B1519" s="175"/>
      <c r="C1519" s="175" t="s">
        <v>258</v>
      </c>
      <c r="D1519" s="175" t="s">
        <v>6179</v>
      </c>
      <c r="E1519" s="175" t="s">
        <v>6422</v>
      </c>
      <c r="F1519" s="175"/>
      <c r="G1519" s="176" t="s">
        <v>201</v>
      </c>
      <c r="H1519" s="175"/>
      <c r="I1519" s="173">
        <v>0</v>
      </c>
      <c r="J1519" s="173">
        <v>0</v>
      </c>
      <c r="K1519" s="173">
        <v>0</v>
      </c>
      <c r="L1519" s="174">
        <v>0</v>
      </c>
      <c r="M1519" s="173">
        <v>150</v>
      </c>
      <c r="N1519" s="173">
        <v>114</v>
      </c>
      <c r="O1519" s="173">
        <v>168</v>
      </c>
      <c r="P1519" s="167">
        <v>0.31578947368421101</v>
      </c>
    </row>
    <row r="1520" spans="1:16" x14ac:dyDescent="0.35">
      <c r="A1520" s="177" t="s">
        <v>6421</v>
      </c>
      <c r="B1520" s="175"/>
      <c r="C1520" s="175" t="s">
        <v>350</v>
      </c>
      <c r="D1520" s="175" t="s">
        <v>9224</v>
      </c>
      <c r="E1520" s="175" t="s">
        <v>6420</v>
      </c>
      <c r="F1520" s="175"/>
      <c r="G1520" s="176" t="s">
        <v>2231</v>
      </c>
      <c r="H1520" s="175" t="s">
        <v>1469</v>
      </c>
      <c r="I1520" s="173">
        <v>0</v>
      </c>
      <c r="J1520" s="173">
        <v>0</v>
      </c>
      <c r="K1520" s="173">
        <v>0</v>
      </c>
      <c r="L1520" s="174">
        <v>0</v>
      </c>
      <c r="M1520" s="173">
        <v>43</v>
      </c>
      <c r="N1520" s="173">
        <v>15</v>
      </c>
      <c r="O1520" s="173">
        <v>19</v>
      </c>
      <c r="P1520" s="167">
        <v>1.86666666666667</v>
      </c>
    </row>
    <row r="1521" spans="1:16" x14ac:dyDescent="0.35">
      <c r="A1521" s="177" t="s">
        <v>6414</v>
      </c>
      <c r="B1521" s="175"/>
      <c r="C1521" s="175" t="s">
        <v>254</v>
      </c>
      <c r="D1521" s="175" t="s">
        <v>6413</v>
      </c>
      <c r="E1521" s="175" t="s">
        <v>6412</v>
      </c>
      <c r="F1521" s="175"/>
      <c r="G1521" s="176" t="s">
        <v>201</v>
      </c>
      <c r="H1521" s="175" t="s">
        <v>1646</v>
      </c>
      <c r="I1521" s="173">
        <v>0</v>
      </c>
      <c r="J1521" s="173">
        <v>0</v>
      </c>
      <c r="K1521" s="173">
        <v>0</v>
      </c>
      <c r="L1521" s="174">
        <v>0</v>
      </c>
      <c r="M1521" s="173">
        <v>47</v>
      </c>
      <c r="N1521" s="173">
        <v>1</v>
      </c>
      <c r="O1521" s="173">
        <v>59</v>
      </c>
      <c r="P1521" s="167">
        <v>46</v>
      </c>
    </row>
    <row r="1522" spans="1:16" x14ac:dyDescent="0.35">
      <c r="A1522" s="177" t="s">
        <v>6411</v>
      </c>
      <c r="B1522" s="175"/>
      <c r="C1522" s="175" t="s">
        <v>263</v>
      </c>
      <c r="D1522" s="175"/>
      <c r="E1522" s="175"/>
      <c r="F1522" s="175" t="s">
        <v>6410</v>
      </c>
      <c r="G1522" s="176"/>
      <c r="H1522" s="175" t="s">
        <v>1462</v>
      </c>
      <c r="I1522" s="173">
        <v>0</v>
      </c>
      <c r="J1522" s="173">
        <v>0</v>
      </c>
      <c r="K1522" s="173">
        <v>0</v>
      </c>
      <c r="L1522" s="174">
        <v>0</v>
      </c>
      <c r="M1522" s="173">
        <v>0</v>
      </c>
      <c r="N1522" s="173">
        <v>0</v>
      </c>
      <c r="O1522" s="173">
        <v>0</v>
      </c>
      <c r="P1522" s="167">
        <v>0</v>
      </c>
    </row>
    <row r="1523" spans="1:16" x14ac:dyDescent="0.35">
      <c r="A1523" s="177" t="s">
        <v>6407</v>
      </c>
      <c r="B1523" s="175"/>
      <c r="C1523" s="175" t="s">
        <v>254</v>
      </c>
      <c r="D1523" s="175" t="s">
        <v>11626</v>
      </c>
      <c r="E1523" s="175" t="s">
        <v>6406</v>
      </c>
      <c r="F1523" s="175"/>
      <c r="G1523" s="176" t="s">
        <v>10026</v>
      </c>
      <c r="H1523" s="175" t="s">
        <v>1646</v>
      </c>
      <c r="I1523" s="173">
        <v>0</v>
      </c>
      <c r="J1523" s="173">
        <v>0</v>
      </c>
      <c r="K1523" s="173">
        <v>17</v>
      </c>
      <c r="L1523" s="174">
        <v>0</v>
      </c>
      <c r="M1523" s="173">
        <v>2323</v>
      </c>
      <c r="N1523" s="173">
        <v>1247</v>
      </c>
      <c r="O1523" s="173">
        <v>1495</v>
      </c>
      <c r="P1523" s="167">
        <v>0.86287089013632701</v>
      </c>
    </row>
    <row r="1524" spans="1:16" x14ac:dyDescent="0.35">
      <c r="A1524" s="177" t="s">
        <v>6402</v>
      </c>
      <c r="B1524" s="175"/>
      <c r="C1524" s="175" t="s">
        <v>8856</v>
      </c>
      <c r="D1524" s="175"/>
      <c r="E1524" s="175" t="s">
        <v>6401</v>
      </c>
      <c r="F1524" s="175"/>
      <c r="G1524" s="176"/>
      <c r="H1524" s="175" t="s">
        <v>1462</v>
      </c>
      <c r="I1524" s="173">
        <v>0</v>
      </c>
      <c r="J1524" s="173">
        <v>0</v>
      </c>
      <c r="K1524" s="173">
        <v>0</v>
      </c>
      <c r="L1524" s="174">
        <v>0</v>
      </c>
      <c r="M1524" s="173">
        <v>0</v>
      </c>
      <c r="N1524" s="173">
        <v>0</v>
      </c>
      <c r="O1524" s="173">
        <v>0</v>
      </c>
      <c r="P1524" s="167">
        <v>0</v>
      </c>
    </row>
    <row r="1525" spans="1:16" x14ac:dyDescent="0.35">
      <c r="A1525" s="177" t="s">
        <v>7330</v>
      </c>
      <c r="B1525" s="175"/>
      <c r="C1525" s="175" t="s">
        <v>350</v>
      </c>
      <c r="D1525" s="175" t="s">
        <v>10027</v>
      </c>
      <c r="E1525" s="175"/>
      <c r="F1525" s="175" t="s">
        <v>7329</v>
      </c>
      <c r="G1525" s="176" t="s">
        <v>9427</v>
      </c>
      <c r="H1525" s="175" t="s">
        <v>1646</v>
      </c>
      <c r="I1525" s="173">
        <v>0</v>
      </c>
      <c r="J1525" s="173">
        <v>0</v>
      </c>
      <c r="K1525" s="173">
        <v>0</v>
      </c>
      <c r="L1525" s="174">
        <v>0</v>
      </c>
      <c r="M1525" s="173">
        <v>94</v>
      </c>
      <c r="N1525" s="173">
        <v>77</v>
      </c>
      <c r="O1525" s="173">
        <v>68</v>
      </c>
      <c r="P1525" s="167">
        <v>0.22077922077922099</v>
      </c>
    </row>
    <row r="1526" spans="1:16" x14ac:dyDescent="0.35">
      <c r="A1526" s="177" t="s">
        <v>6400</v>
      </c>
      <c r="B1526" s="175"/>
      <c r="C1526" s="175" t="s">
        <v>259</v>
      </c>
      <c r="D1526" s="175" t="s">
        <v>10028</v>
      </c>
      <c r="E1526" s="175" t="s">
        <v>6399</v>
      </c>
      <c r="F1526" s="175"/>
      <c r="G1526" s="176" t="s">
        <v>10029</v>
      </c>
      <c r="H1526" s="175" t="s">
        <v>1646</v>
      </c>
      <c r="I1526" s="173">
        <v>0</v>
      </c>
      <c r="J1526" s="173">
        <v>0</v>
      </c>
      <c r="K1526" s="173">
        <v>0</v>
      </c>
      <c r="L1526" s="174">
        <v>0</v>
      </c>
      <c r="M1526" s="173">
        <v>43</v>
      </c>
      <c r="N1526" s="173">
        <v>18</v>
      </c>
      <c r="O1526" s="173">
        <v>27</v>
      </c>
      <c r="P1526" s="167">
        <v>1.3888888888888899</v>
      </c>
    </row>
    <row r="1527" spans="1:16" x14ac:dyDescent="0.35">
      <c r="A1527" s="177" t="s">
        <v>6398</v>
      </c>
      <c r="B1527" s="175"/>
      <c r="C1527" s="175" t="s">
        <v>256</v>
      </c>
      <c r="D1527" s="175" t="s">
        <v>11030</v>
      </c>
      <c r="E1527" s="175" t="s">
        <v>6397</v>
      </c>
      <c r="F1527" s="175"/>
      <c r="G1527" s="176" t="s">
        <v>9784</v>
      </c>
      <c r="H1527" s="175" t="s">
        <v>1469</v>
      </c>
      <c r="I1527" s="173">
        <v>0</v>
      </c>
      <c r="J1527" s="173">
        <v>0</v>
      </c>
      <c r="K1527" s="173">
        <v>0</v>
      </c>
      <c r="L1527" s="174">
        <v>0</v>
      </c>
      <c r="M1527" s="173">
        <v>431</v>
      </c>
      <c r="N1527" s="173">
        <v>413</v>
      </c>
      <c r="O1527" s="173">
        <v>412</v>
      </c>
      <c r="P1527" s="167">
        <v>4.3583535108958897E-2</v>
      </c>
    </row>
    <row r="1528" spans="1:16" x14ac:dyDescent="0.35">
      <c r="A1528" s="177" t="s">
        <v>6396</v>
      </c>
      <c r="B1528" s="175"/>
      <c r="C1528" s="175" t="s">
        <v>258</v>
      </c>
      <c r="D1528" s="175" t="s">
        <v>6395</v>
      </c>
      <c r="E1528" s="175"/>
      <c r="F1528" s="175" t="s">
        <v>6394</v>
      </c>
      <c r="G1528" s="176" t="s">
        <v>6393</v>
      </c>
      <c r="H1528" s="175" t="s">
        <v>1469</v>
      </c>
      <c r="I1528" s="173">
        <v>0</v>
      </c>
      <c r="J1528" s="173">
        <v>0</v>
      </c>
      <c r="K1528" s="173">
        <v>0</v>
      </c>
      <c r="L1528" s="174">
        <v>0</v>
      </c>
      <c r="M1528" s="173">
        <v>31</v>
      </c>
      <c r="N1528" s="173">
        <v>59</v>
      </c>
      <c r="O1528" s="173">
        <v>69</v>
      </c>
      <c r="P1528" s="167">
        <v>-0.47457627118644102</v>
      </c>
    </row>
    <row r="1529" spans="1:16" x14ac:dyDescent="0.35">
      <c r="A1529" s="177" t="s">
        <v>6392</v>
      </c>
      <c r="B1529" s="175"/>
      <c r="C1529" s="175" t="s">
        <v>256</v>
      </c>
      <c r="D1529" s="175"/>
      <c r="E1529" s="175" t="s">
        <v>6391</v>
      </c>
      <c r="F1529" s="175"/>
      <c r="G1529" s="176"/>
      <c r="H1529" s="175" t="s">
        <v>1462</v>
      </c>
      <c r="I1529" s="173">
        <v>0</v>
      </c>
      <c r="J1529" s="173">
        <v>0</v>
      </c>
      <c r="K1529" s="173">
        <v>0</v>
      </c>
      <c r="L1529" s="174">
        <v>0</v>
      </c>
      <c r="M1529" s="173">
        <v>0</v>
      </c>
      <c r="N1529" s="173">
        <v>0</v>
      </c>
      <c r="O1529" s="173">
        <v>0</v>
      </c>
      <c r="P1529" s="167">
        <v>0</v>
      </c>
    </row>
    <row r="1530" spans="1:16" x14ac:dyDescent="0.35">
      <c r="A1530" s="177" t="s">
        <v>6390</v>
      </c>
      <c r="B1530" s="175"/>
      <c r="C1530" s="175" t="s">
        <v>257</v>
      </c>
      <c r="D1530" s="175" t="s">
        <v>2686</v>
      </c>
      <c r="E1530" s="175"/>
      <c r="F1530" s="175" t="s">
        <v>6389</v>
      </c>
      <c r="G1530" s="176" t="s">
        <v>1885</v>
      </c>
      <c r="H1530" s="175" t="s">
        <v>1462</v>
      </c>
      <c r="I1530" s="173">
        <v>0</v>
      </c>
      <c r="J1530" s="173">
        <v>0</v>
      </c>
      <c r="K1530" s="173">
        <v>0</v>
      </c>
      <c r="L1530" s="174">
        <v>0</v>
      </c>
      <c r="M1530" s="173">
        <v>117</v>
      </c>
      <c r="N1530" s="173">
        <v>42</v>
      </c>
      <c r="O1530" s="173">
        <v>57</v>
      </c>
      <c r="P1530" s="167">
        <v>1.78571428571429</v>
      </c>
    </row>
    <row r="1531" spans="1:16" x14ac:dyDescent="0.35">
      <c r="A1531" s="177" t="s">
        <v>6388</v>
      </c>
      <c r="B1531" s="175"/>
      <c r="C1531" s="175" t="s">
        <v>254</v>
      </c>
      <c r="D1531" s="175"/>
      <c r="E1531" s="175" t="s">
        <v>6387</v>
      </c>
      <c r="F1531" s="175"/>
      <c r="G1531" s="176"/>
      <c r="H1531" s="175" t="s">
        <v>1462</v>
      </c>
      <c r="I1531" s="173">
        <v>0</v>
      </c>
      <c r="J1531" s="173">
        <v>0</v>
      </c>
      <c r="K1531" s="173">
        <v>0</v>
      </c>
      <c r="L1531" s="174">
        <v>0</v>
      </c>
      <c r="M1531" s="173">
        <v>0</v>
      </c>
      <c r="N1531" s="173">
        <v>0</v>
      </c>
      <c r="O1531" s="173">
        <v>0</v>
      </c>
      <c r="P1531" s="167">
        <v>0</v>
      </c>
    </row>
    <row r="1532" spans="1:16" x14ac:dyDescent="0.35">
      <c r="A1532" s="177" t="s">
        <v>6386</v>
      </c>
      <c r="B1532" s="175"/>
      <c r="C1532" s="175" t="s">
        <v>258</v>
      </c>
      <c r="D1532" s="175"/>
      <c r="E1532" s="175"/>
      <c r="F1532" s="175" t="s">
        <v>6385</v>
      </c>
      <c r="G1532" s="176"/>
      <c r="H1532" s="175" t="s">
        <v>1878</v>
      </c>
      <c r="I1532" s="173">
        <v>0</v>
      </c>
      <c r="J1532" s="173">
        <v>0</v>
      </c>
      <c r="K1532" s="173">
        <v>0</v>
      </c>
      <c r="L1532" s="174">
        <v>0</v>
      </c>
      <c r="M1532" s="173">
        <v>0</v>
      </c>
      <c r="N1532" s="173">
        <v>0</v>
      </c>
      <c r="O1532" s="173">
        <v>0</v>
      </c>
      <c r="P1532" s="167">
        <v>0</v>
      </c>
    </row>
    <row r="1533" spans="1:16" x14ac:dyDescent="0.35">
      <c r="A1533" s="177" t="s">
        <v>7004</v>
      </c>
      <c r="B1533" s="175"/>
      <c r="C1533" s="175" t="s">
        <v>258</v>
      </c>
      <c r="D1533" s="175" t="s">
        <v>9592</v>
      </c>
      <c r="E1533" s="175"/>
      <c r="F1533" s="175" t="s">
        <v>7003</v>
      </c>
      <c r="G1533" s="176" t="s">
        <v>9593</v>
      </c>
      <c r="H1533" s="175" t="s">
        <v>1646</v>
      </c>
      <c r="I1533" s="173">
        <v>0</v>
      </c>
      <c r="J1533" s="173">
        <v>27</v>
      </c>
      <c r="K1533" s="173">
        <v>31</v>
      </c>
      <c r="L1533" s="174">
        <v>-1</v>
      </c>
      <c r="M1533" s="173">
        <v>139</v>
      </c>
      <c r="N1533" s="173">
        <v>43</v>
      </c>
      <c r="O1533" s="173">
        <v>54</v>
      </c>
      <c r="P1533" s="167">
        <v>2.2325581395348801</v>
      </c>
    </row>
    <row r="1534" spans="1:16" x14ac:dyDescent="0.35">
      <c r="A1534" s="177" t="s">
        <v>6384</v>
      </c>
      <c r="B1534" s="175"/>
      <c r="C1534" s="175" t="s">
        <v>258</v>
      </c>
      <c r="D1534" s="175" t="s">
        <v>6370</v>
      </c>
      <c r="E1534" s="175"/>
      <c r="F1534" s="175" t="s">
        <v>6383</v>
      </c>
      <c r="G1534" s="176" t="s">
        <v>6368</v>
      </c>
      <c r="H1534" s="175" t="s">
        <v>1646</v>
      </c>
      <c r="I1534" s="173">
        <v>0</v>
      </c>
      <c r="J1534" s="173">
        <v>0</v>
      </c>
      <c r="K1534" s="173">
        <v>3</v>
      </c>
      <c r="L1534" s="174">
        <v>0</v>
      </c>
      <c r="M1534" s="173">
        <v>83</v>
      </c>
      <c r="N1534" s="173">
        <v>31</v>
      </c>
      <c r="O1534" s="173">
        <v>39</v>
      </c>
      <c r="P1534" s="167">
        <v>1.67741935483871</v>
      </c>
    </row>
    <row r="1535" spans="1:16" x14ac:dyDescent="0.35">
      <c r="A1535" s="177" t="s">
        <v>6382</v>
      </c>
      <c r="B1535" s="175"/>
      <c r="C1535" s="175" t="s">
        <v>258</v>
      </c>
      <c r="D1535" s="175" t="s">
        <v>6370</v>
      </c>
      <c r="E1535" s="175"/>
      <c r="F1535" s="175" t="s">
        <v>6381</v>
      </c>
      <c r="G1535" s="176" t="s">
        <v>6368</v>
      </c>
      <c r="H1535" s="175" t="s">
        <v>1646</v>
      </c>
      <c r="I1535" s="173">
        <v>0</v>
      </c>
      <c r="J1535" s="173">
        <v>0</v>
      </c>
      <c r="K1535" s="173">
        <v>0</v>
      </c>
      <c r="L1535" s="174">
        <v>0</v>
      </c>
      <c r="M1535" s="173">
        <v>0</v>
      </c>
      <c r="N1535" s="173">
        <v>0</v>
      </c>
      <c r="O1535" s="173">
        <v>6</v>
      </c>
      <c r="P1535" s="167">
        <v>0</v>
      </c>
    </row>
    <row r="1536" spans="1:16" x14ac:dyDescent="0.35">
      <c r="A1536" s="177" t="s">
        <v>6380</v>
      </c>
      <c r="B1536" s="175"/>
      <c r="C1536" s="175" t="s">
        <v>351</v>
      </c>
      <c r="D1536" s="175"/>
      <c r="E1536" s="175"/>
      <c r="F1536" s="175" t="s">
        <v>6379</v>
      </c>
      <c r="G1536" s="176"/>
      <c r="H1536" s="175" t="s">
        <v>1462</v>
      </c>
      <c r="I1536" s="173">
        <v>0</v>
      </c>
      <c r="J1536" s="173">
        <v>0</v>
      </c>
      <c r="K1536" s="173">
        <v>0</v>
      </c>
      <c r="L1536" s="174">
        <v>0</v>
      </c>
      <c r="M1536" s="173">
        <v>0</v>
      </c>
      <c r="N1536" s="173">
        <v>0</v>
      </c>
      <c r="O1536" s="173">
        <v>0</v>
      </c>
      <c r="P1536" s="167">
        <v>0</v>
      </c>
    </row>
    <row r="1537" spans="1:16" x14ac:dyDescent="0.35">
      <c r="A1537" s="177" t="s">
        <v>6378</v>
      </c>
      <c r="B1537" s="175"/>
      <c r="C1537" s="175" t="s">
        <v>351</v>
      </c>
      <c r="D1537" s="175"/>
      <c r="E1537" s="175"/>
      <c r="F1537" s="175" t="s">
        <v>6377</v>
      </c>
      <c r="G1537" s="176"/>
      <c r="H1537" s="175" t="s">
        <v>1462</v>
      </c>
      <c r="I1537" s="173">
        <v>0</v>
      </c>
      <c r="J1537" s="173">
        <v>0</v>
      </c>
      <c r="K1537" s="173">
        <v>0</v>
      </c>
      <c r="L1537" s="174">
        <v>0</v>
      </c>
      <c r="M1537" s="173">
        <v>0</v>
      </c>
      <c r="N1537" s="173">
        <v>0</v>
      </c>
      <c r="O1537" s="173">
        <v>0</v>
      </c>
      <c r="P1537" s="167">
        <v>0</v>
      </c>
    </row>
    <row r="1538" spans="1:16" x14ac:dyDescent="0.35">
      <c r="A1538" s="177" t="s">
        <v>6376</v>
      </c>
      <c r="B1538" s="175"/>
      <c r="C1538" s="175" t="s">
        <v>351</v>
      </c>
      <c r="D1538" s="175"/>
      <c r="E1538" s="175"/>
      <c r="F1538" s="175" t="s">
        <v>6375</v>
      </c>
      <c r="G1538" s="176"/>
      <c r="H1538" s="175" t="s">
        <v>1462</v>
      </c>
      <c r="I1538" s="173">
        <v>0</v>
      </c>
      <c r="J1538" s="173">
        <v>0</v>
      </c>
      <c r="K1538" s="173">
        <v>0</v>
      </c>
      <c r="L1538" s="174">
        <v>0</v>
      </c>
      <c r="M1538" s="173">
        <v>0</v>
      </c>
      <c r="N1538" s="173">
        <v>0</v>
      </c>
      <c r="O1538" s="173">
        <v>0</v>
      </c>
      <c r="P1538" s="167">
        <v>0</v>
      </c>
    </row>
    <row r="1539" spans="1:16" x14ac:dyDescent="0.35">
      <c r="A1539" s="177" t="s">
        <v>6374</v>
      </c>
      <c r="B1539" s="175"/>
      <c r="C1539" s="175" t="s">
        <v>264</v>
      </c>
      <c r="D1539" s="175" t="s">
        <v>6373</v>
      </c>
      <c r="E1539" s="175"/>
      <c r="F1539" s="175" t="s">
        <v>6372</v>
      </c>
      <c r="G1539" s="176" t="s">
        <v>217</v>
      </c>
      <c r="H1539" s="175" t="s">
        <v>1462</v>
      </c>
      <c r="I1539" s="173">
        <v>0</v>
      </c>
      <c r="J1539" s="173">
        <v>0</v>
      </c>
      <c r="K1539" s="173">
        <v>0</v>
      </c>
      <c r="L1539" s="174">
        <v>0</v>
      </c>
      <c r="M1539" s="173">
        <v>0</v>
      </c>
      <c r="N1539" s="173">
        <v>0</v>
      </c>
      <c r="O1539" s="173">
        <v>0</v>
      </c>
      <c r="P1539" s="167">
        <v>0</v>
      </c>
    </row>
    <row r="1540" spans="1:16" x14ac:dyDescent="0.35">
      <c r="A1540" s="177" t="s">
        <v>6371</v>
      </c>
      <c r="B1540" s="175"/>
      <c r="C1540" s="175" t="s">
        <v>258</v>
      </c>
      <c r="D1540" s="175" t="s">
        <v>6370</v>
      </c>
      <c r="E1540" s="175"/>
      <c r="F1540" s="175" t="s">
        <v>6369</v>
      </c>
      <c r="G1540" s="176" t="s">
        <v>6368</v>
      </c>
      <c r="H1540" s="175" t="s">
        <v>1646</v>
      </c>
      <c r="I1540" s="173">
        <v>0</v>
      </c>
      <c r="J1540" s="173">
        <v>0</v>
      </c>
      <c r="K1540" s="173">
        <v>0</v>
      </c>
      <c r="L1540" s="174">
        <v>0</v>
      </c>
      <c r="M1540" s="173">
        <v>0</v>
      </c>
      <c r="N1540" s="173">
        <v>0</v>
      </c>
      <c r="O1540" s="173">
        <v>0</v>
      </c>
      <c r="P1540" s="167">
        <v>0</v>
      </c>
    </row>
    <row r="1541" spans="1:16" x14ac:dyDescent="0.35">
      <c r="A1541" s="177" t="s">
        <v>6363</v>
      </c>
      <c r="B1541" s="175"/>
      <c r="C1541" s="175" t="s">
        <v>258</v>
      </c>
      <c r="D1541" s="175"/>
      <c r="E1541" s="175"/>
      <c r="F1541" s="175" t="s">
        <v>6362</v>
      </c>
      <c r="G1541" s="176"/>
      <c r="H1541" s="175" t="s">
        <v>1462</v>
      </c>
      <c r="I1541" s="173">
        <v>0</v>
      </c>
      <c r="J1541" s="173">
        <v>0</v>
      </c>
      <c r="K1541" s="173">
        <v>0</v>
      </c>
      <c r="L1541" s="174">
        <v>0</v>
      </c>
      <c r="M1541" s="173">
        <v>0</v>
      </c>
      <c r="N1541" s="173">
        <v>0</v>
      </c>
      <c r="O1541" s="173">
        <v>0</v>
      </c>
      <c r="P1541" s="167">
        <v>0</v>
      </c>
    </row>
    <row r="1542" spans="1:16" x14ac:dyDescent="0.35">
      <c r="A1542" s="177" t="s">
        <v>6361</v>
      </c>
      <c r="B1542" s="175"/>
      <c r="C1542" s="175" t="s">
        <v>258</v>
      </c>
      <c r="D1542" s="175"/>
      <c r="E1542" s="175"/>
      <c r="F1542" s="175" t="s">
        <v>6360</v>
      </c>
      <c r="G1542" s="176"/>
      <c r="H1542" s="175" t="s">
        <v>1462</v>
      </c>
      <c r="I1542" s="173">
        <v>0</v>
      </c>
      <c r="J1542" s="173">
        <v>0</v>
      </c>
      <c r="K1542" s="173">
        <v>0</v>
      </c>
      <c r="L1542" s="174">
        <v>0</v>
      </c>
      <c r="M1542" s="173">
        <v>0</v>
      </c>
      <c r="N1542" s="173">
        <v>0</v>
      </c>
      <c r="O1542" s="173">
        <v>0</v>
      </c>
      <c r="P1542" s="167">
        <v>0</v>
      </c>
    </row>
    <row r="1543" spans="1:16" x14ac:dyDescent="0.35">
      <c r="A1543" s="177" t="s">
        <v>6359</v>
      </c>
      <c r="B1543" s="175"/>
      <c r="C1543" s="175" t="s">
        <v>258</v>
      </c>
      <c r="D1543" s="175"/>
      <c r="E1543" s="175"/>
      <c r="F1543" s="175" t="s">
        <v>6358</v>
      </c>
      <c r="G1543" s="176"/>
      <c r="H1543" s="175" t="s">
        <v>1462</v>
      </c>
      <c r="I1543" s="173">
        <v>0</v>
      </c>
      <c r="J1543" s="173">
        <v>0</v>
      </c>
      <c r="K1543" s="173">
        <v>0</v>
      </c>
      <c r="L1543" s="174">
        <v>0</v>
      </c>
      <c r="M1543" s="173">
        <v>0</v>
      </c>
      <c r="N1543" s="173">
        <v>0</v>
      </c>
      <c r="O1543" s="173">
        <v>0</v>
      </c>
      <c r="P1543" s="167">
        <v>0</v>
      </c>
    </row>
    <row r="1544" spans="1:16" x14ac:dyDescent="0.35">
      <c r="A1544" s="177" t="s">
        <v>6357</v>
      </c>
      <c r="B1544" s="175"/>
      <c r="C1544" s="175" t="s">
        <v>258</v>
      </c>
      <c r="D1544" s="175"/>
      <c r="E1544" s="175"/>
      <c r="F1544" s="175" t="s">
        <v>6356</v>
      </c>
      <c r="G1544" s="176"/>
      <c r="H1544" s="175" t="s">
        <v>1462</v>
      </c>
      <c r="I1544" s="173">
        <v>0</v>
      </c>
      <c r="J1544" s="173">
        <v>0</v>
      </c>
      <c r="K1544" s="173">
        <v>0</v>
      </c>
      <c r="L1544" s="174">
        <v>0</v>
      </c>
      <c r="M1544" s="173">
        <v>0</v>
      </c>
      <c r="N1544" s="173">
        <v>0</v>
      </c>
      <c r="O1544" s="173">
        <v>0</v>
      </c>
      <c r="P1544" s="167">
        <v>0</v>
      </c>
    </row>
    <row r="1545" spans="1:16" x14ac:dyDescent="0.35">
      <c r="A1545" s="177" t="s">
        <v>6353</v>
      </c>
      <c r="B1545" s="175"/>
      <c r="C1545" s="175" t="s">
        <v>350</v>
      </c>
      <c r="D1545" s="175"/>
      <c r="E1545" s="175"/>
      <c r="F1545" s="175" t="s">
        <v>6352</v>
      </c>
      <c r="G1545" s="176"/>
      <c r="H1545" s="175" t="s">
        <v>1462</v>
      </c>
      <c r="I1545" s="173">
        <v>0</v>
      </c>
      <c r="J1545" s="173">
        <v>0</v>
      </c>
      <c r="K1545" s="173">
        <v>0</v>
      </c>
      <c r="L1545" s="174">
        <v>0</v>
      </c>
      <c r="M1545" s="173">
        <v>0</v>
      </c>
      <c r="N1545" s="173">
        <v>0</v>
      </c>
      <c r="O1545" s="173">
        <v>0</v>
      </c>
      <c r="P1545" s="167">
        <v>0</v>
      </c>
    </row>
    <row r="1546" spans="1:16" x14ac:dyDescent="0.35">
      <c r="A1546" s="177" t="s">
        <v>6351</v>
      </c>
      <c r="B1546" s="175"/>
      <c r="C1546" s="175" t="s">
        <v>8856</v>
      </c>
      <c r="D1546" s="175" t="s">
        <v>9600</v>
      </c>
      <c r="E1546" s="175"/>
      <c r="F1546" s="175" t="s">
        <v>6350</v>
      </c>
      <c r="G1546" s="176" t="s">
        <v>3084</v>
      </c>
      <c r="H1546" s="175" t="s">
        <v>1469</v>
      </c>
      <c r="I1546" s="173">
        <v>0</v>
      </c>
      <c r="J1546" s="173">
        <v>0</v>
      </c>
      <c r="K1546" s="173">
        <v>1</v>
      </c>
      <c r="L1546" s="174">
        <v>0</v>
      </c>
      <c r="M1546" s="173">
        <v>126</v>
      </c>
      <c r="N1546" s="173">
        <v>53</v>
      </c>
      <c r="O1546" s="173">
        <v>68</v>
      </c>
      <c r="P1546" s="167">
        <v>1.3773584905660401</v>
      </c>
    </row>
    <row r="1547" spans="1:16" x14ac:dyDescent="0.35">
      <c r="A1547" s="177" t="s">
        <v>6349</v>
      </c>
      <c r="B1547" s="175"/>
      <c r="C1547" s="175" t="s">
        <v>256</v>
      </c>
      <c r="D1547" s="175"/>
      <c r="E1547" s="175"/>
      <c r="F1547" s="175" t="s">
        <v>6348</v>
      </c>
      <c r="G1547" s="176"/>
      <c r="H1547" s="175" t="s">
        <v>1469</v>
      </c>
      <c r="I1547" s="173">
        <v>0</v>
      </c>
      <c r="J1547" s="173">
        <v>0</v>
      </c>
      <c r="K1547" s="173">
        <v>0</v>
      </c>
      <c r="L1547" s="174">
        <v>0</v>
      </c>
      <c r="M1547" s="173">
        <v>0</v>
      </c>
      <c r="N1547" s="173">
        <v>0</v>
      </c>
      <c r="O1547" s="173">
        <v>0</v>
      </c>
      <c r="P1547" s="167">
        <v>0</v>
      </c>
    </row>
    <row r="1548" spans="1:16" x14ac:dyDescent="0.35">
      <c r="A1548" s="177" t="s">
        <v>6347</v>
      </c>
      <c r="B1548" s="175"/>
      <c r="C1548" s="175" t="s">
        <v>256</v>
      </c>
      <c r="D1548" s="175"/>
      <c r="E1548" s="175"/>
      <c r="F1548" s="175" t="s">
        <v>6346</v>
      </c>
      <c r="G1548" s="176"/>
      <c r="H1548" s="175" t="s">
        <v>1469</v>
      </c>
      <c r="I1548" s="173">
        <v>0</v>
      </c>
      <c r="J1548" s="173">
        <v>0</v>
      </c>
      <c r="K1548" s="173">
        <v>0</v>
      </c>
      <c r="L1548" s="174">
        <v>0</v>
      </c>
      <c r="M1548" s="173">
        <v>0</v>
      </c>
      <c r="N1548" s="173">
        <v>0</v>
      </c>
      <c r="O1548" s="173">
        <v>0</v>
      </c>
      <c r="P1548" s="167">
        <v>0</v>
      </c>
    </row>
    <row r="1549" spans="1:16" x14ac:dyDescent="0.35">
      <c r="A1549" s="177" t="s">
        <v>6345</v>
      </c>
      <c r="B1549" s="175"/>
      <c r="C1549" s="175" t="s">
        <v>256</v>
      </c>
      <c r="D1549" s="175"/>
      <c r="E1549" s="175"/>
      <c r="F1549" s="175" t="s">
        <v>6344</v>
      </c>
      <c r="G1549" s="176"/>
      <c r="H1549" s="175" t="s">
        <v>1469</v>
      </c>
      <c r="I1549" s="173">
        <v>0</v>
      </c>
      <c r="J1549" s="173">
        <v>0</v>
      </c>
      <c r="K1549" s="173">
        <v>0</v>
      </c>
      <c r="L1549" s="174">
        <v>0</v>
      </c>
      <c r="M1549" s="173">
        <v>0</v>
      </c>
      <c r="N1549" s="173">
        <v>0</v>
      </c>
      <c r="O1549" s="173">
        <v>0</v>
      </c>
      <c r="P1549" s="167">
        <v>0</v>
      </c>
    </row>
    <row r="1550" spans="1:16" x14ac:dyDescent="0.35">
      <c r="A1550" s="179" t="s">
        <v>6343</v>
      </c>
      <c r="B1550" s="178"/>
      <c r="C1550" s="175" t="s">
        <v>256</v>
      </c>
      <c r="D1550" s="175" t="s">
        <v>6342</v>
      </c>
      <c r="E1550" s="175"/>
      <c r="F1550" s="175" t="s">
        <v>6341</v>
      </c>
      <c r="G1550" s="176" t="s">
        <v>221</v>
      </c>
      <c r="H1550" s="175" t="s">
        <v>1646</v>
      </c>
      <c r="I1550" s="173">
        <v>0</v>
      </c>
      <c r="J1550" s="173">
        <v>0</v>
      </c>
      <c r="K1550" s="173">
        <v>0</v>
      </c>
      <c r="L1550" s="174">
        <v>0</v>
      </c>
      <c r="M1550" s="173">
        <v>1726</v>
      </c>
      <c r="N1550" s="173">
        <v>2089</v>
      </c>
      <c r="O1550" s="173">
        <v>1402</v>
      </c>
      <c r="P1550" s="167">
        <v>-0.173767352800383</v>
      </c>
    </row>
    <row r="1551" spans="1:16" x14ac:dyDescent="0.35">
      <c r="A1551" s="177" t="s">
        <v>6340</v>
      </c>
      <c r="B1551" s="175"/>
      <c r="C1551" s="175" t="s">
        <v>256</v>
      </c>
      <c r="D1551" s="175"/>
      <c r="E1551" s="175"/>
      <c r="F1551" s="175" t="s">
        <v>6339</v>
      </c>
      <c r="G1551" s="176"/>
      <c r="H1551" s="175" t="s">
        <v>1469</v>
      </c>
      <c r="I1551" s="173">
        <v>0</v>
      </c>
      <c r="J1551" s="173">
        <v>0</v>
      </c>
      <c r="K1551" s="173">
        <v>0</v>
      </c>
      <c r="L1551" s="174">
        <v>0</v>
      </c>
      <c r="M1551" s="173">
        <v>0</v>
      </c>
      <c r="N1551" s="173">
        <v>0</v>
      </c>
      <c r="O1551" s="173">
        <v>0</v>
      </c>
      <c r="P1551" s="167">
        <v>0</v>
      </c>
    </row>
    <row r="1552" spans="1:16" x14ac:dyDescent="0.35">
      <c r="A1552" s="177" t="s">
        <v>6338</v>
      </c>
      <c r="B1552" s="175"/>
      <c r="C1552" s="175" t="s">
        <v>256</v>
      </c>
      <c r="D1552" s="175"/>
      <c r="E1552" s="175"/>
      <c r="F1552" s="175" t="s">
        <v>6337</v>
      </c>
      <c r="G1552" s="176"/>
      <c r="H1552" s="175" t="s">
        <v>1469</v>
      </c>
      <c r="I1552" s="173">
        <v>0</v>
      </c>
      <c r="J1552" s="173">
        <v>0</v>
      </c>
      <c r="K1552" s="173">
        <v>0</v>
      </c>
      <c r="L1552" s="174">
        <v>0</v>
      </c>
      <c r="M1552" s="173">
        <v>0</v>
      </c>
      <c r="N1552" s="173">
        <v>0</v>
      </c>
      <c r="O1552" s="173">
        <v>0</v>
      </c>
      <c r="P1552" s="167">
        <v>0</v>
      </c>
    </row>
    <row r="1553" spans="1:16" x14ac:dyDescent="0.35">
      <c r="A1553" s="177" t="s">
        <v>6336</v>
      </c>
      <c r="B1553" s="175"/>
      <c r="C1553" s="175" t="s">
        <v>265</v>
      </c>
      <c r="D1553" s="175"/>
      <c r="E1553" s="175"/>
      <c r="F1553" s="175" t="s">
        <v>6335</v>
      </c>
      <c r="G1553" s="176"/>
      <c r="H1553" s="175" t="s">
        <v>1462</v>
      </c>
      <c r="I1553" s="173">
        <v>0</v>
      </c>
      <c r="J1553" s="173">
        <v>0</v>
      </c>
      <c r="K1553" s="173">
        <v>0</v>
      </c>
      <c r="L1553" s="174">
        <v>0</v>
      </c>
      <c r="M1553" s="173">
        <v>0</v>
      </c>
      <c r="N1553" s="173">
        <v>0</v>
      </c>
      <c r="O1553" s="173">
        <v>0</v>
      </c>
      <c r="P1553" s="167">
        <v>0</v>
      </c>
    </row>
    <row r="1554" spans="1:16" x14ac:dyDescent="0.35">
      <c r="A1554" s="177" t="s">
        <v>6334</v>
      </c>
      <c r="B1554" s="175"/>
      <c r="C1554" s="175" t="s">
        <v>257</v>
      </c>
      <c r="D1554" s="175" t="s">
        <v>1837</v>
      </c>
      <c r="E1554" s="175"/>
      <c r="F1554" s="175" t="s">
        <v>6333</v>
      </c>
      <c r="G1554" s="176" t="s">
        <v>216</v>
      </c>
      <c r="H1554" s="175" t="s">
        <v>1469</v>
      </c>
      <c r="I1554" s="173">
        <v>0</v>
      </c>
      <c r="J1554" s="173">
        <v>0</v>
      </c>
      <c r="K1554" s="173">
        <v>0</v>
      </c>
      <c r="L1554" s="174">
        <v>0</v>
      </c>
      <c r="M1554" s="173">
        <v>17</v>
      </c>
      <c r="N1554" s="173">
        <v>3</v>
      </c>
      <c r="O1554" s="173">
        <v>0</v>
      </c>
      <c r="P1554" s="167">
        <v>4.6666666666666696</v>
      </c>
    </row>
    <row r="1555" spans="1:16" x14ac:dyDescent="0.35">
      <c r="A1555" s="177" t="s">
        <v>6332</v>
      </c>
      <c r="B1555" s="175"/>
      <c r="C1555" s="175" t="s">
        <v>350</v>
      </c>
      <c r="D1555" s="175"/>
      <c r="E1555" s="175"/>
      <c r="F1555" s="175" t="s">
        <v>6331</v>
      </c>
      <c r="G1555" s="176"/>
      <c r="H1555" s="175" t="s">
        <v>1462</v>
      </c>
      <c r="I1555" s="173">
        <v>0</v>
      </c>
      <c r="J1555" s="173">
        <v>0</v>
      </c>
      <c r="K1555" s="173">
        <v>0</v>
      </c>
      <c r="L1555" s="174">
        <v>0</v>
      </c>
      <c r="M1555" s="173">
        <v>0</v>
      </c>
      <c r="N1555" s="173">
        <v>0</v>
      </c>
      <c r="O1555" s="173">
        <v>0</v>
      </c>
      <c r="P1555" s="167">
        <v>0</v>
      </c>
    </row>
    <row r="1556" spans="1:16" x14ac:dyDescent="0.35">
      <c r="A1556" s="177" t="s">
        <v>6330</v>
      </c>
      <c r="B1556" s="175"/>
      <c r="C1556" s="175" t="s">
        <v>258</v>
      </c>
      <c r="D1556" s="175"/>
      <c r="E1556" s="175"/>
      <c r="F1556" s="175" t="s">
        <v>6329</v>
      </c>
      <c r="G1556" s="176"/>
      <c r="H1556" s="175" t="s">
        <v>1462</v>
      </c>
      <c r="I1556" s="173">
        <v>0</v>
      </c>
      <c r="J1556" s="173">
        <v>0</v>
      </c>
      <c r="K1556" s="173">
        <v>0</v>
      </c>
      <c r="L1556" s="174">
        <v>0</v>
      </c>
      <c r="M1556" s="173">
        <v>0</v>
      </c>
      <c r="N1556" s="173">
        <v>0</v>
      </c>
      <c r="O1556" s="173">
        <v>0</v>
      </c>
      <c r="P1556" s="167">
        <v>0</v>
      </c>
    </row>
    <row r="1557" spans="1:16" x14ac:dyDescent="0.35">
      <c r="A1557" s="177" t="s">
        <v>6328</v>
      </c>
      <c r="B1557" s="175"/>
      <c r="C1557" s="175" t="s">
        <v>266</v>
      </c>
      <c r="D1557" s="175"/>
      <c r="E1557" s="175"/>
      <c r="F1557" s="175" t="s">
        <v>6327</v>
      </c>
      <c r="G1557" s="176"/>
      <c r="H1557" s="175" t="s">
        <v>1462</v>
      </c>
      <c r="I1557" s="173">
        <v>0</v>
      </c>
      <c r="J1557" s="173">
        <v>0</v>
      </c>
      <c r="K1557" s="173">
        <v>0</v>
      </c>
      <c r="L1557" s="174">
        <v>0</v>
      </c>
      <c r="M1557" s="173">
        <v>0</v>
      </c>
      <c r="N1557" s="173">
        <v>0</v>
      </c>
      <c r="O1557" s="173">
        <v>0</v>
      </c>
      <c r="P1557" s="167">
        <v>0</v>
      </c>
    </row>
    <row r="1558" spans="1:16" x14ac:dyDescent="0.35">
      <c r="A1558" s="177" t="s">
        <v>6326</v>
      </c>
      <c r="B1558" s="175"/>
      <c r="C1558" s="175" t="s">
        <v>254</v>
      </c>
      <c r="D1558" s="175"/>
      <c r="E1558" s="175"/>
      <c r="F1558" s="175" t="s">
        <v>6325</v>
      </c>
      <c r="G1558" s="176"/>
      <c r="H1558" s="175" t="s">
        <v>1462</v>
      </c>
      <c r="I1558" s="173">
        <v>0</v>
      </c>
      <c r="J1558" s="173">
        <v>0</v>
      </c>
      <c r="K1558" s="173">
        <v>0</v>
      </c>
      <c r="L1558" s="174">
        <v>0</v>
      </c>
      <c r="M1558" s="173">
        <v>0</v>
      </c>
      <c r="N1558" s="173">
        <v>0</v>
      </c>
      <c r="O1558" s="173">
        <v>0</v>
      </c>
      <c r="P1558" s="167">
        <v>0</v>
      </c>
    </row>
    <row r="1559" spans="1:16" x14ac:dyDescent="0.35">
      <c r="A1559" s="177" t="s">
        <v>6324</v>
      </c>
      <c r="B1559" s="175"/>
      <c r="C1559" s="175" t="s">
        <v>255</v>
      </c>
      <c r="D1559" s="175"/>
      <c r="E1559" s="175"/>
      <c r="F1559" s="175" t="s">
        <v>6323</v>
      </c>
      <c r="G1559" s="176"/>
      <c r="H1559" s="175" t="s">
        <v>1469</v>
      </c>
      <c r="I1559" s="173">
        <v>0</v>
      </c>
      <c r="J1559" s="173">
        <v>0</v>
      </c>
      <c r="K1559" s="173">
        <v>0</v>
      </c>
      <c r="L1559" s="174">
        <v>0</v>
      </c>
      <c r="M1559" s="173">
        <v>0</v>
      </c>
      <c r="N1559" s="173">
        <v>0</v>
      </c>
      <c r="O1559" s="173">
        <v>0</v>
      </c>
      <c r="P1559" s="167">
        <v>0</v>
      </c>
    </row>
    <row r="1560" spans="1:16" x14ac:dyDescent="0.35">
      <c r="A1560" s="177" t="s">
        <v>6322</v>
      </c>
      <c r="B1560" s="175"/>
      <c r="C1560" s="175" t="s">
        <v>259</v>
      </c>
      <c r="D1560" s="175"/>
      <c r="E1560" s="175"/>
      <c r="F1560" s="175" t="s">
        <v>6321</v>
      </c>
      <c r="G1560" s="176"/>
      <c r="H1560" s="175" t="s">
        <v>1462</v>
      </c>
      <c r="I1560" s="173">
        <v>0</v>
      </c>
      <c r="J1560" s="173">
        <v>0</v>
      </c>
      <c r="K1560" s="173">
        <v>0</v>
      </c>
      <c r="L1560" s="174">
        <v>0</v>
      </c>
      <c r="M1560" s="173">
        <v>0</v>
      </c>
      <c r="N1560" s="173">
        <v>0</v>
      </c>
      <c r="O1560" s="173">
        <v>0</v>
      </c>
      <c r="P1560" s="167">
        <v>0</v>
      </c>
    </row>
    <row r="1561" spans="1:16" x14ac:dyDescent="0.35">
      <c r="A1561" s="177" t="s">
        <v>6320</v>
      </c>
      <c r="B1561" s="175"/>
      <c r="C1561" s="175" t="s">
        <v>259</v>
      </c>
      <c r="D1561" s="175"/>
      <c r="E1561" s="175"/>
      <c r="F1561" s="175" t="s">
        <v>6319</v>
      </c>
      <c r="G1561" s="176"/>
      <c r="H1561" s="175" t="s">
        <v>1462</v>
      </c>
      <c r="I1561" s="173">
        <v>0</v>
      </c>
      <c r="J1561" s="173">
        <v>0</v>
      </c>
      <c r="K1561" s="173">
        <v>0</v>
      </c>
      <c r="L1561" s="174">
        <v>0</v>
      </c>
      <c r="M1561" s="173">
        <v>0</v>
      </c>
      <c r="N1561" s="173">
        <v>0</v>
      </c>
      <c r="O1561" s="173">
        <v>0</v>
      </c>
      <c r="P1561" s="167">
        <v>0</v>
      </c>
    </row>
    <row r="1562" spans="1:16" x14ac:dyDescent="0.35">
      <c r="A1562" s="177" t="s">
        <v>6318</v>
      </c>
      <c r="B1562" s="175"/>
      <c r="C1562" s="175" t="s">
        <v>254</v>
      </c>
      <c r="D1562" s="175"/>
      <c r="E1562" s="175"/>
      <c r="F1562" s="175" t="s">
        <v>6317</v>
      </c>
      <c r="G1562" s="176"/>
      <c r="H1562" s="175" t="s">
        <v>1462</v>
      </c>
      <c r="I1562" s="173">
        <v>0</v>
      </c>
      <c r="J1562" s="173">
        <v>0</v>
      </c>
      <c r="K1562" s="173">
        <v>0</v>
      </c>
      <c r="L1562" s="174">
        <v>0</v>
      </c>
      <c r="M1562" s="173">
        <v>0</v>
      </c>
      <c r="N1562" s="173">
        <v>0</v>
      </c>
      <c r="O1562" s="173">
        <v>0</v>
      </c>
      <c r="P1562" s="167">
        <v>0</v>
      </c>
    </row>
    <row r="1563" spans="1:16" x14ac:dyDescent="0.35">
      <c r="A1563" s="177" t="s">
        <v>6316</v>
      </c>
      <c r="B1563" s="175"/>
      <c r="C1563" s="175" t="s">
        <v>254</v>
      </c>
      <c r="D1563" s="175"/>
      <c r="E1563" s="175"/>
      <c r="F1563" s="175" t="s">
        <v>6315</v>
      </c>
      <c r="G1563" s="176"/>
      <c r="H1563" s="175" t="s">
        <v>1462</v>
      </c>
      <c r="I1563" s="173">
        <v>0</v>
      </c>
      <c r="J1563" s="173">
        <v>0</v>
      </c>
      <c r="K1563" s="173">
        <v>0</v>
      </c>
      <c r="L1563" s="174">
        <v>0</v>
      </c>
      <c r="M1563" s="173">
        <v>0</v>
      </c>
      <c r="N1563" s="173">
        <v>0</v>
      </c>
      <c r="O1563" s="173">
        <v>0</v>
      </c>
      <c r="P1563" s="167">
        <v>0</v>
      </c>
    </row>
    <row r="1564" spans="1:16" x14ac:dyDescent="0.35">
      <c r="A1564" s="177" t="s">
        <v>6310</v>
      </c>
      <c r="B1564" s="175"/>
      <c r="C1564" s="175" t="s">
        <v>254</v>
      </c>
      <c r="D1564" s="175" t="s">
        <v>10033</v>
      </c>
      <c r="E1564" s="175"/>
      <c r="F1564" s="175" t="s">
        <v>6309</v>
      </c>
      <c r="G1564" s="176" t="s">
        <v>1894</v>
      </c>
      <c r="H1564" s="175" t="s">
        <v>1469</v>
      </c>
      <c r="I1564" s="173">
        <v>0</v>
      </c>
      <c r="J1564" s="173">
        <v>0</v>
      </c>
      <c r="K1564" s="173">
        <v>0</v>
      </c>
      <c r="L1564" s="174">
        <v>0</v>
      </c>
      <c r="M1564" s="173">
        <v>22</v>
      </c>
      <c r="N1564" s="173">
        <v>8</v>
      </c>
      <c r="O1564" s="173">
        <v>10</v>
      </c>
      <c r="P1564" s="167">
        <v>1.75</v>
      </c>
    </row>
    <row r="1565" spans="1:16" x14ac:dyDescent="0.35">
      <c r="A1565" s="177" t="s">
        <v>6308</v>
      </c>
      <c r="B1565" s="175"/>
      <c r="C1565" s="175" t="s">
        <v>8856</v>
      </c>
      <c r="D1565" s="175" t="s">
        <v>9227</v>
      </c>
      <c r="E1565" s="175"/>
      <c r="F1565" s="175" t="s">
        <v>6307</v>
      </c>
      <c r="G1565" s="176" t="s">
        <v>9228</v>
      </c>
      <c r="H1565" s="175" t="s">
        <v>1646</v>
      </c>
      <c r="I1565" s="173">
        <v>0</v>
      </c>
      <c r="J1565" s="173">
        <v>0</v>
      </c>
      <c r="K1565" s="173">
        <v>0</v>
      </c>
      <c r="L1565" s="174">
        <v>0</v>
      </c>
      <c r="M1565" s="173">
        <v>197</v>
      </c>
      <c r="N1565" s="173">
        <v>78</v>
      </c>
      <c r="O1565" s="173">
        <v>95</v>
      </c>
      <c r="P1565" s="167">
        <v>1.52564102564103</v>
      </c>
    </row>
    <row r="1566" spans="1:16" x14ac:dyDescent="0.35">
      <c r="A1566" s="177" t="s">
        <v>9550</v>
      </c>
      <c r="B1566" s="175"/>
      <c r="C1566" s="175" t="s">
        <v>256</v>
      </c>
      <c r="D1566" s="175" t="s">
        <v>6999</v>
      </c>
      <c r="E1566" s="175" t="s">
        <v>6998</v>
      </c>
      <c r="F1566" s="175"/>
      <c r="G1566" s="176" t="s">
        <v>203</v>
      </c>
      <c r="H1566" s="175"/>
      <c r="I1566" s="173">
        <v>0</v>
      </c>
      <c r="J1566" s="173">
        <v>4</v>
      </c>
      <c r="K1566" s="173">
        <v>0</v>
      </c>
      <c r="L1566" s="174">
        <v>-1</v>
      </c>
      <c r="M1566" s="173">
        <v>17</v>
      </c>
      <c r="N1566" s="173">
        <v>3</v>
      </c>
      <c r="O1566" s="173">
        <v>5</v>
      </c>
      <c r="P1566" s="167">
        <v>4.6666666666666696</v>
      </c>
    </row>
    <row r="1567" spans="1:16" x14ac:dyDescent="0.35">
      <c r="A1567" s="177" t="s">
        <v>6304</v>
      </c>
      <c r="B1567" s="175"/>
      <c r="C1567" s="175" t="s">
        <v>260</v>
      </c>
      <c r="D1567" s="175" t="s">
        <v>2030</v>
      </c>
      <c r="E1567" s="175"/>
      <c r="F1567" s="175" t="s">
        <v>6303</v>
      </c>
      <c r="G1567" s="176" t="s">
        <v>208</v>
      </c>
      <c r="H1567" s="175" t="s">
        <v>1462</v>
      </c>
      <c r="I1567" s="173">
        <v>0</v>
      </c>
      <c r="J1567" s="173">
        <v>0</v>
      </c>
      <c r="K1567" s="173">
        <v>0</v>
      </c>
      <c r="L1567" s="174">
        <v>0</v>
      </c>
      <c r="M1567" s="173">
        <v>47</v>
      </c>
      <c r="N1567" s="173">
        <v>16</v>
      </c>
      <c r="O1567" s="173">
        <v>20</v>
      </c>
      <c r="P1567" s="167">
        <v>1.9375</v>
      </c>
    </row>
    <row r="1568" spans="1:16" x14ac:dyDescent="0.35">
      <c r="A1568" s="177" t="s">
        <v>6302</v>
      </c>
      <c r="B1568" s="175"/>
      <c r="C1568" s="175" t="s">
        <v>259</v>
      </c>
      <c r="D1568" s="175" t="s">
        <v>1920</v>
      </c>
      <c r="E1568" s="175"/>
      <c r="F1568" s="175" t="s">
        <v>6301</v>
      </c>
      <c r="G1568" s="176" t="s">
        <v>202</v>
      </c>
      <c r="H1568" s="175" t="s">
        <v>1462</v>
      </c>
      <c r="I1568" s="173">
        <v>0</v>
      </c>
      <c r="J1568" s="173">
        <v>0</v>
      </c>
      <c r="K1568" s="173">
        <v>0</v>
      </c>
      <c r="L1568" s="174">
        <v>0</v>
      </c>
      <c r="M1568" s="173">
        <v>22</v>
      </c>
      <c r="N1568" s="173">
        <v>8</v>
      </c>
      <c r="O1568" s="173">
        <v>10</v>
      </c>
      <c r="P1568" s="167">
        <v>1.75</v>
      </c>
    </row>
    <row r="1569" spans="1:16" x14ac:dyDescent="0.35">
      <c r="A1569" s="177" t="s">
        <v>6300</v>
      </c>
      <c r="B1569" s="175"/>
      <c r="C1569" s="175" t="s">
        <v>258</v>
      </c>
      <c r="D1569" s="175" t="s">
        <v>4088</v>
      </c>
      <c r="E1569" s="175"/>
      <c r="F1569" s="175" t="s">
        <v>6299</v>
      </c>
      <c r="G1569" s="176" t="s">
        <v>201</v>
      </c>
      <c r="H1569" s="175" t="s">
        <v>1646</v>
      </c>
      <c r="I1569" s="173">
        <v>0</v>
      </c>
      <c r="J1569" s="173">
        <v>0</v>
      </c>
      <c r="K1569" s="173">
        <v>0</v>
      </c>
      <c r="L1569" s="174">
        <v>0</v>
      </c>
      <c r="M1569" s="173">
        <v>105</v>
      </c>
      <c r="N1569" s="173">
        <v>35</v>
      </c>
      <c r="O1569" s="173">
        <v>45</v>
      </c>
      <c r="P1569" s="167">
        <v>2</v>
      </c>
    </row>
    <row r="1570" spans="1:16" x14ac:dyDescent="0.35">
      <c r="A1570" s="177" t="s">
        <v>6298</v>
      </c>
      <c r="B1570" s="175"/>
      <c r="C1570" s="175" t="s">
        <v>259</v>
      </c>
      <c r="D1570" s="175"/>
      <c r="E1570" s="175"/>
      <c r="F1570" s="175" t="s">
        <v>6297</v>
      </c>
      <c r="G1570" s="176"/>
      <c r="H1570" s="175" t="s">
        <v>1462</v>
      </c>
      <c r="I1570" s="173">
        <v>0</v>
      </c>
      <c r="J1570" s="173">
        <v>0</v>
      </c>
      <c r="K1570" s="173">
        <v>0</v>
      </c>
      <c r="L1570" s="174">
        <v>0</v>
      </c>
      <c r="M1570" s="173">
        <v>0</v>
      </c>
      <c r="N1570" s="173">
        <v>0</v>
      </c>
      <c r="O1570" s="173">
        <v>0</v>
      </c>
      <c r="P1570" s="167">
        <v>0</v>
      </c>
    </row>
    <row r="1571" spans="1:16" x14ac:dyDescent="0.35">
      <c r="A1571" s="177" t="s">
        <v>6296</v>
      </c>
      <c r="B1571" s="175"/>
      <c r="C1571" s="175" t="s">
        <v>255</v>
      </c>
      <c r="D1571" s="175"/>
      <c r="E1571" s="175"/>
      <c r="F1571" s="175" t="s">
        <v>6295</v>
      </c>
      <c r="G1571" s="176"/>
      <c r="H1571" s="175" t="s">
        <v>1462</v>
      </c>
      <c r="I1571" s="173">
        <v>0</v>
      </c>
      <c r="J1571" s="173">
        <v>0</v>
      </c>
      <c r="K1571" s="173">
        <v>0</v>
      </c>
      <c r="L1571" s="174">
        <v>0</v>
      </c>
      <c r="M1571" s="173">
        <v>0</v>
      </c>
      <c r="N1571" s="173">
        <v>0</v>
      </c>
      <c r="O1571" s="173">
        <v>0</v>
      </c>
      <c r="P1571" s="167">
        <v>0</v>
      </c>
    </row>
    <row r="1572" spans="1:16" x14ac:dyDescent="0.35">
      <c r="A1572" s="177" t="s">
        <v>7076</v>
      </c>
      <c r="B1572" s="175"/>
      <c r="C1572" s="175" t="s">
        <v>256</v>
      </c>
      <c r="D1572" s="175" t="s">
        <v>7075</v>
      </c>
      <c r="E1572" s="175"/>
      <c r="F1572" s="175" t="s">
        <v>7074</v>
      </c>
      <c r="G1572" s="176" t="s">
        <v>11040</v>
      </c>
      <c r="H1572" s="175" t="s">
        <v>1646</v>
      </c>
      <c r="I1572" s="173">
        <v>0</v>
      </c>
      <c r="J1572" s="173">
        <v>0</v>
      </c>
      <c r="K1572" s="173">
        <v>0</v>
      </c>
      <c r="L1572" s="174">
        <v>0</v>
      </c>
      <c r="M1572" s="173">
        <v>82</v>
      </c>
      <c r="N1572" s="173">
        <v>51</v>
      </c>
      <c r="O1572" s="173">
        <v>74</v>
      </c>
      <c r="P1572" s="167">
        <v>0.60784313725490202</v>
      </c>
    </row>
    <row r="1573" spans="1:16" x14ac:dyDescent="0.35">
      <c r="A1573" s="177" t="s">
        <v>6294</v>
      </c>
      <c r="B1573" s="175"/>
      <c r="C1573" s="175" t="s">
        <v>267</v>
      </c>
      <c r="D1573" s="175"/>
      <c r="E1573" s="175"/>
      <c r="F1573" s="175" t="s">
        <v>6293</v>
      </c>
      <c r="G1573" s="176"/>
      <c r="H1573" s="175" t="s">
        <v>1462</v>
      </c>
      <c r="I1573" s="173">
        <v>0</v>
      </c>
      <c r="J1573" s="173">
        <v>0</v>
      </c>
      <c r="K1573" s="173">
        <v>0</v>
      </c>
      <c r="L1573" s="174">
        <v>0</v>
      </c>
      <c r="M1573" s="173">
        <v>0</v>
      </c>
      <c r="N1573" s="173">
        <v>0</v>
      </c>
      <c r="O1573" s="173">
        <v>0</v>
      </c>
      <c r="P1573" s="167">
        <v>0</v>
      </c>
    </row>
    <row r="1574" spans="1:16" x14ac:dyDescent="0.35">
      <c r="A1574" s="179" t="s">
        <v>6292</v>
      </c>
      <c r="B1574" s="178"/>
      <c r="C1574" s="178" t="s">
        <v>259</v>
      </c>
      <c r="D1574" s="175"/>
      <c r="E1574" s="175"/>
      <c r="F1574" s="175" t="s">
        <v>6291</v>
      </c>
      <c r="G1574" s="176"/>
      <c r="H1574" s="175" t="s">
        <v>1462</v>
      </c>
      <c r="I1574" s="173">
        <v>0</v>
      </c>
      <c r="J1574" s="173">
        <v>0</v>
      </c>
      <c r="K1574" s="173">
        <v>0</v>
      </c>
      <c r="L1574" s="174">
        <v>0</v>
      </c>
      <c r="M1574" s="173">
        <v>0</v>
      </c>
      <c r="N1574" s="173">
        <v>0</v>
      </c>
      <c r="O1574" s="173">
        <v>0</v>
      </c>
      <c r="P1574" s="167">
        <v>0</v>
      </c>
    </row>
    <row r="1575" spans="1:16" x14ac:dyDescent="0.35">
      <c r="A1575" s="177" t="s">
        <v>6290</v>
      </c>
      <c r="B1575" s="175"/>
      <c r="C1575" s="175" t="s">
        <v>255</v>
      </c>
      <c r="D1575" s="175"/>
      <c r="E1575" s="175"/>
      <c r="F1575" s="175" t="s">
        <v>6289</v>
      </c>
      <c r="G1575" s="176"/>
      <c r="H1575" s="175" t="s">
        <v>1469</v>
      </c>
      <c r="I1575" s="173">
        <v>0</v>
      </c>
      <c r="J1575" s="173">
        <v>0</v>
      </c>
      <c r="K1575" s="173">
        <v>0</v>
      </c>
      <c r="L1575" s="174">
        <v>0</v>
      </c>
      <c r="M1575" s="173">
        <v>0</v>
      </c>
      <c r="N1575" s="173">
        <v>0</v>
      </c>
      <c r="O1575" s="173">
        <v>0</v>
      </c>
      <c r="P1575" s="167">
        <v>0</v>
      </c>
    </row>
    <row r="1576" spans="1:16" x14ac:dyDescent="0.35">
      <c r="A1576" s="177" t="s">
        <v>6288</v>
      </c>
      <c r="B1576" s="175"/>
      <c r="C1576" s="175" t="s">
        <v>254</v>
      </c>
      <c r="D1576" s="175"/>
      <c r="E1576" s="175"/>
      <c r="F1576" s="175" t="s">
        <v>6287</v>
      </c>
      <c r="G1576" s="176"/>
      <c r="H1576" s="175" t="s">
        <v>1462</v>
      </c>
      <c r="I1576" s="173">
        <v>0</v>
      </c>
      <c r="J1576" s="173">
        <v>0</v>
      </c>
      <c r="K1576" s="173">
        <v>0</v>
      </c>
      <c r="L1576" s="174">
        <v>0</v>
      </c>
      <c r="M1576" s="173">
        <v>0</v>
      </c>
      <c r="N1576" s="173">
        <v>0</v>
      </c>
      <c r="O1576" s="173">
        <v>0</v>
      </c>
      <c r="P1576" s="167">
        <v>0</v>
      </c>
    </row>
    <row r="1577" spans="1:16" x14ac:dyDescent="0.35">
      <c r="A1577" s="177" t="s">
        <v>6286</v>
      </c>
      <c r="B1577" s="175"/>
      <c r="C1577" s="175" t="s">
        <v>255</v>
      </c>
      <c r="D1577" s="175"/>
      <c r="E1577" s="175"/>
      <c r="F1577" s="175" t="s">
        <v>6285</v>
      </c>
      <c r="G1577" s="176"/>
      <c r="H1577" s="175" t="s">
        <v>1469</v>
      </c>
      <c r="I1577" s="173">
        <v>0</v>
      </c>
      <c r="J1577" s="173">
        <v>0</v>
      </c>
      <c r="K1577" s="173">
        <v>0</v>
      </c>
      <c r="L1577" s="174">
        <v>0</v>
      </c>
      <c r="M1577" s="173">
        <v>0</v>
      </c>
      <c r="N1577" s="173">
        <v>0</v>
      </c>
      <c r="O1577" s="173">
        <v>0</v>
      </c>
      <c r="P1577" s="167">
        <v>0</v>
      </c>
    </row>
    <row r="1578" spans="1:16" x14ac:dyDescent="0.35">
      <c r="A1578" s="177" t="s">
        <v>6284</v>
      </c>
      <c r="B1578" s="175"/>
      <c r="C1578" s="175" t="s">
        <v>255</v>
      </c>
      <c r="D1578" s="175"/>
      <c r="E1578" s="175"/>
      <c r="F1578" s="175" t="s">
        <v>6283</v>
      </c>
      <c r="G1578" s="176"/>
      <c r="H1578" s="175" t="s">
        <v>1469</v>
      </c>
      <c r="I1578" s="173">
        <v>0</v>
      </c>
      <c r="J1578" s="173">
        <v>0</v>
      </c>
      <c r="K1578" s="173">
        <v>0</v>
      </c>
      <c r="L1578" s="174">
        <v>0</v>
      </c>
      <c r="M1578" s="173">
        <v>0</v>
      </c>
      <c r="N1578" s="173">
        <v>0</v>
      </c>
      <c r="O1578" s="173">
        <v>0</v>
      </c>
      <c r="P1578" s="167">
        <v>0</v>
      </c>
    </row>
    <row r="1579" spans="1:16" x14ac:dyDescent="0.35">
      <c r="A1579" s="177" t="s">
        <v>6282</v>
      </c>
      <c r="B1579" s="175"/>
      <c r="C1579" s="175" t="s">
        <v>255</v>
      </c>
      <c r="D1579" s="175"/>
      <c r="E1579" s="175"/>
      <c r="F1579" s="175" t="s">
        <v>6281</v>
      </c>
      <c r="G1579" s="176"/>
      <c r="H1579" s="175" t="s">
        <v>1469</v>
      </c>
      <c r="I1579" s="173">
        <v>0</v>
      </c>
      <c r="J1579" s="173">
        <v>0</v>
      </c>
      <c r="K1579" s="173">
        <v>0</v>
      </c>
      <c r="L1579" s="174">
        <v>0</v>
      </c>
      <c r="M1579" s="173">
        <v>0</v>
      </c>
      <c r="N1579" s="173">
        <v>0</v>
      </c>
      <c r="O1579" s="173">
        <v>0</v>
      </c>
      <c r="P1579" s="167">
        <v>0</v>
      </c>
    </row>
    <row r="1580" spans="1:16" x14ac:dyDescent="0.35">
      <c r="A1580" s="177" t="s">
        <v>6280</v>
      </c>
      <c r="B1580" s="175"/>
      <c r="C1580" s="175" t="s">
        <v>255</v>
      </c>
      <c r="D1580" s="175"/>
      <c r="E1580" s="175"/>
      <c r="F1580" s="175" t="s">
        <v>6279</v>
      </c>
      <c r="G1580" s="176"/>
      <c r="H1580" s="175" t="s">
        <v>1469</v>
      </c>
      <c r="I1580" s="173">
        <v>0</v>
      </c>
      <c r="J1580" s="173">
        <v>0</v>
      </c>
      <c r="K1580" s="173">
        <v>0</v>
      </c>
      <c r="L1580" s="174">
        <v>0</v>
      </c>
      <c r="M1580" s="173">
        <v>0</v>
      </c>
      <c r="N1580" s="173">
        <v>0</v>
      </c>
      <c r="O1580" s="173">
        <v>0</v>
      </c>
      <c r="P1580" s="167">
        <v>0</v>
      </c>
    </row>
    <row r="1581" spans="1:16" x14ac:dyDescent="0.35">
      <c r="A1581" s="177" t="s">
        <v>6278</v>
      </c>
      <c r="B1581" s="175"/>
      <c r="C1581" s="175" t="s">
        <v>255</v>
      </c>
      <c r="D1581" s="175"/>
      <c r="E1581" s="175"/>
      <c r="F1581" s="175" t="s">
        <v>6277</v>
      </c>
      <c r="G1581" s="176"/>
      <c r="H1581" s="175" t="s">
        <v>1469</v>
      </c>
      <c r="I1581" s="173">
        <v>0</v>
      </c>
      <c r="J1581" s="173">
        <v>0</v>
      </c>
      <c r="K1581" s="173">
        <v>0</v>
      </c>
      <c r="L1581" s="174">
        <v>0</v>
      </c>
      <c r="M1581" s="173">
        <v>0</v>
      </c>
      <c r="N1581" s="173">
        <v>0</v>
      </c>
      <c r="O1581" s="173">
        <v>0</v>
      </c>
      <c r="P1581" s="167">
        <v>0</v>
      </c>
    </row>
    <row r="1582" spans="1:16" x14ac:dyDescent="0.35">
      <c r="A1582" s="177" t="s">
        <v>6276</v>
      </c>
      <c r="B1582" s="175"/>
      <c r="C1582" s="175" t="s">
        <v>350</v>
      </c>
      <c r="D1582" s="175"/>
      <c r="E1582" s="175"/>
      <c r="F1582" s="175" t="s">
        <v>6275</v>
      </c>
      <c r="G1582" s="176"/>
      <c r="H1582" s="175" t="s">
        <v>1462</v>
      </c>
      <c r="I1582" s="173">
        <v>0</v>
      </c>
      <c r="J1582" s="173">
        <v>0</v>
      </c>
      <c r="K1582" s="173">
        <v>0</v>
      </c>
      <c r="L1582" s="174">
        <v>0</v>
      </c>
      <c r="M1582" s="173">
        <v>0</v>
      </c>
      <c r="N1582" s="173">
        <v>0</v>
      </c>
      <c r="O1582" s="173">
        <v>0</v>
      </c>
      <c r="P1582" s="167">
        <v>0</v>
      </c>
    </row>
    <row r="1583" spans="1:16" x14ac:dyDescent="0.35">
      <c r="A1583" s="177" t="s">
        <v>6274</v>
      </c>
      <c r="B1583" s="175"/>
      <c r="C1583" s="175" t="s">
        <v>350</v>
      </c>
      <c r="D1583" s="175"/>
      <c r="E1583" s="175"/>
      <c r="F1583" s="175" t="s">
        <v>6273</v>
      </c>
      <c r="G1583" s="176"/>
      <c r="H1583" s="175" t="s">
        <v>1462</v>
      </c>
      <c r="I1583" s="173">
        <v>0</v>
      </c>
      <c r="J1583" s="173">
        <v>0</v>
      </c>
      <c r="K1583" s="173">
        <v>0</v>
      </c>
      <c r="L1583" s="174">
        <v>0</v>
      </c>
      <c r="M1583" s="173">
        <v>0</v>
      </c>
      <c r="N1583" s="173">
        <v>0</v>
      </c>
      <c r="O1583" s="173">
        <v>0</v>
      </c>
      <c r="P1583" s="167">
        <v>0</v>
      </c>
    </row>
    <row r="1584" spans="1:16" x14ac:dyDescent="0.35">
      <c r="A1584" s="177" t="s">
        <v>6272</v>
      </c>
      <c r="B1584" s="175"/>
      <c r="C1584" s="175" t="s">
        <v>255</v>
      </c>
      <c r="D1584" s="175"/>
      <c r="E1584" s="175"/>
      <c r="F1584" s="175" t="s">
        <v>6271</v>
      </c>
      <c r="G1584" s="176"/>
      <c r="H1584" s="175" t="s">
        <v>1469</v>
      </c>
      <c r="I1584" s="173">
        <v>0</v>
      </c>
      <c r="J1584" s="173">
        <v>0</v>
      </c>
      <c r="K1584" s="173">
        <v>0</v>
      </c>
      <c r="L1584" s="174">
        <v>0</v>
      </c>
      <c r="M1584" s="173">
        <v>0</v>
      </c>
      <c r="N1584" s="173">
        <v>0</v>
      </c>
      <c r="O1584" s="173">
        <v>0</v>
      </c>
      <c r="P1584" s="167">
        <v>0</v>
      </c>
    </row>
    <row r="1585" spans="1:16" x14ac:dyDescent="0.35">
      <c r="A1585" s="177" t="s">
        <v>6270</v>
      </c>
      <c r="B1585" s="175"/>
      <c r="C1585" s="175" t="s">
        <v>255</v>
      </c>
      <c r="D1585" s="175"/>
      <c r="E1585" s="175"/>
      <c r="F1585" s="175" t="s">
        <v>6269</v>
      </c>
      <c r="G1585" s="176"/>
      <c r="H1585" s="175" t="s">
        <v>1469</v>
      </c>
      <c r="I1585" s="173">
        <v>0</v>
      </c>
      <c r="J1585" s="173">
        <v>0</v>
      </c>
      <c r="K1585" s="173">
        <v>0</v>
      </c>
      <c r="L1585" s="174">
        <v>0</v>
      </c>
      <c r="M1585" s="173">
        <v>0</v>
      </c>
      <c r="N1585" s="173">
        <v>0</v>
      </c>
      <c r="O1585" s="173">
        <v>0</v>
      </c>
      <c r="P1585" s="167">
        <v>0</v>
      </c>
    </row>
    <row r="1586" spans="1:16" x14ac:dyDescent="0.35">
      <c r="A1586" s="177" t="s">
        <v>6268</v>
      </c>
      <c r="B1586" s="175"/>
      <c r="C1586" s="175" t="s">
        <v>255</v>
      </c>
      <c r="D1586" s="175"/>
      <c r="E1586" s="175"/>
      <c r="F1586" s="175" t="s">
        <v>6267</v>
      </c>
      <c r="G1586" s="176"/>
      <c r="H1586" s="175" t="s">
        <v>1469</v>
      </c>
      <c r="I1586" s="173">
        <v>0</v>
      </c>
      <c r="J1586" s="173">
        <v>0</v>
      </c>
      <c r="K1586" s="173">
        <v>0</v>
      </c>
      <c r="L1586" s="174">
        <v>0</v>
      </c>
      <c r="M1586" s="173">
        <v>0</v>
      </c>
      <c r="N1586" s="173">
        <v>0</v>
      </c>
      <c r="O1586" s="173">
        <v>0</v>
      </c>
      <c r="P1586" s="167">
        <v>0</v>
      </c>
    </row>
    <row r="1587" spans="1:16" x14ac:dyDescent="0.35">
      <c r="A1587" s="177" t="s">
        <v>6266</v>
      </c>
      <c r="B1587" s="175"/>
      <c r="C1587" s="175" t="s">
        <v>8856</v>
      </c>
      <c r="D1587" s="175"/>
      <c r="E1587" s="175"/>
      <c r="F1587" s="175" t="s">
        <v>6265</v>
      </c>
      <c r="G1587" s="176"/>
      <c r="H1587" s="175" t="s">
        <v>1462</v>
      </c>
      <c r="I1587" s="173">
        <v>0</v>
      </c>
      <c r="J1587" s="173">
        <v>0</v>
      </c>
      <c r="K1587" s="173">
        <v>0</v>
      </c>
      <c r="L1587" s="174">
        <v>0</v>
      </c>
      <c r="M1587" s="173">
        <v>0</v>
      </c>
      <c r="N1587" s="173">
        <v>0</v>
      </c>
      <c r="O1587" s="173">
        <v>0</v>
      </c>
      <c r="P1587" s="167">
        <v>0</v>
      </c>
    </row>
    <row r="1588" spans="1:16" x14ac:dyDescent="0.35">
      <c r="A1588" s="177" t="s">
        <v>6264</v>
      </c>
      <c r="B1588" s="175"/>
      <c r="C1588" s="175" t="s">
        <v>255</v>
      </c>
      <c r="D1588" s="175"/>
      <c r="E1588" s="175"/>
      <c r="F1588" s="175" t="s">
        <v>6263</v>
      </c>
      <c r="G1588" s="176"/>
      <c r="H1588" s="175" t="s">
        <v>1469</v>
      </c>
      <c r="I1588" s="173">
        <v>0</v>
      </c>
      <c r="J1588" s="173">
        <v>0</v>
      </c>
      <c r="K1588" s="173">
        <v>0</v>
      </c>
      <c r="L1588" s="174">
        <v>0</v>
      </c>
      <c r="M1588" s="173">
        <v>0</v>
      </c>
      <c r="N1588" s="173">
        <v>0</v>
      </c>
      <c r="O1588" s="173">
        <v>0</v>
      </c>
      <c r="P1588" s="167">
        <v>0</v>
      </c>
    </row>
    <row r="1589" spans="1:16" x14ac:dyDescent="0.35">
      <c r="A1589" s="177" t="s">
        <v>6262</v>
      </c>
      <c r="B1589" s="175"/>
      <c r="C1589" s="175" t="s">
        <v>254</v>
      </c>
      <c r="D1589" s="175"/>
      <c r="E1589" s="175"/>
      <c r="F1589" s="175" t="s">
        <v>6261</v>
      </c>
      <c r="G1589" s="176"/>
      <c r="H1589" s="175" t="s">
        <v>1462</v>
      </c>
      <c r="I1589" s="173">
        <v>0</v>
      </c>
      <c r="J1589" s="173">
        <v>0</v>
      </c>
      <c r="K1589" s="173">
        <v>0</v>
      </c>
      <c r="L1589" s="174">
        <v>0</v>
      </c>
      <c r="M1589" s="173">
        <v>0</v>
      </c>
      <c r="N1589" s="173">
        <v>0</v>
      </c>
      <c r="O1589" s="173">
        <v>0</v>
      </c>
      <c r="P1589" s="167">
        <v>0</v>
      </c>
    </row>
    <row r="1590" spans="1:16" x14ac:dyDescent="0.35">
      <c r="A1590" s="177" t="s">
        <v>6260</v>
      </c>
      <c r="B1590" s="175"/>
      <c r="C1590" s="175" t="s">
        <v>255</v>
      </c>
      <c r="D1590" s="175"/>
      <c r="E1590" s="175"/>
      <c r="F1590" s="175" t="s">
        <v>6259</v>
      </c>
      <c r="G1590" s="176"/>
      <c r="H1590" s="175" t="s">
        <v>1469</v>
      </c>
      <c r="I1590" s="173">
        <v>0</v>
      </c>
      <c r="J1590" s="173">
        <v>0</v>
      </c>
      <c r="K1590" s="173">
        <v>0</v>
      </c>
      <c r="L1590" s="174">
        <v>0</v>
      </c>
      <c r="M1590" s="173">
        <v>0</v>
      </c>
      <c r="N1590" s="173">
        <v>0</v>
      </c>
      <c r="O1590" s="173">
        <v>0</v>
      </c>
      <c r="P1590" s="167">
        <v>0</v>
      </c>
    </row>
    <row r="1591" spans="1:16" x14ac:dyDescent="0.35">
      <c r="A1591" s="177" t="s">
        <v>6258</v>
      </c>
      <c r="B1591" s="175"/>
      <c r="C1591" s="175" t="s">
        <v>254</v>
      </c>
      <c r="D1591" s="175" t="s">
        <v>9892</v>
      </c>
      <c r="E1591" s="175"/>
      <c r="F1591" s="175" t="s">
        <v>6257</v>
      </c>
      <c r="G1591" s="176" t="s">
        <v>1843</v>
      </c>
      <c r="H1591" s="175" t="s">
        <v>1646</v>
      </c>
      <c r="I1591" s="173">
        <v>0</v>
      </c>
      <c r="J1591" s="173">
        <v>0</v>
      </c>
      <c r="K1591" s="173">
        <v>0</v>
      </c>
      <c r="L1591" s="174">
        <v>0</v>
      </c>
      <c r="M1591" s="173">
        <v>42</v>
      </c>
      <c r="N1591" s="173">
        <v>11</v>
      </c>
      <c r="O1591" s="173">
        <v>15</v>
      </c>
      <c r="P1591" s="167">
        <v>2.8181818181818201</v>
      </c>
    </row>
    <row r="1592" spans="1:16" x14ac:dyDescent="0.35">
      <c r="A1592" s="177" t="s">
        <v>6252</v>
      </c>
      <c r="B1592" s="175"/>
      <c r="C1592" s="175" t="s">
        <v>258</v>
      </c>
      <c r="D1592" s="175" t="s">
        <v>11632</v>
      </c>
      <c r="E1592" s="175"/>
      <c r="F1592" s="175" t="s">
        <v>6251</v>
      </c>
      <c r="G1592" s="176" t="s">
        <v>11633</v>
      </c>
      <c r="H1592" s="175" t="s">
        <v>1646</v>
      </c>
      <c r="I1592" s="173">
        <v>0</v>
      </c>
      <c r="J1592" s="173">
        <v>0</v>
      </c>
      <c r="K1592" s="173">
        <v>1</v>
      </c>
      <c r="L1592" s="174">
        <v>0</v>
      </c>
      <c r="M1592" s="173">
        <v>91</v>
      </c>
      <c r="N1592" s="173">
        <v>31</v>
      </c>
      <c r="O1592" s="173">
        <v>78</v>
      </c>
      <c r="P1592" s="167">
        <v>1.93548387096774</v>
      </c>
    </row>
    <row r="1593" spans="1:16" x14ac:dyDescent="0.35">
      <c r="A1593" s="177" t="s">
        <v>6250</v>
      </c>
      <c r="B1593" s="175"/>
      <c r="C1593" s="175" t="s">
        <v>8856</v>
      </c>
      <c r="D1593" s="175"/>
      <c r="E1593" s="175"/>
      <c r="F1593" s="175" t="s">
        <v>6249</v>
      </c>
      <c r="G1593" s="176"/>
      <c r="H1593" s="175" t="s">
        <v>1462</v>
      </c>
      <c r="I1593" s="173">
        <v>0</v>
      </c>
      <c r="J1593" s="173">
        <v>0</v>
      </c>
      <c r="K1593" s="173">
        <v>0</v>
      </c>
      <c r="L1593" s="174">
        <v>0</v>
      </c>
      <c r="M1593" s="173">
        <v>0</v>
      </c>
      <c r="N1593" s="173">
        <v>0</v>
      </c>
      <c r="O1593" s="173">
        <v>0</v>
      </c>
      <c r="P1593" s="167">
        <v>0</v>
      </c>
    </row>
    <row r="1594" spans="1:16" x14ac:dyDescent="0.35">
      <c r="A1594" s="177" t="s">
        <v>6248</v>
      </c>
      <c r="B1594" s="175"/>
      <c r="C1594" s="175" t="s">
        <v>8856</v>
      </c>
      <c r="D1594" s="175" t="s">
        <v>2030</v>
      </c>
      <c r="E1594" s="175"/>
      <c r="F1594" s="175" t="s">
        <v>6247</v>
      </c>
      <c r="G1594" s="176" t="s">
        <v>208</v>
      </c>
      <c r="H1594" s="175" t="s">
        <v>1462</v>
      </c>
      <c r="I1594" s="173">
        <v>0</v>
      </c>
      <c r="J1594" s="173">
        <v>0</v>
      </c>
      <c r="K1594" s="173">
        <v>0</v>
      </c>
      <c r="L1594" s="174">
        <v>0</v>
      </c>
      <c r="M1594" s="173">
        <v>22</v>
      </c>
      <c r="N1594" s="173">
        <v>10</v>
      </c>
      <c r="O1594" s="173">
        <v>15</v>
      </c>
      <c r="P1594" s="167">
        <v>1.2</v>
      </c>
    </row>
    <row r="1595" spans="1:16" x14ac:dyDescent="0.35">
      <c r="A1595" s="177" t="s">
        <v>6244</v>
      </c>
      <c r="B1595" s="175"/>
      <c r="C1595" s="175" t="s">
        <v>254</v>
      </c>
      <c r="D1595" s="175" t="s">
        <v>11634</v>
      </c>
      <c r="E1595" s="175"/>
      <c r="F1595" s="175" t="s">
        <v>6243</v>
      </c>
      <c r="G1595" s="176" t="s">
        <v>1839</v>
      </c>
      <c r="H1595" s="175" t="s">
        <v>1646</v>
      </c>
      <c r="I1595" s="173">
        <v>0</v>
      </c>
      <c r="J1595" s="173">
        <v>0</v>
      </c>
      <c r="K1595" s="173">
        <v>104</v>
      </c>
      <c r="L1595" s="174">
        <v>0</v>
      </c>
      <c r="M1595" s="173">
        <v>71</v>
      </c>
      <c r="N1595" s="173">
        <v>17</v>
      </c>
      <c r="O1595" s="173">
        <v>32</v>
      </c>
      <c r="P1595" s="167">
        <v>3.1764705882352899</v>
      </c>
    </row>
    <row r="1596" spans="1:16" x14ac:dyDescent="0.35">
      <c r="A1596" s="177" t="s">
        <v>6824</v>
      </c>
      <c r="B1596" s="175"/>
      <c r="C1596" s="175" t="s">
        <v>254</v>
      </c>
      <c r="D1596" s="175" t="s">
        <v>2359</v>
      </c>
      <c r="E1596" s="175"/>
      <c r="F1596" s="175" t="s">
        <v>6823</v>
      </c>
      <c r="G1596" s="176" t="s">
        <v>2357</v>
      </c>
      <c r="H1596" s="175" t="s">
        <v>1469</v>
      </c>
      <c r="I1596" s="173">
        <v>0</v>
      </c>
      <c r="J1596" s="173">
        <v>0</v>
      </c>
      <c r="K1596" s="173">
        <v>0</v>
      </c>
      <c r="L1596" s="174">
        <v>0</v>
      </c>
      <c r="M1596" s="173">
        <v>27</v>
      </c>
      <c r="N1596" s="173">
        <v>14</v>
      </c>
      <c r="O1596" s="173">
        <v>24</v>
      </c>
      <c r="P1596" s="167">
        <v>0.92857142857142905</v>
      </c>
    </row>
    <row r="1597" spans="1:16" x14ac:dyDescent="0.35">
      <c r="A1597" s="177" t="s">
        <v>6242</v>
      </c>
      <c r="B1597" s="175"/>
      <c r="C1597" s="175" t="s">
        <v>254</v>
      </c>
      <c r="D1597" s="175" t="s">
        <v>6241</v>
      </c>
      <c r="E1597" s="175"/>
      <c r="F1597" s="175" t="s">
        <v>6240</v>
      </c>
      <c r="G1597" s="176" t="s">
        <v>201</v>
      </c>
      <c r="H1597" s="175" t="s">
        <v>1469</v>
      </c>
      <c r="I1597" s="173">
        <v>0</v>
      </c>
      <c r="J1597" s="173">
        <v>0</v>
      </c>
      <c r="K1597" s="173">
        <v>0</v>
      </c>
      <c r="L1597" s="174">
        <v>0</v>
      </c>
      <c r="M1597" s="173">
        <v>25</v>
      </c>
      <c r="N1597" s="173">
        <v>9</v>
      </c>
      <c r="O1597" s="173">
        <v>12</v>
      </c>
      <c r="P1597" s="167">
        <v>1.7777777777777799</v>
      </c>
    </row>
    <row r="1598" spans="1:16" x14ac:dyDescent="0.35">
      <c r="A1598" s="177" t="s">
        <v>6236</v>
      </c>
      <c r="B1598" s="175"/>
      <c r="C1598" s="175" t="s">
        <v>262</v>
      </c>
      <c r="D1598" s="175"/>
      <c r="E1598" s="175"/>
      <c r="F1598" s="175" t="s">
        <v>6235</v>
      </c>
      <c r="G1598" s="176"/>
      <c r="H1598" s="175" t="s">
        <v>1462</v>
      </c>
      <c r="I1598" s="173">
        <v>0</v>
      </c>
      <c r="J1598" s="173">
        <v>0</v>
      </c>
      <c r="K1598" s="173">
        <v>0</v>
      </c>
      <c r="L1598" s="174">
        <v>0</v>
      </c>
      <c r="M1598" s="173">
        <v>0</v>
      </c>
      <c r="N1598" s="173">
        <v>0</v>
      </c>
      <c r="O1598" s="173">
        <v>0</v>
      </c>
      <c r="P1598" s="167">
        <v>0</v>
      </c>
    </row>
    <row r="1599" spans="1:16" x14ac:dyDescent="0.35">
      <c r="A1599" s="177" t="s">
        <v>6234</v>
      </c>
      <c r="B1599" s="175"/>
      <c r="C1599" s="175" t="s">
        <v>268</v>
      </c>
      <c r="D1599" s="175"/>
      <c r="E1599" s="175"/>
      <c r="F1599" s="175" t="s">
        <v>6233</v>
      </c>
      <c r="G1599" s="176"/>
      <c r="H1599" s="175" t="s">
        <v>1462</v>
      </c>
      <c r="I1599" s="173">
        <v>0</v>
      </c>
      <c r="J1599" s="173">
        <v>0</v>
      </c>
      <c r="K1599" s="173">
        <v>0</v>
      </c>
      <c r="L1599" s="174">
        <v>0</v>
      </c>
      <c r="M1599" s="173">
        <v>0</v>
      </c>
      <c r="N1599" s="173">
        <v>0</v>
      </c>
      <c r="O1599" s="173">
        <v>0</v>
      </c>
      <c r="P1599" s="167">
        <v>0</v>
      </c>
    </row>
    <row r="1600" spans="1:16" x14ac:dyDescent="0.35">
      <c r="A1600" s="177" t="s">
        <v>6232</v>
      </c>
      <c r="B1600" s="175"/>
      <c r="C1600" s="175" t="s">
        <v>266</v>
      </c>
      <c r="D1600" s="175"/>
      <c r="E1600" s="175"/>
      <c r="F1600" s="175" t="s">
        <v>6231</v>
      </c>
      <c r="G1600" s="176"/>
      <c r="H1600" s="175" t="s">
        <v>1462</v>
      </c>
      <c r="I1600" s="173">
        <v>0</v>
      </c>
      <c r="J1600" s="173">
        <v>0</v>
      </c>
      <c r="K1600" s="173">
        <v>0</v>
      </c>
      <c r="L1600" s="174">
        <v>0</v>
      </c>
      <c r="M1600" s="173">
        <v>0</v>
      </c>
      <c r="N1600" s="173">
        <v>0</v>
      </c>
      <c r="O1600" s="173">
        <v>0</v>
      </c>
      <c r="P1600" s="167">
        <v>0</v>
      </c>
    </row>
    <row r="1601" spans="1:16" x14ac:dyDescent="0.35">
      <c r="A1601" s="177" t="s">
        <v>6230</v>
      </c>
      <c r="B1601" s="175"/>
      <c r="C1601" s="175" t="s">
        <v>259</v>
      </c>
      <c r="D1601" s="175" t="s">
        <v>1892</v>
      </c>
      <c r="E1601" s="175"/>
      <c r="F1601" s="175" t="s">
        <v>6229</v>
      </c>
      <c r="G1601" s="176" t="s">
        <v>227</v>
      </c>
      <c r="H1601" s="175" t="s">
        <v>1469</v>
      </c>
      <c r="I1601" s="173">
        <v>0</v>
      </c>
      <c r="J1601" s="173">
        <v>0</v>
      </c>
      <c r="K1601" s="173">
        <v>0</v>
      </c>
      <c r="L1601" s="174">
        <v>0</v>
      </c>
      <c r="M1601" s="173">
        <v>22</v>
      </c>
      <c r="N1601" s="173">
        <v>9</v>
      </c>
      <c r="O1601" s="173">
        <v>11</v>
      </c>
      <c r="P1601" s="167">
        <v>1.44444444444444</v>
      </c>
    </row>
    <row r="1602" spans="1:16" x14ac:dyDescent="0.35">
      <c r="A1602" s="177" t="s">
        <v>6228</v>
      </c>
      <c r="B1602" s="175"/>
      <c r="C1602" s="175" t="s">
        <v>259</v>
      </c>
      <c r="D1602" s="175"/>
      <c r="E1602" s="175"/>
      <c r="F1602" s="175" t="s">
        <v>6227</v>
      </c>
      <c r="G1602" s="176"/>
      <c r="H1602" s="175" t="s">
        <v>1462</v>
      </c>
      <c r="I1602" s="173">
        <v>0</v>
      </c>
      <c r="J1602" s="173">
        <v>0</v>
      </c>
      <c r="K1602" s="173">
        <v>0</v>
      </c>
      <c r="L1602" s="174">
        <v>0</v>
      </c>
      <c r="M1602" s="173">
        <v>0</v>
      </c>
      <c r="N1602" s="173">
        <v>0</v>
      </c>
      <c r="O1602" s="173">
        <v>0</v>
      </c>
      <c r="P1602" s="167">
        <v>0</v>
      </c>
    </row>
    <row r="1603" spans="1:16" x14ac:dyDescent="0.35">
      <c r="A1603" s="177" t="s">
        <v>6226</v>
      </c>
      <c r="B1603" s="175"/>
      <c r="C1603" s="175" t="s">
        <v>259</v>
      </c>
      <c r="D1603" s="175"/>
      <c r="E1603" s="175"/>
      <c r="F1603" s="175" t="s">
        <v>6225</v>
      </c>
      <c r="G1603" s="176"/>
      <c r="H1603" s="175" t="s">
        <v>1462</v>
      </c>
      <c r="I1603" s="173">
        <v>0</v>
      </c>
      <c r="J1603" s="173">
        <v>0</v>
      </c>
      <c r="K1603" s="173">
        <v>0</v>
      </c>
      <c r="L1603" s="174">
        <v>0</v>
      </c>
      <c r="M1603" s="173">
        <v>0</v>
      </c>
      <c r="N1603" s="173">
        <v>0</v>
      </c>
      <c r="O1603" s="173">
        <v>0</v>
      </c>
      <c r="P1603" s="167">
        <v>0</v>
      </c>
    </row>
    <row r="1604" spans="1:16" x14ac:dyDescent="0.35">
      <c r="A1604" s="177" t="s">
        <v>6224</v>
      </c>
      <c r="B1604" s="175"/>
      <c r="C1604" s="175" t="s">
        <v>259</v>
      </c>
      <c r="D1604" s="175"/>
      <c r="E1604" s="175"/>
      <c r="F1604" s="175" t="s">
        <v>6223</v>
      </c>
      <c r="G1604" s="176"/>
      <c r="H1604" s="175" t="s">
        <v>1462</v>
      </c>
      <c r="I1604" s="173">
        <v>0</v>
      </c>
      <c r="J1604" s="173">
        <v>0</v>
      </c>
      <c r="K1604" s="173">
        <v>0</v>
      </c>
      <c r="L1604" s="174">
        <v>0</v>
      </c>
      <c r="M1604" s="173">
        <v>0</v>
      </c>
      <c r="N1604" s="173">
        <v>0</v>
      </c>
      <c r="O1604" s="173">
        <v>0</v>
      </c>
      <c r="P1604" s="167">
        <v>0</v>
      </c>
    </row>
    <row r="1605" spans="1:16" x14ac:dyDescent="0.35">
      <c r="A1605" s="177" t="s">
        <v>6222</v>
      </c>
      <c r="B1605" s="175"/>
      <c r="C1605" s="175" t="s">
        <v>259</v>
      </c>
      <c r="D1605" s="175"/>
      <c r="E1605" s="175"/>
      <c r="F1605" s="175" t="s">
        <v>6221</v>
      </c>
      <c r="G1605" s="176"/>
      <c r="H1605" s="175" t="s">
        <v>1462</v>
      </c>
      <c r="I1605" s="173">
        <v>0</v>
      </c>
      <c r="J1605" s="173">
        <v>0</v>
      </c>
      <c r="K1605" s="173">
        <v>0</v>
      </c>
      <c r="L1605" s="174">
        <v>0</v>
      </c>
      <c r="M1605" s="173">
        <v>0</v>
      </c>
      <c r="N1605" s="173">
        <v>0</v>
      </c>
      <c r="O1605" s="173">
        <v>0</v>
      </c>
      <c r="P1605" s="167">
        <v>0</v>
      </c>
    </row>
    <row r="1606" spans="1:16" x14ac:dyDescent="0.35">
      <c r="A1606" s="177" t="s">
        <v>6220</v>
      </c>
      <c r="B1606" s="175"/>
      <c r="C1606" s="175" t="s">
        <v>259</v>
      </c>
      <c r="D1606" s="175"/>
      <c r="E1606" s="175"/>
      <c r="F1606" s="175" t="s">
        <v>6219</v>
      </c>
      <c r="G1606" s="176"/>
      <c r="H1606" s="175" t="s">
        <v>1462</v>
      </c>
      <c r="I1606" s="173">
        <v>0</v>
      </c>
      <c r="J1606" s="173">
        <v>0</v>
      </c>
      <c r="K1606" s="173">
        <v>0</v>
      </c>
      <c r="L1606" s="174">
        <v>0</v>
      </c>
      <c r="M1606" s="173">
        <v>0</v>
      </c>
      <c r="N1606" s="173">
        <v>0</v>
      </c>
      <c r="O1606" s="173">
        <v>0</v>
      </c>
      <c r="P1606" s="167">
        <v>0</v>
      </c>
    </row>
    <row r="1607" spans="1:16" x14ac:dyDescent="0.35">
      <c r="A1607" s="177" t="s">
        <v>6218</v>
      </c>
      <c r="B1607" s="175"/>
      <c r="C1607" s="175" t="s">
        <v>351</v>
      </c>
      <c r="D1607" s="175"/>
      <c r="E1607" s="175"/>
      <c r="F1607" s="175" t="s">
        <v>6217</v>
      </c>
      <c r="G1607" s="176"/>
      <c r="H1607" s="175" t="s">
        <v>1462</v>
      </c>
      <c r="I1607" s="173">
        <v>0</v>
      </c>
      <c r="J1607" s="173">
        <v>0</v>
      </c>
      <c r="K1607" s="173">
        <v>0</v>
      </c>
      <c r="L1607" s="174">
        <v>0</v>
      </c>
      <c r="M1607" s="173">
        <v>0</v>
      </c>
      <c r="N1607" s="173">
        <v>0</v>
      </c>
      <c r="O1607" s="173">
        <v>0</v>
      </c>
      <c r="P1607" s="167">
        <v>0</v>
      </c>
    </row>
    <row r="1608" spans="1:16" x14ac:dyDescent="0.35">
      <c r="A1608" s="177" t="s">
        <v>6216</v>
      </c>
      <c r="B1608" s="175"/>
      <c r="C1608" s="175" t="s">
        <v>8856</v>
      </c>
      <c r="D1608" s="175"/>
      <c r="E1608" s="175"/>
      <c r="F1608" s="175" t="s">
        <v>6215</v>
      </c>
      <c r="G1608" s="176"/>
      <c r="H1608" s="175" t="s">
        <v>1878</v>
      </c>
      <c r="I1608" s="173">
        <v>0</v>
      </c>
      <c r="J1608" s="173">
        <v>0</v>
      </c>
      <c r="K1608" s="173">
        <v>0</v>
      </c>
      <c r="L1608" s="174">
        <v>0</v>
      </c>
      <c r="M1608" s="173">
        <v>0</v>
      </c>
      <c r="N1608" s="173">
        <v>0</v>
      </c>
      <c r="O1608" s="173">
        <v>0</v>
      </c>
      <c r="P1608" s="167">
        <v>0</v>
      </c>
    </row>
    <row r="1609" spans="1:16" x14ac:dyDescent="0.35">
      <c r="A1609" s="177" t="s">
        <v>6214</v>
      </c>
      <c r="B1609" s="175"/>
      <c r="C1609" s="175" t="s">
        <v>8856</v>
      </c>
      <c r="D1609" s="175"/>
      <c r="E1609" s="175"/>
      <c r="F1609" s="175" t="s">
        <v>6213</v>
      </c>
      <c r="G1609" s="176"/>
      <c r="H1609" s="175" t="s">
        <v>1462</v>
      </c>
      <c r="I1609" s="173">
        <v>0</v>
      </c>
      <c r="J1609" s="173">
        <v>0</v>
      </c>
      <c r="K1609" s="173">
        <v>0</v>
      </c>
      <c r="L1609" s="174">
        <v>0</v>
      </c>
      <c r="M1609" s="173">
        <v>0</v>
      </c>
      <c r="N1609" s="173">
        <v>0</v>
      </c>
      <c r="O1609" s="173">
        <v>0</v>
      </c>
      <c r="P1609" s="167">
        <v>0</v>
      </c>
    </row>
    <row r="1610" spans="1:16" x14ac:dyDescent="0.35">
      <c r="A1610" s="177" t="s">
        <v>6212</v>
      </c>
      <c r="B1610" s="175"/>
      <c r="C1610" s="175" t="s">
        <v>8856</v>
      </c>
      <c r="D1610" s="175"/>
      <c r="E1610" s="175"/>
      <c r="F1610" s="175" t="s">
        <v>6211</v>
      </c>
      <c r="G1610" s="176"/>
      <c r="H1610" s="175" t="s">
        <v>1462</v>
      </c>
      <c r="I1610" s="173">
        <v>0</v>
      </c>
      <c r="J1610" s="173">
        <v>0</v>
      </c>
      <c r="K1610" s="173">
        <v>0</v>
      </c>
      <c r="L1610" s="174">
        <v>0</v>
      </c>
      <c r="M1610" s="173">
        <v>0</v>
      </c>
      <c r="N1610" s="173">
        <v>0</v>
      </c>
      <c r="O1610" s="173">
        <v>0</v>
      </c>
      <c r="P1610" s="167">
        <v>0</v>
      </c>
    </row>
    <row r="1611" spans="1:16" x14ac:dyDescent="0.35">
      <c r="A1611" s="177" t="s">
        <v>6210</v>
      </c>
      <c r="B1611" s="175"/>
      <c r="C1611" s="175" t="s">
        <v>8856</v>
      </c>
      <c r="D1611" s="175" t="s">
        <v>10041</v>
      </c>
      <c r="E1611" s="175"/>
      <c r="F1611" s="175" t="s">
        <v>6209</v>
      </c>
      <c r="G1611" s="176" t="s">
        <v>4165</v>
      </c>
      <c r="H1611" s="175" t="s">
        <v>1462</v>
      </c>
      <c r="I1611" s="173">
        <v>0</v>
      </c>
      <c r="J1611" s="173">
        <v>0</v>
      </c>
      <c r="K1611" s="173">
        <v>0</v>
      </c>
      <c r="L1611" s="174">
        <v>0</v>
      </c>
      <c r="M1611" s="173">
        <v>45</v>
      </c>
      <c r="N1611" s="173">
        <v>42</v>
      </c>
      <c r="O1611" s="173">
        <v>60</v>
      </c>
      <c r="P1611" s="167">
        <v>7.1428571428571397E-2</v>
      </c>
    </row>
    <row r="1612" spans="1:16" x14ac:dyDescent="0.35">
      <c r="A1612" s="177" t="s">
        <v>6208</v>
      </c>
      <c r="B1612" s="175"/>
      <c r="C1612" s="175" t="s">
        <v>255</v>
      </c>
      <c r="D1612" s="175"/>
      <c r="E1612" s="175"/>
      <c r="F1612" s="175" t="s">
        <v>6207</v>
      </c>
      <c r="G1612" s="176"/>
      <c r="H1612" s="175" t="s">
        <v>1469</v>
      </c>
      <c r="I1612" s="173">
        <v>0</v>
      </c>
      <c r="J1612" s="173">
        <v>0</v>
      </c>
      <c r="K1612" s="173">
        <v>0</v>
      </c>
      <c r="L1612" s="174">
        <v>0</v>
      </c>
      <c r="M1612" s="173">
        <v>0</v>
      </c>
      <c r="N1612" s="173">
        <v>0</v>
      </c>
      <c r="O1612" s="173">
        <v>0</v>
      </c>
      <c r="P1612" s="167">
        <v>0</v>
      </c>
    </row>
    <row r="1613" spans="1:16" x14ac:dyDescent="0.35">
      <c r="A1613" s="177" t="s">
        <v>6206</v>
      </c>
      <c r="B1613" s="175"/>
      <c r="C1613" s="175" t="s">
        <v>8856</v>
      </c>
      <c r="D1613" s="175"/>
      <c r="E1613" s="175"/>
      <c r="F1613" s="175" t="s">
        <v>6205</v>
      </c>
      <c r="G1613" s="176"/>
      <c r="H1613" s="175" t="s">
        <v>1462</v>
      </c>
      <c r="I1613" s="173">
        <v>0</v>
      </c>
      <c r="J1613" s="173">
        <v>0</v>
      </c>
      <c r="K1613" s="173">
        <v>0</v>
      </c>
      <c r="L1613" s="174">
        <v>0</v>
      </c>
      <c r="M1613" s="173">
        <v>0</v>
      </c>
      <c r="N1613" s="173">
        <v>0</v>
      </c>
      <c r="O1613" s="173">
        <v>0</v>
      </c>
      <c r="P1613" s="167">
        <v>0</v>
      </c>
    </row>
    <row r="1614" spans="1:16" x14ac:dyDescent="0.35">
      <c r="A1614" s="177" t="s">
        <v>6204</v>
      </c>
      <c r="B1614" s="175"/>
      <c r="C1614" s="175" t="s">
        <v>259</v>
      </c>
      <c r="D1614" s="175"/>
      <c r="E1614" s="175"/>
      <c r="F1614" s="175" t="s">
        <v>6203</v>
      </c>
      <c r="G1614" s="176"/>
      <c r="H1614" s="175" t="s">
        <v>1462</v>
      </c>
      <c r="I1614" s="173">
        <v>0</v>
      </c>
      <c r="J1614" s="173">
        <v>0</v>
      </c>
      <c r="K1614" s="173">
        <v>0</v>
      </c>
      <c r="L1614" s="174">
        <v>0</v>
      </c>
      <c r="M1614" s="173">
        <v>0</v>
      </c>
      <c r="N1614" s="173">
        <v>0</v>
      </c>
      <c r="O1614" s="173">
        <v>0</v>
      </c>
      <c r="P1614" s="167">
        <v>0</v>
      </c>
    </row>
    <row r="1615" spans="1:16" x14ac:dyDescent="0.35">
      <c r="A1615" s="179" t="s">
        <v>6202</v>
      </c>
      <c r="B1615" s="178"/>
      <c r="C1615" s="178" t="s">
        <v>259</v>
      </c>
      <c r="D1615" s="175"/>
      <c r="E1615" s="175"/>
      <c r="F1615" s="175" t="s">
        <v>6201</v>
      </c>
      <c r="G1615" s="176"/>
      <c r="H1615" s="175" t="s">
        <v>1462</v>
      </c>
      <c r="I1615" s="173">
        <v>0</v>
      </c>
      <c r="J1615" s="173">
        <v>0</v>
      </c>
      <c r="K1615" s="173">
        <v>0</v>
      </c>
      <c r="L1615" s="174">
        <v>0</v>
      </c>
      <c r="M1615" s="173">
        <v>0</v>
      </c>
      <c r="N1615" s="173">
        <v>0</v>
      </c>
      <c r="O1615" s="173">
        <v>0</v>
      </c>
      <c r="P1615" s="167">
        <v>0</v>
      </c>
    </row>
    <row r="1616" spans="1:16" x14ac:dyDescent="0.35">
      <c r="A1616" s="177" t="s">
        <v>6200</v>
      </c>
      <c r="B1616" s="175"/>
      <c r="C1616" s="175" t="s">
        <v>8856</v>
      </c>
      <c r="D1616" s="175" t="s">
        <v>6199</v>
      </c>
      <c r="E1616" s="175"/>
      <c r="F1616" s="175" t="s">
        <v>6198</v>
      </c>
      <c r="G1616" s="176" t="s">
        <v>2607</v>
      </c>
      <c r="H1616" s="175" t="s">
        <v>1469</v>
      </c>
      <c r="I1616" s="173">
        <v>0</v>
      </c>
      <c r="J1616" s="173">
        <v>0</v>
      </c>
      <c r="K1616" s="173">
        <v>0</v>
      </c>
      <c r="L1616" s="174">
        <v>0</v>
      </c>
      <c r="M1616" s="173">
        <v>38</v>
      </c>
      <c r="N1616" s="173">
        <v>10</v>
      </c>
      <c r="O1616" s="173">
        <v>14</v>
      </c>
      <c r="P1616" s="167">
        <v>2.8</v>
      </c>
    </row>
    <row r="1617" spans="1:16" x14ac:dyDescent="0.35">
      <c r="A1617" s="177" t="s">
        <v>6197</v>
      </c>
      <c r="B1617" s="175"/>
      <c r="C1617" s="175" t="s">
        <v>462</v>
      </c>
      <c r="D1617" s="175"/>
      <c r="E1617" s="175"/>
      <c r="F1617" s="175" t="s">
        <v>6196</v>
      </c>
      <c r="G1617" s="176"/>
      <c r="H1617" s="175" t="s">
        <v>1462</v>
      </c>
      <c r="I1617" s="173">
        <v>0</v>
      </c>
      <c r="J1617" s="173">
        <v>0</v>
      </c>
      <c r="K1617" s="173">
        <v>0</v>
      </c>
      <c r="L1617" s="174">
        <v>0</v>
      </c>
      <c r="M1617" s="173">
        <v>0</v>
      </c>
      <c r="N1617" s="173">
        <v>0</v>
      </c>
      <c r="O1617" s="173">
        <v>0</v>
      </c>
      <c r="P1617" s="167">
        <v>0</v>
      </c>
    </row>
    <row r="1618" spans="1:16" x14ac:dyDescent="0.35">
      <c r="A1618" s="177" t="s">
        <v>6193</v>
      </c>
      <c r="B1618" s="175"/>
      <c r="C1618" s="175" t="s">
        <v>255</v>
      </c>
      <c r="D1618" s="175" t="s">
        <v>10042</v>
      </c>
      <c r="E1618" s="175"/>
      <c r="F1618" s="175" t="s">
        <v>6192</v>
      </c>
      <c r="G1618" s="176" t="s">
        <v>2231</v>
      </c>
      <c r="H1618" s="175" t="s">
        <v>1469</v>
      </c>
      <c r="I1618" s="173">
        <v>0</v>
      </c>
      <c r="J1618" s="173">
        <v>0</v>
      </c>
      <c r="K1618" s="173">
        <v>0</v>
      </c>
      <c r="L1618" s="174">
        <v>0</v>
      </c>
      <c r="M1618" s="173">
        <v>23</v>
      </c>
      <c r="N1618" s="173">
        <v>10</v>
      </c>
      <c r="O1618" s="173">
        <v>14</v>
      </c>
      <c r="P1618" s="167">
        <v>1.3</v>
      </c>
    </row>
    <row r="1619" spans="1:16" x14ac:dyDescent="0.35">
      <c r="A1619" s="177" t="s">
        <v>6191</v>
      </c>
      <c r="B1619" s="175"/>
      <c r="C1619" s="175" t="s">
        <v>258</v>
      </c>
      <c r="D1619" s="175" t="s">
        <v>6190</v>
      </c>
      <c r="E1619" s="175"/>
      <c r="F1619" s="175" t="s">
        <v>6189</v>
      </c>
      <c r="G1619" s="176" t="s">
        <v>6188</v>
      </c>
      <c r="H1619" s="175" t="s">
        <v>1469</v>
      </c>
      <c r="I1619" s="173">
        <v>0</v>
      </c>
      <c r="J1619" s="173">
        <v>0</v>
      </c>
      <c r="K1619" s="173">
        <v>0</v>
      </c>
      <c r="L1619" s="174">
        <v>0</v>
      </c>
      <c r="M1619" s="173">
        <v>49</v>
      </c>
      <c r="N1619" s="173">
        <v>19</v>
      </c>
      <c r="O1619" s="173">
        <v>25</v>
      </c>
      <c r="P1619" s="167">
        <v>1.57894736842105</v>
      </c>
    </row>
    <row r="1620" spans="1:16" x14ac:dyDescent="0.35">
      <c r="A1620" s="177" t="s">
        <v>6187</v>
      </c>
      <c r="B1620" s="175"/>
      <c r="C1620" s="175" t="s">
        <v>254</v>
      </c>
      <c r="D1620" s="175" t="s">
        <v>6186</v>
      </c>
      <c r="E1620" s="175"/>
      <c r="F1620" s="175" t="s">
        <v>6185</v>
      </c>
      <c r="G1620" s="176" t="s">
        <v>2059</v>
      </c>
      <c r="H1620" s="175" t="s">
        <v>1646</v>
      </c>
      <c r="I1620" s="173">
        <v>0</v>
      </c>
      <c r="J1620" s="173">
        <v>0</v>
      </c>
      <c r="K1620" s="173">
        <v>1</v>
      </c>
      <c r="L1620" s="174">
        <v>0</v>
      </c>
      <c r="M1620" s="173">
        <v>131</v>
      </c>
      <c r="N1620" s="173">
        <v>50</v>
      </c>
      <c r="O1620" s="173">
        <v>51</v>
      </c>
      <c r="P1620" s="167">
        <v>1.62</v>
      </c>
    </row>
    <row r="1621" spans="1:16" x14ac:dyDescent="0.35">
      <c r="A1621" s="179" t="s">
        <v>6184</v>
      </c>
      <c r="B1621" s="178"/>
      <c r="C1621" s="175" t="s">
        <v>262</v>
      </c>
      <c r="D1621" s="175" t="s">
        <v>2359</v>
      </c>
      <c r="E1621" s="175"/>
      <c r="F1621" s="175" t="s">
        <v>6183</v>
      </c>
      <c r="G1621" s="176" t="s">
        <v>2357</v>
      </c>
      <c r="H1621" s="175" t="s">
        <v>1469</v>
      </c>
      <c r="I1621" s="173">
        <v>0</v>
      </c>
      <c r="J1621" s="173">
        <v>0</v>
      </c>
      <c r="K1621" s="173">
        <v>2</v>
      </c>
      <c r="L1621" s="174">
        <v>0</v>
      </c>
      <c r="M1621" s="173">
        <v>31</v>
      </c>
      <c r="N1621" s="173">
        <v>8</v>
      </c>
      <c r="O1621" s="173">
        <v>10</v>
      </c>
      <c r="P1621" s="167">
        <v>2.875</v>
      </c>
    </row>
    <row r="1622" spans="1:16" x14ac:dyDescent="0.35">
      <c r="A1622" s="177" t="s">
        <v>6180</v>
      </c>
      <c r="B1622" s="175"/>
      <c r="C1622" s="175" t="s">
        <v>258</v>
      </c>
      <c r="D1622" s="175" t="s">
        <v>9232</v>
      </c>
      <c r="E1622" s="175"/>
      <c r="F1622" s="175" t="s">
        <v>6178</v>
      </c>
      <c r="G1622" s="176" t="s">
        <v>1474</v>
      </c>
      <c r="H1622" s="175" t="s">
        <v>1469</v>
      </c>
      <c r="I1622" s="173">
        <v>0</v>
      </c>
      <c r="J1622" s="173">
        <v>0</v>
      </c>
      <c r="K1622" s="173">
        <v>0</v>
      </c>
      <c r="L1622" s="174">
        <v>0</v>
      </c>
      <c r="M1622" s="173">
        <v>17</v>
      </c>
      <c r="N1622" s="173">
        <v>3</v>
      </c>
      <c r="O1622" s="173">
        <v>5</v>
      </c>
      <c r="P1622" s="167">
        <v>4.6666666666666696</v>
      </c>
    </row>
    <row r="1623" spans="1:16" x14ac:dyDescent="0.35">
      <c r="A1623" s="177" t="s">
        <v>6174</v>
      </c>
      <c r="B1623" s="175"/>
      <c r="C1623" s="175" t="s">
        <v>263</v>
      </c>
      <c r="D1623" s="175" t="s">
        <v>10043</v>
      </c>
      <c r="E1623" s="175"/>
      <c r="F1623" s="175" t="s">
        <v>6173</v>
      </c>
      <c r="G1623" s="176" t="s">
        <v>10044</v>
      </c>
      <c r="H1623" s="175" t="s">
        <v>1646</v>
      </c>
      <c r="I1623" s="173">
        <v>0</v>
      </c>
      <c r="J1623" s="173">
        <v>0</v>
      </c>
      <c r="K1623" s="173">
        <v>0</v>
      </c>
      <c r="L1623" s="174">
        <v>0</v>
      </c>
      <c r="M1623" s="173">
        <v>169</v>
      </c>
      <c r="N1623" s="173">
        <v>61</v>
      </c>
      <c r="O1623" s="173">
        <v>72</v>
      </c>
      <c r="P1623" s="167">
        <v>1.77049180327869</v>
      </c>
    </row>
    <row r="1624" spans="1:16" x14ac:dyDescent="0.35">
      <c r="A1624" s="177" t="s">
        <v>6172</v>
      </c>
      <c r="B1624" s="175"/>
      <c r="C1624" s="175" t="s">
        <v>257</v>
      </c>
      <c r="D1624" s="175" t="s">
        <v>5730</v>
      </c>
      <c r="E1624" s="175"/>
      <c r="F1624" s="175" t="s">
        <v>6171</v>
      </c>
      <c r="G1624" s="176" t="s">
        <v>2534</v>
      </c>
      <c r="H1624" s="175" t="s">
        <v>1469</v>
      </c>
      <c r="I1624" s="173">
        <v>0</v>
      </c>
      <c r="J1624" s="173">
        <v>0</v>
      </c>
      <c r="K1624" s="173">
        <v>0</v>
      </c>
      <c r="L1624" s="174">
        <v>0</v>
      </c>
      <c r="M1624" s="173">
        <v>19</v>
      </c>
      <c r="N1624" s="173">
        <v>3</v>
      </c>
      <c r="O1624" s="173">
        <v>5</v>
      </c>
      <c r="P1624" s="167">
        <v>5.3333333333333304</v>
      </c>
    </row>
    <row r="1625" spans="1:16" x14ac:dyDescent="0.35">
      <c r="A1625" s="177" t="s">
        <v>6170</v>
      </c>
      <c r="B1625" s="175"/>
      <c r="C1625" s="175" t="s">
        <v>350</v>
      </c>
      <c r="D1625" s="175"/>
      <c r="E1625" s="175"/>
      <c r="F1625" s="175" t="s">
        <v>6169</v>
      </c>
      <c r="G1625" s="176"/>
      <c r="H1625" s="175" t="s">
        <v>1462</v>
      </c>
      <c r="I1625" s="173">
        <v>0</v>
      </c>
      <c r="J1625" s="173">
        <v>0</v>
      </c>
      <c r="K1625" s="173">
        <v>0</v>
      </c>
      <c r="L1625" s="174">
        <v>0</v>
      </c>
      <c r="M1625" s="173">
        <v>0</v>
      </c>
      <c r="N1625" s="173">
        <v>0</v>
      </c>
      <c r="O1625" s="173">
        <v>0</v>
      </c>
      <c r="P1625" s="167">
        <v>0</v>
      </c>
    </row>
    <row r="1626" spans="1:16" x14ac:dyDescent="0.35">
      <c r="A1626" s="177" t="s">
        <v>6168</v>
      </c>
      <c r="B1626" s="175"/>
      <c r="C1626" s="175" t="s">
        <v>8856</v>
      </c>
      <c r="D1626" s="175" t="s">
        <v>4077</v>
      </c>
      <c r="E1626" s="175"/>
      <c r="F1626" s="175" t="s">
        <v>6167</v>
      </c>
      <c r="G1626" s="176" t="s">
        <v>2083</v>
      </c>
      <c r="H1626" s="175" t="s">
        <v>1462</v>
      </c>
      <c r="I1626" s="173">
        <v>0</v>
      </c>
      <c r="J1626" s="173">
        <v>0</v>
      </c>
      <c r="K1626" s="173">
        <v>0</v>
      </c>
      <c r="L1626" s="174">
        <v>0</v>
      </c>
      <c r="M1626" s="173">
        <v>84</v>
      </c>
      <c r="N1626" s="173">
        <v>48</v>
      </c>
      <c r="O1626" s="173">
        <v>64</v>
      </c>
      <c r="P1626" s="167">
        <v>0.75</v>
      </c>
    </row>
    <row r="1627" spans="1:16" x14ac:dyDescent="0.35">
      <c r="A1627" s="177" t="s">
        <v>6166</v>
      </c>
      <c r="B1627" s="175"/>
      <c r="C1627" s="175" t="s">
        <v>262</v>
      </c>
      <c r="D1627" s="175"/>
      <c r="E1627" s="175"/>
      <c r="F1627" s="175" t="s">
        <v>6165</v>
      </c>
      <c r="G1627" s="176"/>
      <c r="H1627" s="175" t="s">
        <v>1469</v>
      </c>
      <c r="I1627" s="173">
        <v>0</v>
      </c>
      <c r="J1627" s="173">
        <v>0</v>
      </c>
      <c r="K1627" s="173">
        <v>0</v>
      </c>
      <c r="L1627" s="174">
        <v>0</v>
      </c>
      <c r="M1627" s="173">
        <v>0</v>
      </c>
      <c r="N1627" s="173">
        <v>0</v>
      </c>
      <c r="O1627" s="173">
        <v>0</v>
      </c>
      <c r="P1627" s="167">
        <v>0</v>
      </c>
    </row>
    <row r="1628" spans="1:16" x14ac:dyDescent="0.35">
      <c r="A1628" s="177" t="s">
        <v>6162</v>
      </c>
      <c r="B1628" s="175"/>
      <c r="C1628" s="175" t="s">
        <v>260</v>
      </c>
      <c r="D1628" s="175" t="s">
        <v>1504</v>
      </c>
      <c r="E1628" s="175"/>
      <c r="F1628" s="175" t="s">
        <v>6161</v>
      </c>
      <c r="G1628" s="176" t="s">
        <v>213</v>
      </c>
      <c r="H1628" s="175" t="s">
        <v>1469</v>
      </c>
      <c r="I1628" s="173">
        <v>0</v>
      </c>
      <c r="J1628" s="173">
        <v>0</v>
      </c>
      <c r="K1628" s="173">
        <v>0</v>
      </c>
      <c r="L1628" s="174">
        <v>0</v>
      </c>
      <c r="M1628" s="173">
        <v>37</v>
      </c>
      <c r="N1628" s="173">
        <v>10</v>
      </c>
      <c r="O1628" s="173">
        <v>14</v>
      </c>
      <c r="P1628" s="167">
        <v>2.7</v>
      </c>
    </row>
    <row r="1629" spans="1:16" x14ac:dyDescent="0.35">
      <c r="A1629" s="177" t="s">
        <v>6160</v>
      </c>
      <c r="B1629" s="175"/>
      <c r="C1629" s="175" t="s">
        <v>263</v>
      </c>
      <c r="D1629" s="175"/>
      <c r="E1629" s="175"/>
      <c r="F1629" s="175" t="s">
        <v>6159</v>
      </c>
      <c r="G1629" s="176"/>
      <c r="H1629" s="175" t="s">
        <v>1469</v>
      </c>
      <c r="I1629" s="173">
        <v>0</v>
      </c>
      <c r="J1629" s="173">
        <v>0</v>
      </c>
      <c r="K1629" s="173">
        <v>0</v>
      </c>
      <c r="L1629" s="174">
        <v>0</v>
      </c>
      <c r="M1629" s="173">
        <v>0</v>
      </c>
      <c r="N1629" s="173">
        <v>0</v>
      </c>
      <c r="O1629" s="173">
        <v>0</v>
      </c>
      <c r="P1629" s="167">
        <v>0</v>
      </c>
    </row>
    <row r="1630" spans="1:16" x14ac:dyDescent="0.35">
      <c r="A1630" s="177" t="s">
        <v>6158</v>
      </c>
      <c r="B1630" s="175"/>
      <c r="C1630" s="175" t="s">
        <v>263</v>
      </c>
      <c r="D1630" s="175"/>
      <c r="E1630" s="175"/>
      <c r="F1630" s="175" t="s">
        <v>6157</v>
      </c>
      <c r="G1630" s="176"/>
      <c r="H1630" s="175" t="s">
        <v>1469</v>
      </c>
      <c r="I1630" s="173">
        <v>0</v>
      </c>
      <c r="J1630" s="173">
        <v>0</v>
      </c>
      <c r="K1630" s="173">
        <v>0</v>
      </c>
      <c r="L1630" s="174">
        <v>0</v>
      </c>
      <c r="M1630" s="173">
        <v>0</v>
      </c>
      <c r="N1630" s="173">
        <v>0</v>
      </c>
      <c r="O1630" s="173">
        <v>0</v>
      </c>
      <c r="P1630" s="167">
        <v>0</v>
      </c>
    </row>
    <row r="1631" spans="1:16" x14ac:dyDescent="0.35">
      <c r="A1631" s="177" t="s">
        <v>6156</v>
      </c>
      <c r="B1631" s="175"/>
      <c r="C1631" s="175" t="s">
        <v>263</v>
      </c>
      <c r="D1631" s="175"/>
      <c r="E1631" s="175"/>
      <c r="F1631" s="175" t="s">
        <v>6155</v>
      </c>
      <c r="G1631" s="176"/>
      <c r="H1631" s="175" t="s">
        <v>1469</v>
      </c>
      <c r="I1631" s="173">
        <v>0</v>
      </c>
      <c r="J1631" s="173">
        <v>0</v>
      </c>
      <c r="K1631" s="173">
        <v>0</v>
      </c>
      <c r="L1631" s="174">
        <v>0</v>
      </c>
      <c r="M1631" s="173">
        <v>0</v>
      </c>
      <c r="N1631" s="173">
        <v>0</v>
      </c>
      <c r="O1631" s="173">
        <v>0</v>
      </c>
      <c r="P1631" s="167">
        <v>0</v>
      </c>
    </row>
    <row r="1632" spans="1:16" x14ac:dyDescent="0.35">
      <c r="A1632" s="177" t="s">
        <v>6154</v>
      </c>
      <c r="B1632" s="175"/>
      <c r="C1632" s="175" t="s">
        <v>263</v>
      </c>
      <c r="D1632" s="175" t="s">
        <v>1768</v>
      </c>
      <c r="E1632" s="175"/>
      <c r="F1632" s="175" t="s">
        <v>6153</v>
      </c>
      <c r="G1632" s="176" t="s">
        <v>1766</v>
      </c>
      <c r="H1632" s="175" t="s">
        <v>1469</v>
      </c>
      <c r="I1632" s="173">
        <v>0</v>
      </c>
      <c r="J1632" s="173">
        <v>0</v>
      </c>
      <c r="K1632" s="173">
        <v>0</v>
      </c>
      <c r="L1632" s="174">
        <v>0</v>
      </c>
      <c r="M1632" s="173">
        <v>44</v>
      </c>
      <c r="N1632" s="173">
        <v>20</v>
      </c>
      <c r="O1632" s="173">
        <v>21</v>
      </c>
      <c r="P1632" s="167">
        <v>1.2</v>
      </c>
    </row>
    <row r="1633" spans="1:16" x14ac:dyDescent="0.35">
      <c r="A1633" s="177" t="s">
        <v>6152</v>
      </c>
      <c r="B1633" s="175"/>
      <c r="C1633" s="175" t="s">
        <v>263</v>
      </c>
      <c r="D1633" s="175" t="s">
        <v>1700</v>
      </c>
      <c r="E1633" s="175"/>
      <c r="F1633" s="175" t="s">
        <v>6151</v>
      </c>
      <c r="G1633" s="176" t="s">
        <v>1698</v>
      </c>
      <c r="H1633" s="175" t="s">
        <v>1469</v>
      </c>
      <c r="I1633" s="173">
        <v>0</v>
      </c>
      <c r="J1633" s="173">
        <v>0</v>
      </c>
      <c r="K1633" s="173">
        <v>0</v>
      </c>
      <c r="L1633" s="174">
        <v>0</v>
      </c>
      <c r="M1633" s="173">
        <v>17</v>
      </c>
      <c r="N1633" s="173">
        <v>3</v>
      </c>
      <c r="O1633" s="173">
        <v>2</v>
      </c>
      <c r="P1633" s="167">
        <v>4.6666666666666696</v>
      </c>
    </row>
    <row r="1634" spans="1:16" x14ac:dyDescent="0.35">
      <c r="A1634" s="177" t="s">
        <v>6150</v>
      </c>
      <c r="B1634" s="175"/>
      <c r="C1634" s="175" t="s">
        <v>350</v>
      </c>
      <c r="D1634" s="175" t="s">
        <v>5969</v>
      </c>
      <c r="E1634" s="175"/>
      <c r="F1634" s="175" t="s">
        <v>6149</v>
      </c>
      <c r="G1634" s="176" t="s">
        <v>211</v>
      </c>
      <c r="H1634" s="175" t="s">
        <v>1469</v>
      </c>
      <c r="I1634" s="173">
        <v>0</v>
      </c>
      <c r="J1634" s="173">
        <v>0</v>
      </c>
      <c r="K1634" s="173">
        <v>0</v>
      </c>
      <c r="L1634" s="174">
        <v>0</v>
      </c>
      <c r="M1634" s="173">
        <v>17</v>
      </c>
      <c r="N1634" s="173">
        <v>3</v>
      </c>
      <c r="O1634" s="173">
        <v>5</v>
      </c>
      <c r="P1634" s="167">
        <v>4.6666666666666696</v>
      </c>
    </row>
    <row r="1635" spans="1:16" x14ac:dyDescent="0.35">
      <c r="A1635" s="177" t="s">
        <v>6148</v>
      </c>
      <c r="B1635" s="175"/>
      <c r="C1635" s="175" t="s">
        <v>255</v>
      </c>
      <c r="D1635" s="175" t="s">
        <v>5969</v>
      </c>
      <c r="E1635" s="175"/>
      <c r="F1635" s="175" t="s">
        <v>6147</v>
      </c>
      <c r="G1635" s="176" t="s">
        <v>211</v>
      </c>
      <c r="H1635" s="175" t="s">
        <v>1646</v>
      </c>
      <c r="I1635" s="173">
        <v>0</v>
      </c>
      <c r="J1635" s="173">
        <v>0</v>
      </c>
      <c r="K1635" s="173">
        <v>0</v>
      </c>
      <c r="L1635" s="174">
        <v>0</v>
      </c>
      <c r="M1635" s="173">
        <v>1462</v>
      </c>
      <c r="N1635" s="173">
        <v>1335</v>
      </c>
      <c r="O1635" s="173">
        <v>2013</v>
      </c>
      <c r="P1635" s="167">
        <v>9.5131086142322005E-2</v>
      </c>
    </row>
    <row r="1636" spans="1:16" x14ac:dyDescent="0.35">
      <c r="A1636" s="177" t="s">
        <v>6146</v>
      </c>
      <c r="B1636" s="175"/>
      <c r="C1636" s="175" t="s">
        <v>258</v>
      </c>
      <c r="D1636" s="175"/>
      <c r="E1636" s="175"/>
      <c r="F1636" s="175" t="s">
        <v>6145</v>
      </c>
      <c r="G1636" s="176"/>
      <c r="H1636" s="175" t="s">
        <v>1462</v>
      </c>
      <c r="I1636" s="173">
        <v>0</v>
      </c>
      <c r="J1636" s="173">
        <v>0</v>
      </c>
      <c r="K1636" s="173">
        <v>0</v>
      </c>
      <c r="L1636" s="174">
        <v>0</v>
      </c>
      <c r="M1636" s="173">
        <v>0</v>
      </c>
      <c r="N1636" s="173">
        <v>0</v>
      </c>
      <c r="O1636" s="173">
        <v>0</v>
      </c>
      <c r="P1636" s="167">
        <v>0</v>
      </c>
    </row>
    <row r="1637" spans="1:16" x14ac:dyDescent="0.35">
      <c r="A1637" s="177" t="s">
        <v>6144</v>
      </c>
      <c r="B1637" s="175"/>
      <c r="C1637" s="175" t="s">
        <v>258</v>
      </c>
      <c r="D1637" s="175" t="s">
        <v>2941</v>
      </c>
      <c r="E1637" s="175"/>
      <c r="F1637" s="175" t="s">
        <v>6143</v>
      </c>
      <c r="G1637" s="176" t="s">
        <v>1885</v>
      </c>
      <c r="H1637" s="175" t="s">
        <v>1646</v>
      </c>
      <c r="I1637" s="173">
        <v>0</v>
      </c>
      <c r="J1637" s="173">
        <v>0</v>
      </c>
      <c r="K1637" s="173">
        <v>0</v>
      </c>
      <c r="L1637" s="174">
        <v>0</v>
      </c>
      <c r="M1637" s="173">
        <v>42</v>
      </c>
      <c r="N1637" s="173">
        <v>14</v>
      </c>
      <c r="O1637" s="173">
        <v>19</v>
      </c>
      <c r="P1637" s="167">
        <v>2</v>
      </c>
    </row>
    <row r="1638" spans="1:16" x14ac:dyDescent="0.35">
      <c r="A1638" s="177" t="s">
        <v>6140</v>
      </c>
      <c r="B1638" s="175"/>
      <c r="C1638" s="175" t="s">
        <v>255</v>
      </c>
      <c r="D1638" s="175"/>
      <c r="E1638" s="175"/>
      <c r="F1638" s="175" t="s">
        <v>6139</v>
      </c>
      <c r="G1638" s="176"/>
      <c r="H1638" s="175" t="s">
        <v>1462</v>
      </c>
      <c r="I1638" s="173">
        <v>0</v>
      </c>
      <c r="J1638" s="173">
        <v>0</v>
      </c>
      <c r="K1638" s="173">
        <v>0</v>
      </c>
      <c r="L1638" s="174">
        <v>0</v>
      </c>
      <c r="M1638" s="173">
        <v>0</v>
      </c>
      <c r="N1638" s="173">
        <v>0</v>
      </c>
      <c r="O1638" s="173">
        <v>0</v>
      </c>
      <c r="P1638" s="167">
        <v>0</v>
      </c>
    </row>
    <row r="1639" spans="1:16" x14ac:dyDescent="0.35">
      <c r="A1639" s="177" t="s">
        <v>6138</v>
      </c>
      <c r="B1639" s="175"/>
      <c r="C1639" s="175" t="s">
        <v>255</v>
      </c>
      <c r="D1639" s="175"/>
      <c r="E1639" s="175"/>
      <c r="F1639" s="175" t="s">
        <v>6137</v>
      </c>
      <c r="G1639" s="176"/>
      <c r="H1639" s="175" t="s">
        <v>1462</v>
      </c>
      <c r="I1639" s="173">
        <v>0</v>
      </c>
      <c r="J1639" s="173">
        <v>0</v>
      </c>
      <c r="K1639" s="173">
        <v>0</v>
      </c>
      <c r="L1639" s="174">
        <v>0</v>
      </c>
      <c r="M1639" s="173">
        <v>0</v>
      </c>
      <c r="N1639" s="173">
        <v>0</v>
      </c>
      <c r="O1639" s="173">
        <v>0</v>
      </c>
      <c r="P1639" s="167">
        <v>0</v>
      </c>
    </row>
    <row r="1640" spans="1:16" x14ac:dyDescent="0.35">
      <c r="A1640" s="177" t="s">
        <v>6136</v>
      </c>
      <c r="B1640" s="175"/>
      <c r="C1640" s="175" t="s">
        <v>462</v>
      </c>
      <c r="D1640" s="175"/>
      <c r="E1640" s="175"/>
      <c r="F1640" s="175" t="s">
        <v>6135</v>
      </c>
      <c r="G1640" s="176"/>
      <c r="H1640" s="175" t="s">
        <v>1462</v>
      </c>
      <c r="I1640" s="173">
        <v>0</v>
      </c>
      <c r="J1640" s="173">
        <v>0</v>
      </c>
      <c r="K1640" s="173">
        <v>0</v>
      </c>
      <c r="L1640" s="174">
        <v>0</v>
      </c>
      <c r="M1640" s="173">
        <v>0</v>
      </c>
      <c r="N1640" s="173">
        <v>0</v>
      </c>
      <c r="O1640" s="173">
        <v>0</v>
      </c>
      <c r="P1640" s="167">
        <v>0</v>
      </c>
    </row>
    <row r="1641" spans="1:16" x14ac:dyDescent="0.35">
      <c r="A1641" s="177" t="s">
        <v>6132</v>
      </c>
      <c r="B1641" s="175"/>
      <c r="C1641" s="175" t="s">
        <v>268</v>
      </c>
      <c r="D1641" s="175"/>
      <c r="E1641" s="175"/>
      <c r="F1641" s="175" t="s">
        <v>6131</v>
      </c>
      <c r="G1641" s="176"/>
      <c r="H1641" s="175" t="s">
        <v>1462</v>
      </c>
      <c r="I1641" s="173">
        <v>0</v>
      </c>
      <c r="J1641" s="173">
        <v>0</v>
      </c>
      <c r="K1641" s="173">
        <v>0</v>
      </c>
      <c r="L1641" s="174">
        <v>0</v>
      </c>
      <c r="M1641" s="173">
        <v>0</v>
      </c>
      <c r="N1641" s="173">
        <v>0</v>
      </c>
      <c r="O1641" s="173">
        <v>0</v>
      </c>
      <c r="P1641" s="167">
        <v>0</v>
      </c>
    </row>
    <row r="1642" spans="1:16" x14ac:dyDescent="0.35">
      <c r="A1642" s="177" t="s">
        <v>6130</v>
      </c>
      <c r="B1642" s="175"/>
      <c r="C1642" s="175" t="s">
        <v>462</v>
      </c>
      <c r="D1642" s="175"/>
      <c r="E1642" s="175"/>
      <c r="F1642" s="175" t="s">
        <v>6129</v>
      </c>
      <c r="G1642" s="176"/>
      <c r="H1642" s="175" t="s">
        <v>1462</v>
      </c>
      <c r="I1642" s="173">
        <v>0</v>
      </c>
      <c r="J1642" s="173">
        <v>0</v>
      </c>
      <c r="K1642" s="173">
        <v>0</v>
      </c>
      <c r="L1642" s="174">
        <v>0</v>
      </c>
      <c r="M1642" s="173">
        <v>0</v>
      </c>
      <c r="N1642" s="173">
        <v>0</v>
      </c>
      <c r="O1642" s="173">
        <v>0</v>
      </c>
      <c r="P1642" s="167">
        <v>0</v>
      </c>
    </row>
    <row r="1643" spans="1:16" x14ac:dyDescent="0.35">
      <c r="A1643" s="177" t="s">
        <v>6128</v>
      </c>
      <c r="B1643" s="175"/>
      <c r="C1643" s="175" t="s">
        <v>258</v>
      </c>
      <c r="D1643" s="175" t="s">
        <v>10045</v>
      </c>
      <c r="E1643" s="175"/>
      <c r="F1643" s="175" t="s">
        <v>6127</v>
      </c>
      <c r="G1643" s="176" t="s">
        <v>2918</v>
      </c>
      <c r="H1643" s="175" t="s">
        <v>1469</v>
      </c>
      <c r="I1643" s="173">
        <v>0</v>
      </c>
      <c r="J1643" s="173">
        <v>0</v>
      </c>
      <c r="K1643" s="173">
        <v>0</v>
      </c>
      <c r="L1643" s="174">
        <v>0</v>
      </c>
      <c r="M1643" s="173">
        <v>22</v>
      </c>
      <c r="N1643" s="173">
        <v>8</v>
      </c>
      <c r="O1643" s="173">
        <v>5</v>
      </c>
      <c r="P1643" s="167">
        <v>1.75</v>
      </c>
    </row>
    <row r="1644" spans="1:16" x14ac:dyDescent="0.35">
      <c r="A1644" s="177" t="s">
        <v>6124</v>
      </c>
      <c r="B1644" s="175" t="s">
        <v>3015</v>
      </c>
      <c r="C1644" s="175" t="s">
        <v>8856</v>
      </c>
      <c r="D1644" s="175" t="s">
        <v>6123</v>
      </c>
      <c r="E1644" s="175" t="s">
        <v>6122</v>
      </c>
      <c r="F1644" s="175"/>
      <c r="G1644" s="176" t="s">
        <v>6121</v>
      </c>
      <c r="H1644" s="175" t="s">
        <v>1469</v>
      </c>
      <c r="I1644" s="173">
        <v>0</v>
      </c>
      <c r="J1644" s="173">
        <v>0</v>
      </c>
      <c r="K1644" s="173">
        <v>0</v>
      </c>
      <c r="L1644" s="174">
        <v>0</v>
      </c>
      <c r="M1644" s="173">
        <v>208</v>
      </c>
      <c r="N1644" s="173">
        <v>76</v>
      </c>
      <c r="O1644" s="173">
        <v>117</v>
      </c>
      <c r="P1644" s="167">
        <v>1.73684210526316</v>
      </c>
    </row>
    <row r="1645" spans="1:16" x14ac:dyDescent="0.35">
      <c r="A1645" s="177" t="s">
        <v>6120</v>
      </c>
      <c r="B1645" s="175"/>
      <c r="C1645" s="175" t="s">
        <v>258</v>
      </c>
      <c r="D1645" s="175" t="s">
        <v>2055</v>
      </c>
      <c r="E1645" s="175"/>
      <c r="F1645" s="175" t="s">
        <v>6119</v>
      </c>
      <c r="G1645" s="176" t="s">
        <v>272</v>
      </c>
      <c r="H1645" s="175" t="s">
        <v>1462</v>
      </c>
      <c r="I1645" s="173">
        <v>0</v>
      </c>
      <c r="J1645" s="173">
        <v>0</v>
      </c>
      <c r="K1645" s="173">
        <v>39</v>
      </c>
      <c r="L1645" s="174">
        <v>0</v>
      </c>
      <c r="M1645" s="173">
        <v>22</v>
      </c>
      <c r="N1645" s="173">
        <v>9</v>
      </c>
      <c r="O1645" s="173">
        <v>31</v>
      </c>
      <c r="P1645" s="167">
        <v>1.44444444444444</v>
      </c>
    </row>
    <row r="1646" spans="1:16" x14ac:dyDescent="0.35">
      <c r="A1646" s="177" t="s">
        <v>6118</v>
      </c>
      <c r="B1646" s="175"/>
      <c r="C1646" s="175" t="s">
        <v>255</v>
      </c>
      <c r="D1646" s="175"/>
      <c r="E1646" s="175"/>
      <c r="F1646" s="175" t="s">
        <v>6117</v>
      </c>
      <c r="G1646" s="176"/>
      <c r="H1646" s="175" t="s">
        <v>1462</v>
      </c>
      <c r="I1646" s="173">
        <v>0</v>
      </c>
      <c r="J1646" s="173">
        <v>0</v>
      </c>
      <c r="K1646" s="173">
        <v>0</v>
      </c>
      <c r="L1646" s="174">
        <v>0</v>
      </c>
      <c r="M1646" s="173">
        <v>0</v>
      </c>
      <c r="N1646" s="173">
        <v>0</v>
      </c>
      <c r="O1646" s="173">
        <v>0</v>
      </c>
      <c r="P1646" s="167">
        <v>0</v>
      </c>
    </row>
    <row r="1647" spans="1:16" x14ac:dyDescent="0.35">
      <c r="A1647" s="177" t="s">
        <v>6993</v>
      </c>
      <c r="B1647" s="175"/>
      <c r="C1647" s="175" t="s">
        <v>256</v>
      </c>
      <c r="D1647" s="175" t="s">
        <v>2925</v>
      </c>
      <c r="E1647" s="175"/>
      <c r="F1647" s="175" t="s">
        <v>6992</v>
      </c>
      <c r="G1647" s="176" t="s">
        <v>202</v>
      </c>
      <c r="H1647" s="175" t="s">
        <v>1462</v>
      </c>
      <c r="I1647" s="173">
        <v>0</v>
      </c>
      <c r="J1647" s="173">
        <v>0</v>
      </c>
      <c r="K1647" s="173">
        <v>0</v>
      </c>
      <c r="L1647" s="174">
        <v>0</v>
      </c>
      <c r="M1647" s="173">
        <v>22</v>
      </c>
      <c r="N1647" s="173">
        <v>10</v>
      </c>
      <c r="O1647" s="173">
        <v>10</v>
      </c>
      <c r="P1647" s="167">
        <v>1.2</v>
      </c>
    </row>
    <row r="1648" spans="1:16" x14ac:dyDescent="0.35">
      <c r="A1648" s="177" t="s">
        <v>6116</v>
      </c>
      <c r="B1648" s="175" t="s">
        <v>2789</v>
      </c>
      <c r="C1648" s="175" t="s">
        <v>260</v>
      </c>
      <c r="D1648" s="175"/>
      <c r="E1648" s="175" t="s">
        <v>6115</v>
      </c>
      <c r="F1648" s="175"/>
      <c r="G1648" s="176"/>
      <c r="H1648" s="175" t="s">
        <v>1462</v>
      </c>
      <c r="I1648" s="173">
        <v>0</v>
      </c>
      <c r="J1648" s="173">
        <v>0</v>
      </c>
      <c r="K1648" s="173">
        <v>0</v>
      </c>
      <c r="L1648" s="174">
        <v>0</v>
      </c>
      <c r="M1648" s="173">
        <v>0</v>
      </c>
      <c r="N1648" s="173">
        <v>0</v>
      </c>
      <c r="O1648" s="173">
        <v>0</v>
      </c>
      <c r="P1648" s="167">
        <v>0</v>
      </c>
    </row>
    <row r="1649" spans="1:16" x14ac:dyDescent="0.35">
      <c r="A1649" s="177" t="s">
        <v>6114</v>
      </c>
      <c r="B1649" s="175"/>
      <c r="C1649" s="175" t="s">
        <v>257</v>
      </c>
      <c r="D1649" s="175" t="s">
        <v>1837</v>
      </c>
      <c r="E1649" s="175"/>
      <c r="F1649" s="175" t="s">
        <v>6113</v>
      </c>
      <c r="G1649" s="176" t="s">
        <v>216</v>
      </c>
      <c r="H1649" s="175" t="s">
        <v>1646</v>
      </c>
      <c r="I1649" s="173">
        <v>0</v>
      </c>
      <c r="J1649" s="173">
        <v>0</v>
      </c>
      <c r="K1649" s="173">
        <v>0</v>
      </c>
      <c r="L1649" s="174">
        <v>0</v>
      </c>
      <c r="M1649" s="173">
        <v>52</v>
      </c>
      <c r="N1649" s="173">
        <v>51</v>
      </c>
      <c r="O1649" s="173">
        <v>57</v>
      </c>
      <c r="P1649" s="167">
        <v>1.9607843137254801E-2</v>
      </c>
    </row>
    <row r="1650" spans="1:16" x14ac:dyDescent="0.35">
      <c r="A1650" s="177" t="s">
        <v>6991</v>
      </c>
      <c r="B1650" s="175"/>
      <c r="C1650" s="175" t="s">
        <v>8856</v>
      </c>
      <c r="D1650" s="175" t="s">
        <v>1920</v>
      </c>
      <c r="E1650" s="175"/>
      <c r="F1650" s="175" t="s">
        <v>6990</v>
      </c>
      <c r="G1650" s="176" t="s">
        <v>202</v>
      </c>
      <c r="H1650" s="175" t="s">
        <v>1462</v>
      </c>
      <c r="I1650" s="173">
        <v>0</v>
      </c>
      <c r="J1650" s="173">
        <v>0</v>
      </c>
      <c r="K1650" s="173">
        <v>0</v>
      </c>
      <c r="L1650" s="174">
        <v>0</v>
      </c>
      <c r="M1650" s="173">
        <v>22</v>
      </c>
      <c r="N1650" s="173">
        <v>8</v>
      </c>
      <c r="O1650" s="173">
        <v>11</v>
      </c>
      <c r="P1650" s="167">
        <v>1.75</v>
      </c>
    </row>
    <row r="1651" spans="1:16" x14ac:dyDescent="0.35">
      <c r="A1651" s="177" t="s">
        <v>6820</v>
      </c>
      <c r="B1651" s="175" t="s">
        <v>5084</v>
      </c>
      <c r="C1651" s="175" t="s">
        <v>351</v>
      </c>
      <c r="D1651" s="175" t="s">
        <v>9604</v>
      </c>
      <c r="E1651" s="175" t="s">
        <v>6819</v>
      </c>
      <c r="F1651" s="175"/>
      <c r="G1651" s="176" t="s">
        <v>1885</v>
      </c>
      <c r="H1651" s="175" t="s">
        <v>1646</v>
      </c>
      <c r="I1651" s="173">
        <v>0</v>
      </c>
      <c r="J1651" s="173">
        <v>1</v>
      </c>
      <c r="K1651" s="173">
        <v>0</v>
      </c>
      <c r="L1651" s="174">
        <v>-1</v>
      </c>
      <c r="M1651" s="173">
        <v>140</v>
      </c>
      <c r="N1651" s="173">
        <v>110</v>
      </c>
      <c r="O1651" s="173">
        <v>130</v>
      </c>
      <c r="P1651" s="167">
        <v>0.27272727272727298</v>
      </c>
    </row>
    <row r="1652" spans="1:16" x14ac:dyDescent="0.35">
      <c r="A1652" s="177" t="s">
        <v>6108</v>
      </c>
      <c r="B1652" s="175"/>
      <c r="C1652" s="175" t="s">
        <v>257</v>
      </c>
      <c r="D1652" s="175" t="s">
        <v>1837</v>
      </c>
      <c r="E1652" s="175"/>
      <c r="F1652" s="175" t="s">
        <v>6107</v>
      </c>
      <c r="G1652" s="176" t="s">
        <v>216</v>
      </c>
      <c r="H1652" s="175" t="s">
        <v>1462</v>
      </c>
      <c r="I1652" s="173">
        <v>0</v>
      </c>
      <c r="J1652" s="173">
        <v>0</v>
      </c>
      <c r="K1652" s="173">
        <v>0</v>
      </c>
      <c r="L1652" s="174">
        <v>0</v>
      </c>
      <c r="M1652" s="173">
        <v>26</v>
      </c>
      <c r="N1652" s="173">
        <v>10</v>
      </c>
      <c r="O1652" s="173">
        <v>12</v>
      </c>
      <c r="P1652" s="167">
        <v>1.6</v>
      </c>
    </row>
    <row r="1653" spans="1:16" x14ac:dyDescent="0.35">
      <c r="A1653" s="177" t="s">
        <v>6103</v>
      </c>
      <c r="B1653" s="175"/>
      <c r="C1653" s="175" t="s">
        <v>256</v>
      </c>
      <c r="D1653" s="175" t="s">
        <v>10054</v>
      </c>
      <c r="E1653" s="175"/>
      <c r="F1653" s="175" t="s">
        <v>6102</v>
      </c>
      <c r="G1653" s="176" t="s">
        <v>10055</v>
      </c>
      <c r="H1653" s="175" t="s">
        <v>1469</v>
      </c>
      <c r="I1653" s="173">
        <v>0</v>
      </c>
      <c r="J1653" s="173">
        <v>0</v>
      </c>
      <c r="K1653" s="173">
        <v>0</v>
      </c>
      <c r="L1653" s="174">
        <v>0</v>
      </c>
      <c r="M1653" s="173">
        <v>168</v>
      </c>
      <c r="N1653" s="173">
        <v>57</v>
      </c>
      <c r="O1653" s="173">
        <v>73</v>
      </c>
      <c r="P1653" s="167">
        <v>1.9473684210526301</v>
      </c>
    </row>
    <row r="1654" spans="1:16" x14ac:dyDescent="0.35">
      <c r="A1654" s="177" t="s">
        <v>6101</v>
      </c>
      <c r="B1654" s="175"/>
      <c r="C1654" s="175" t="s">
        <v>254</v>
      </c>
      <c r="D1654" s="175"/>
      <c r="E1654" s="175"/>
      <c r="F1654" s="175" t="s">
        <v>6100</v>
      </c>
      <c r="G1654" s="176"/>
      <c r="H1654" s="175" t="s">
        <v>1462</v>
      </c>
      <c r="I1654" s="173">
        <v>0</v>
      </c>
      <c r="J1654" s="173">
        <v>0</v>
      </c>
      <c r="K1654" s="173">
        <v>0</v>
      </c>
      <c r="L1654" s="174">
        <v>0</v>
      </c>
      <c r="M1654" s="173">
        <v>0</v>
      </c>
      <c r="N1654" s="173">
        <v>0</v>
      </c>
      <c r="O1654" s="173">
        <v>0</v>
      </c>
      <c r="P1654" s="167">
        <v>0</v>
      </c>
    </row>
    <row r="1655" spans="1:16" x14ac:dyDescent="0.35">
      <c r="A1655" s="177" t="s">
        <v>6099</v>
      </c>
      <c r="B1655" s="175"/>
      <c r="C1655" s="175" t="s">
        <v>254</v>
      </c>
      <c r="D1655" s="175"/>
      <c r="E1655" s="175"/>
      <c r="F1655" s="175" t="s">
        <v>6098</v>
      </c>
      <c r="G1655" s="176"/>
      <c r="H1655" s="175" t="s">
        <v>1462</v>
      </c>
      <c r="I1655" s="173">
        <v>0</v>
      </c>
      <c r="J1655" s="173">
        <v>0</v>
      </c>
      <c r="K1655" s="173">
        <v>0</v>
      </c>
      <c r="L1655" s="174">
        <v>0</v>
      </c>
      <c r="M1655" s="173">
        <v>0</v>
      </c>
      <c r="N1655" s="173">
        <v>0</v>
      </c>
      <c r="O1655" s="173">
        <v>0</v>
      </c>
      <c r="P1655" s="167">
        <v>0</v>
      </c>
    </row>
    <row r="1656" spans="1:16" x14ac:dyDescent="0.35">
      <c r="A1656" s="177" t="s">
        <v>6097</v>
      </c>
      <c r="B1656" s="175"/>
      <c r="C1656" s="175" t="s">
        <v>259</v>
      </c>
      <c r="D1656" s="175" t="s">
        <v>1920</v>
      </c>
      <c r="E1656" s="175"/>
      <c r="F1656" s="175" t="s">
        <v>6096</v>
      </c>
      <c r="G1656" s="176" t="s">
        <v>202</v>
      </c>
      <c r="H1656" s="175" t="s">
        <v>1462</v>
      </c>
      <c r="I1656" s="173">
        <v>0</v>
      </c>
      <c r="J1656" s="173">
        <v>0</v>
      </c>
      <c r="K1656" s="173">
        <v>0</v>
      </c>
      <c r="L1656" s="174">
        <v>0</v>
      </c>
      <c r="M1656" s="173">
        <v>22</v>
      </c>
      <c r="N1656" s="173">
        <v>8</v>
      </c>
      <c r="O1656" s="173">
        <v>10</v>
      </c>
      <c r="P1656" s="167">
        <v>1.75</v>
      </c>
    </row>
    <row r="1657" spans="1:16" x14ac:dyDescent="0.35">
      <c r="A1657" s="177" t="s">
        <v>6095</v>
      </c>
      <c r="B1657" s="175"/>
      <c r="C1657" s="175" t="s">
        <v>263</v>
      </c>
      <c r="D1657" s="175"/>
      <c r="E1657" s="175"/>
      <c r="F1657" s="175" t="s">
        <v>6094</v>
      </c>
      <c r="G1657" s="176"/>
      <c r="H1657" s="175" t="s">
        <v>1462</v>
      </c>
      <c r="I1657" s="173">
        <v>0</v>
      </c>
      <c r="J1657" s="173">
        <v>0</v>
      </c>
      <c r="K1657" s="173">
        <v>0</v>
      </c>
      <c r="L1657" s="174">
        <v>0</v>
      </c>
      <c r="M1657" s="173">
        <v>0</v>
      </c>
      <c r="N1657" s="173">
        <v>0</v>
      </c>
      <c r="O1657" s="173">
        <v>0</v>
      </c>
      <c r="P1657" s="167">
        <v>0</v>
      </c>
    </row>
    <row r="1658" spans="1:16" x14ac:dyDescent="0.35">
      <c r="A1658" s="177" t="s">
        <v>6093</v>
      </c>
      <c r="B1658" s="175"/>
      <c r="C1658" s="175" t="s">
        <v>350</v>
      </c>
      <c r="D1658" s="175"/>
      <c r="E1658" s="175"/>
      <c r="F1658" s="175" t="s">
        <v>6092</v>
      </c>
      <c r="G1658" s="176"/>
      <c r="H1658" s="175" t="s">
        <v>1462</v>
      </c>
      <c r="I1658" s="173">
        <v>0</v>
      </c>
      <c r="J1658" s="173">
        <v>0</v>
      </c>
      <c r="K1658" s="173">
        <v>0</v>
      </c>
      <c r="L1658" s="174">
        <v>0</v>
      </c>
      <c r="M1658" s="173">
        <v>0</v>
      </c>
      <c r="N1658" s="173">
        <v>0</v>
      </c>
      <c r="O1658" s="173">
        <v>0</v>
      </c>
      <c r="P1658" s="167">
        <v>0</v>
      </c>
    </row>
    <row r="1659" spans="1:16" x14ac:dyDescent="0.35">
      <c r="A1659" s="177" t="s">
        <v>6091</v>
      </c>
      <c r="B1659" s="175"/>
      <c r="C1659" s="175" t="s">
        <v>350</v>
      </c>
      <c r="D1659" s="175"/>
      <c r="E1659" s="175"/>
      <c r="F1659" s="175" t="s">
        <v>6090</v>
      </c>
      <c r="G1659" s="176"/>
      <c r="H1659" s="175" t="s">
        <v>1462</v>
      </c>
      <c r="I1659" s="173">
        <v>0</v>
      </c>
      <c r="J1659" s="173">
        <v>0</v>
      </c>
      <c r="K1659" s="173">
        <v>0</v>
      </c>
      <c r="L1659" s="174">
        <v>0</v>
      </c>
      <c r="M1659" s="173">
        <v>0</v>
      </c>
      <c r="N1659" s="173">
        <v>0</v>
      </c>
      <c r="O1659" s="173">
        <v>0</v>
      </c>
      <c r="P1659" s="167">
        <v>0</v>
      </c>
    </row>
    <row r="1660" spans="1:16" x14ac:dyDescent="0.35">
      <c r="A1660" s="177" t="s">
        <v>6089</v>
      </c>
      <c r="B1660" s="175"/>
      <c r="C1660" s="175" t="s">
        <v>257</v>
      </c>
      <c r="D1660" s="175" t="s">
        <v>1837</v>
      </c>
      <c r="E1660" s="175"/>
      <c r="F1660" s="175" t="s">
        <v>6088</v>
      </c>
      <c r="G1660" s="176" t="s">
        <v>216</v>
      </c>
      <c r="H1660" s="175" t="s">
        <v>1462</v>
      </c>
      <c r="I1660" s="173">
        <v>0</v>
      </c>
      <c r="J1660" s="173">
        <v>1</v>
      </c>
      <c r="K1660" s="173">
        <v>0</v>
      </c>
      <c r="L1660" s="174">
        <v>-1</v>
      </c>
      <c r="M1660" s="173">
        <v>27</v>
      </c>
      <c r="N1660" s="173">
        <v>16</v>
      </c>
      <c r="O1660" s="173">
        <v>13</v>
      </c>
      <c r="P1660" s="167">
        <v>0.6875</v>
      </c>
    </row>
    <row r="1661" spans="1:16" x14ac:dyDescent="0.35">
      <c r="A1661" s="177" t="s">
        <v>6087</v>
      </c>
      <c r="B1661" s="175"/>
      <c r="C1661" s="175" t="s">
        <v>263</v>
      </c>
      <c r="D1661" s="175" t="s">
        <v>2147</v>
      </c>
      <c r="E1661" s="175"/>
      <c r="F1661" s="175" t="s">
        <v>6086</v>
      </c>
      <c r="G1661" s="176" t="s">
        <v>2145</v>
      </c>
      <c r="H1661" s="175" t="s">
        <v>1462</v>
      </c>
      <c r="I1661" s="173">
        <v>0</v>
      </c>
      <c r="J1661" s="173">
        <v>0</v>
      </c>
      <c r="K1661" s="173">
        <v>0</v>
      </c>
      <c r="L1661" s="174">
        <v>0</v>
      </c>
      <c r="M1661" s="173">
        <v>23</v>
      </c>
      <c r="N1661" s="173">
        <v>13</v>
      </c>
      <c r="O1661" s="173">
        <v>13</v>
      </c>
      <c r="P1661" s="167">
        <v>0.76923076923076905</v>
      </c>
    </row>
    <row r="1662" spans="1:16" x14ac:dyDescent="0.35">
      <c r="A1662" s="177" t="s">
        <v>6085</v>
      </c>
      <c r="B1662" s="175"/>
      <c r="C1662" s="175" t="s">
        <v>8856</v>
      </c>
      <c r="D1662" s="175"/>
      <c r="E1662" s="175"/>
      <c r="F1662" s="175" t="s">
        <v>6084</v>
      </c>
      <c r="G1662" s="176"/>
      <c r="H1662" s="175" t="s">
        <v>1462</v>
      </c>
      <c r="I1662" s="173">
        <v>0</v>
      </c>
      <c r="J1662" s="173">
        <v>0</v>
      </c>
      <c r="K1662" s="173">
        <v>0</v>
      </c>
      <c r="L1662" s="174">
        <v>0</v>
      </c>
      <c r="M1662" s="173">
        <v>0</v>
      </c>
      <c r="N1662" s="173">
        <v>0</v>
      </c>
      <c r="O1662" s="173">
        <v>0</v>
      </c>
      <c r="P1662" s="167">
        <v>0</v>
      </c>
    </row>
    <row r="1663" spans="1:16" x14ac:dyDescent="0.35">
      <c r="A1663" s="177" t="s">
        <v>6083</v>
      </c>
      <c r="B1663" s="175"/>
      <c r="C1663" s="175" t="s">
        <v>259</v>
      </c>
      <c r="D1663" s="175" t="s">
        <v>9113</v>
      </c>
      <c r="E1663" s="175"/>
      <c r="F1663" s="175" t="s">
        <v>6082</v>
      </c>
      <c r="G1663" s="176" t="s">
        <v>1839</v>
      </c>
      <c r="H1663" s="175" t="s">
        <v>1646</v>
      </c>
      <c r="I1663" s="173">
        <v>0</v>
      </c>
      <c r="J1663" s="173">
        <v>0</v>
      </c>
      <c r="K1663" s="173">
        <v>1</v>
      </c>
      <c r="L1663" s="174">
        <v>0</v>
      </c>
      <c r="M1663" s="173">
        <v>79</v>
      </c>
      <c r="N1663" s="173">
        <v>40</v>
      </c>
      <c r="O1663" s="173">
        <v>47</v>
      </c>
      <c r="P1663" s="167">
        <v>0.97499999999999998</v>
      </c>
    </row>
    <row r="1664" spans="1:16" x14ac:dyDescent="0.35">
      <c r="A1664" s="177" t="s">
        <v>6081</v>
      </c>
      <c r="B1664" s="175"/>
      <c r="C1664" s="175" t="s">
        <v>8856</v>
      </c>
      <c r="D1664" s="175" t="s">
        <v>9233</v>
      </c>
      <c r="E1664" s="175"/>
      <c r="F1664" s="175" t="s">
        <v>6080</v>
      </c>
      <c r="G1664" s="176" t="s">
        <v>9234</v>
      </c>
      <c r="H1664" s="175" t="s">
        <v>1469</v>
      </c>
      <c r="I1664" s="173">
        <v>0</v>
      </c>
      <c r="J1664" s="173">
        <v>0</v>
      </c>
      <c r="K1664" s="173">
        <v>0</v>
      </c>
      <c r="L1664" s="174">
        <v>0</v>
      </c>
      <c r="M1664" s="173">
        <v>216</v>
      </c>
      <c r="N1664" s="173">
        <v>68</v>
      </c>
      <c r="O1664" s="173">
        <v>92</v>
      </c>
      <c r="P1664" s="167">
        <v>2.1764705882352899</v>
      </c>
    </row>
    <row r="1665" spans="1:16" x14ac:dyDescent="0.35">
      <c r="A1665" s="177" t="s">
        <v>6079</v>
      </c>
      <c r="B1665" s="175"/>
      <c r="C1665" s="175" t="s">
        <v>257</v>
      </c>
      <c r="D1665" s="175" t="s">
        <v>1837</v>
      </c>
      <c r="E1665" s="175"/>
      <c r="F1665" s="175" t="s">
        <v>6078</v>
      </c>
      <c r="G1665" s="176" t="s">
        <v>216</v>
      </c>
      <c r="H1665" s="175" t="s">
        <v>1469</v>
      </c>
      <c r="I1665" s="173">
        <v>0</v>
      </c>
      <c r="J1665" s="173">
        <v>0</v>
      </c>
      <c r="K1665" s="173">
        <v>0</v>
      </c>
      <c r="L1665" s="174">
        <v>0</v>
      </c>
      <c r="M1665" s="173">
        <v>65</v>
      </c>
      <c r="N1665" s="173">
        <v>47</v>
      </c>
      <c r="O1665" s="173">
        <v>43</v>
      </c>
      <c r="P1665" s="167">
        <v>0.38297872340425498</v>
      </c>
    </row>
    <row r="1666" spans="1:16" x14ac:dyDescent="0.35">
      <c r="A1666" s="177" t="s">
        <v>6077</v>
      </c>
      <c r="B1666" s="175"/>
      <c r="C1666" s="175" t="s">
        <v>350</v>
      </c>
      <c r="D1666" s="175" t="s">
        <v>9114</v>
      </c>
      <c r="E1666" s="175"/>
      <c r="F1666" s="175" t="s">
        <v>6076</v>
      </c>
      <c r="G1666" s="176" t="s">
        <v>11046</v>
      </c>
      <c r="H1666" s="175" t="s">
        <v>1646</v>
      </c>
      <c r="I1666" s="173">
        <v>0</v>
      </c>
      <c r="J1666" s="173">
        <v>0</v>
      </c>
      <c r="K1666" s="173">
        <v>0</v>
      </c>
      <c r="L1666" s="174">
        <v>0</v>
      </c>
      <c r="M1666" s="173">
        <v>234</v>
      </c>
      <c r="N1666" s="173">
        <v>76</v>
      </c>
      <c r="O1666" s="173">
        <v>94</v>
      </c>
      <c r="P1666" s="167">
        <v>2.07894736842105</v>
      </c>
    </row>
    <row r="1667" spans="1:16" x14ac:dyDescent="0.35">
      <c r="A1667" s="177" t="s">
        <v>7328</v>
      </c>
      <c r="B1667" s="175"/>
      <c r="C1667" s="175" t="s">
        <v>8856</v>
      </c>
      <c r="D1667" s="175" t="s">
        <v>10056</v>
      </c>
      <c r="E1667" s="175"/>
      <c r="F1667" s="175" t="s">
        <v>7327</v>
      </c>
      <c r="G1667" s="176" t="s">
        <v>10057</v>
      </c>
      <c r="H1667" s="175" t="s">
        <v>1646</v>
      </c>
      <c r="I1667" s="173">
        <v>0</v>
      </c>
      <c r="J1667" s="173">
        <v>1</v>
      </c>
      <c r="K1667" s="173">
        <v>7</v>
      </c>
      <c r="L1667" s="174">
        <v>-1</v>
      </c>
      <c r="M1667" s="173">
        <v>131</v>
      </c>
      <c r="N1667" s="173">
        <v>76</v>
      </c>
      <c r="O1667" s="173">
        <v>108</v>
      </c>
      <c r="P1667" s="167">
        <v>0.72368421052631604</v>
      </c>
    </row>
    <row r="1668" spans="1:16" x14ac:dyDescent="0.35">
      <c r="A1668" s="177" t="s">
        <v>6073</v>
      </c>
      <c r="B1668" s="175"/>
      <c r="C1668" s="175" t="s">
        <v>8856</v>
      </c>
      <c r="D1668" s="175" t="s">
        <v>10058</v>
      </c>
      <c r="E1668" s="175"/>
      <c r="F1668" s="175" t="s">
        <v>6072</v>
      </c>
      <c r="G1668" s="176" t="s">
        <v>10059</v>
      </c>
      <c r="H1668" s="175" t="s">
        <v>1469</v>
      </c>
      <c r="I1668" s="173">
        <v>0</v>
      </c>
      <c r="J1668" s="173">
        <v>0</v>
      </c>
      <c r="K1668" s="173">
        <v>0</v>
      </c>
      <c r="L1668" s="174">
        <v>0</v>
      </c>
      <c r="M1668" s="173">
        <v>64</v>
      </c>
      <c r="N1668" s="173">
        <v>20</v>
      </c>
      <c r="O1668" s="173">
        <v>31</v>
      </c>
      <c r="P1668" s="167">
        <v>2.2000000000000002</v>
      </c>
    </row>
    <row r="1669" spans="1:16" x14ac:dyDescent="0.35">
      <c r="A1669" s="177" t="s">
        <v>6069</v>
      </c>
      <c r="B1669" s="175"/>
      <c r="C1669" s="175" t="s">
        <v>262</v>
      </c>
      <c r="D1669" s="175" t="s">
        <v>2925</v>
      </c>
      <c r="E1669" s="175"/>
      <c r="F1669" s="175" t="s">
        <v>6068</v>
      </c>
      <c r="G1669" s="176" t="s">
        <v>202</v>
      </c>
      <c r="H1669" s="175" t="s">
        <v>1462</v>
      </c>
      <c r="I1669" s="173">
        <v>0</v>
      </c>
      <c r="J1669" s="173">
        <v>0</v>
      </c>
      <c r="K1669" s="173">
        <v>0</v>
      </c>
      <c r="L1669" s="174">
        <v>0</v>
      </c>
      <c r="M1669" s="173">
        <v>53</v>
      </c>
      <c r="N1669" s="173">
        <v>23</v>
      </c>
      <c r="O1669" s="173">
        <v>24</v>
      </c>
      <c r="P1669" s="167">
        <v>1.3043478260869601</v>
      </c>
    </row>
    <row r="1670" spans="1:16" x14ac:dyDescent="0.35">
      <c r="A1670" s="177" t="s">
        <v>6065</v>
      </c>
      <c r="B1670" s="175"/>
      <c r="C1670" s="175" t="s">
        <v>254</v>
      </c>
      <c r="D1670" s="175" t="s">
        <v>10060</v>
      </c>
      <c r="E1670" s="175"/>
      <c r="F1670" s="175" t="s">
        <v>6064</v>
      </c>
      <c r="G1670" s="176" t="s">
        <v>201</v>
      </c>
      <c r="H1670" s="175" t="s">
        <v>1462</v>
      </c>
      <c r="I1670" s="173">
        <v>0</v>
      </c>
      <c r="J1670" s="173">
        <v>0</v>
      </c>
      <c r="K1670" s="173">
        <v>0</v>
      </c>
      <c r="L1670" s="174">
        <v>0</v>
      </c>
      <c r="M1670" s="173">
        <v>46</v>
      </c>
      <c r="N1670" s="173">
        <v>16</v>
      </c>
      <c r="O1670" s="173">
        <v>22</v>
      </c>
      <c r="P1670" s="167">
        <v>1.875</v>
      </c>
    </row>
    <row r="1671" spans="1:16" x14ac:dyDescent="0.35">
      <c r="A1671" s="177" t="s">
        <v>6063</v>
      </c>
      <c r="B1671" s="175"/>
      <c r="C1671" s="175" t="s">
        <v>350</v>
      </c>
      <c r="D1671" s="175" t="s">
        <v>4685</v>
      </c>
      <c r="E1671" s="175"/>
      <c r="F1671" s="175" t="s">
        <v>6062</v>
      </c>
      <c r="G1671" s="176" t="s">
        <v>4683</v>
      </c>
      <c r="H1671" s="175" t="s">
        <v>1469</v>
      </c>
      <c r="I1671" s="173">
        <v>0</v>
      </c>
      <c r="J1671" s="173">
        <v>0</v>
      </c>
      <c r="K1671" s="173">
        <v>0</v>
      </c>
      <c r="L1671" s="174">
        <v>0</v>
      </c>
      <c r="M1671" s="173">
        <v>89</v>
      </c>
      <c r="N1671" s="173">
        <v>32</v>
      </c>
      <c r="O1671" s="173">
        <v>37</v>
      </c>
      <c r="P1671" s="167">
        <v>1.78125</v>
      </c>
    </row>
    <row r="1672" spans="1:16" x14ac:dyDescent="0.35">
      <c r="A1672" s="177" t="s">
        <v>6061</v>
      </c>
      <c r="B1672" s="175"/>
      <c r="C1672" s="175" t="s">
        <v>256</v>
      </c>
      <c r="D1672" s="175" t="s">
        <v>11051</v>
      </c>
      <c r="E1672" s="175"/>
      <c r="F1672" s="175" t="s">
        <v>6060</v>
      </c>
      <c r="G1672" s="176" t="s">
        <v>10101</v>
      </c>
      <c r="H1672" s="175" t="s">
        <v>1469</v>
      </c>
      <c r="I1672" s="173">
        <v>0</v>
      </c>
      <c r="J1672" s="173">
        <v>0</v>
      </c>
      <c r="K1672" s="173">
        <v>0</v>
      </c>
      <c r="L1672" s="174">
        <v>0</v>
      </c>
      <c r="M1672" s="173">
        <v>62</v>
      </c>
      <c r="N1672" s="173">
        <v>22</v>
      </c>
      <c r="O1672" s="173">
        <v>29</v>
      </c>
      <c r="P1672" s="167">
        <v>1.8181818181818199</v>
      </c>
    </row>
    <row r="1673" spans="1:16" x14ac:dyDescent="0.35">
      <c r="A1673" s="177" t="s">
        <v>6059</v>
      </c>
      <c r="B1673" s="175"/>
      <c r="C1673" s="175" t="s">
        <v>8856</v>
      </c>
      <c r="D1673" s="175" t="s">
        <v>3200</v>
      </c>
      <c r="E1673" s="175"/>
      <c r="F1673" s="175" t="s">
        <v>6058</v>
      </c>
      <c r="G1673" s="176" t="s">
        <v>201</v>
      </c>
      <c r="H1673" s="175" t="s">
        <v>1469</v>
      </c>
      <c r="I1673" s="173">
        <v>0</v>
      </c>
      <c r="J1673" s="173">
        <v>0</v>
      </c>
      <c r="K1673" s="173">
        <v>0</v>
      </c>
      <c r="L1673" s="174">
        <v>0</v>
      </c>
      <c r="M1673" s="173">
        <v>60</v>
      </c>
      <c r="N1673" s="173">
        <v>18</v>
      </c>
      <c r="O1673" s="173">
        <v>26</v>
      </c>
      <c r="P1673" s="167">
        <v>2.3333333333333299</v>
      </c>
    </row>
    <row r="1674" spans="1:16" x14ac:dyDescent="0.35">
      <c r="A1674" s="177" t="s">
        <v>6057</v>
      </c>
      <c r="B1674" s="175"/>
      <c r="C1674" s="175" t="s">
        <v>262</v>
      </c>
      <c r="D1674" s="175" t="s">
        <v>1880</v>
      </c>
      <c r="E1674" s="175"/>
      <c r="F1674" s="175" t="s">
        <v>6056</v>
      </c>
      <c r="G1674" s="176" t="s">
        <v>202</v>
      </c>
      <c r="H1674" s="175" t="s">
        <v>1878</v>
      </c>
      <c r="I1674" s="173">
        <v>0</v>
      </c>
      <c r="J1674" s="173">
        <v>0</v>
      </c>
      <c r="K1674" s="173">
        <v>0</v>
      </c>
      <c r="L1674" s="174">
        <v>0</v>
      </c>
      <c r="M1674" s="173">
        <v>20</v>
      </c>
      <c r="N1674" s="173">
        <v>3</v>
      </c>
      <c r="O1674" s="173">
        <v>5</v>
      </c>
      <c r="P1674" s="167">
        <v>5.6666666666666696</v>
      </c>
    </row>
    <row r="1675" spans="1:16" x14ac:dyDescent="0.35">
      <c r="A1675" s="177" t="s">
        <v>6055</v>
      </c>
      <c r="B1675" s="175"/>
      <c r="C1675" s="175" t="s">
        <v>255</v>
      </c>
      <c r="D1675" s="175" t="s">
        <v>6054</v>
      </c>
      <c r="E1675" s="175"/>
      <c r="F1675" s="175" t="s">
        <v>6053</v>
      </c>
      <c r="G1675" s="176" t="s">
        <v>6052</v>
      </c>
      <c r="H1675" s="175" t="s">
        <v>1469</v>
      </c>
      <c r="I1675" s="173">
        <v>0</v>
      </c>
      <c r="J1675" s="173">
        <v>0</v>
      </c>
      <c r="K1675" s="173">
        <v>0</v>
      </c>
      <c r="L1675" s="174">
        <v>0</v>
      </c>
      <c r="M1675" s="173">
        <v>63</v>
      </c>
      <c r="N1675" s="173">
        <v>19</v>
      </c>
      <c r="O1675" s="173">
        <v>26</v>
      </c>
      <c r="P1675" s="167">
        <v>2.3157894736842102</v>
      </c>
    </row>
    <row r="1676" spans="1:16" x14ac:dyDescent="0.35">
      <c r="A1676" s="177" t="s">
        <v>6051</v>
      </c>
      <c r="B1676" s="175"/>
      <c r="C1676" s="175" t="s">
        <v>258</v>
      </c>
      <c r="D1676" s="175" t="s">
        <v>11054</v>
      </c>
      <c r="E1676" s="175"/>
      <c r="F1676" s="175" t="s">
        <v>6050</v>
      </c>
      <c r="G1676" s="176" t="s">
        <v>11055</v>
      </c>
      <c r="H1676" s="175" t="s">
        <v>1646</v>
      </c>
      <c r="I1676" s="173">
        <v>0</v>
      </c>
      <c r="J1676" s="173">
        <v>0</v>
      </c>
      <c r="K1676" s="173">
        <v>0</v>
      </c>
      <c r="L1676" s="174">
        <v>0</v>
      </c>
      <c r="M1676" s="173">
        <v>271</v>
      </c>
      <c r="N1676" s="173">
        <v>86</v>
      </c>
      <c r="O1676" s="173">
        <v>119</v>
      </c>
      <c r="P1676" s="167">
        <v>2.1511627906976698</v>
      </c>
    </row>
    <row r="1677" spans="1:16" x14ac:dyDescent="0.35">
      <c r="A1677" s="177" t="s">
        <v>6047</v>
      </c>
      <c r="B1677" s="175"/>
      <c r="C1677" s="175" t="s">
        <v>255</v>
      </c>
      <c r="D1677" s="175"/>
      <c r="E1677" s="175"/>
      <c r="F1677" s="175" t="s">
        <v>6046</v>
      </c>
      <c r="G1677" s="176"/>
      <c r="H1677" s="175" t="s">
        <v>1462</v>
      </c>
      <c r="I1677" s="173">
        <v>0</v>
      </c>
      <c r="J1677" s="173">
        <v>0</v>
      </c>
      <c r="K1677" s="173">
        <v>0</v>
      </c>
      <c r="L1677" s="174">
        <v>0</v>
      </c>
      <c r="M1677" s="173">
        <v>0</v>
      </c>
      <c r="N1677" s="173">
        <v>0</v>
      </c>
      <c r="O1677" s="173">
        <v>0</v>
      </c>
      <c r="P1677" s="167">
        <v>0</v>
      </c>
    </row>
    <row r="1678" spans="1:16" x14ac:dyDescent="0.35">
      <c r="A1678" s="177" t="s">
        <v>6045</v>
      </c>
      <c r="B1678" s="175" t="s">
        <v>5361</v>
      </c>
      <c r="C1678" s="175" t="s">
        <v>256</v>
      </c>
      <c r="D1678" s="175" t="s">
        <v>11635</v>
      </c>
      <c r="E1678" s="175" t="s">
        <v>6044</v>
      </c>
      <c r="F1678" s="175"/>
      <c r="G1678" s="176" t="s">
        <v>3281</v>
      </c>
      <c r="H1678" s="175" t="s">
        <v>1469</v>
      </c>
      <c r="I1678" s="173">
        <v>0</v>
      </c>
      <c r="J1678" s="173">
        <v>0</v>
      </c>
      <c r="K1678" s="173">
        <v>0</v>
      </c>
      <c r="L1678" s="174">
        <v>0</v>
      </c>
      <c r="M1678" s="173">
        <v>66</v>
      </c>
      <c r="N1678" s="173">
        <v>21</v>
      </c>
      <c r="O1678" s="173">
        <v>34</v>
      </c>
      <c r="P1678" s="167">
        <v>2.1428571428571401</v>
      </c>
    </row>
    <row r="1679" spans="1:16" x14ac:dyDescent="0.35">
      <c r="A1679" s="177" t="s">
        <v>6041</v>
      </c>
      <c r="B1679" s="175"/>
      <c r="C1679" s="175" t="s">
        <v>263</v>
      </c>
      <c r="D1679" s="175" t="s">
        <v>9115</v>
      </c>
      <c r="E1679" s="175"/>
      <c r="F1679" s="175" t="s">
        <v>6039</v>
      </c>
      <c r="G1679" s="176" t="s">
        <v>9116</v>
      </c>
      <c r="H1679" s="175" t="s">
        <v>1646</v>
      </c>
      <c r="I1679" s="173">
        <v>0</v>
      </c>
      <c r="J1679" s="173">
        <v>0</v>
      </c>
      <c r="K1679" s="173">
        <v>0</v>
      </c>
      <c r="L1679" s="174">
        <v>0</v>
      </c>
      <c r="M1679" s="173">
        <v>161</v>
      </c>
      <c r="N1679" s="173">
        <v>54</v>
      </c>
      <c r="O1679" s="173">
        <v>71</v>
      </c>
      <c r="P1679" s="167">
        <v>1.9814814814814801</v>
      </c>
    </row>
    <row r="1680" spans="1:16" x14ac:dyDescent="0.35">
      <c r="A1680" s="177" t="s">
        <v>6037</v>
      </c>
      <c r="B1680" s="175"/>
      <c r="C1680" s="175" t="s">
        <v>258</v>
      </c>
      <c r="D1680" s="175" t="s">
        <v>11056</v>
      </c>
      <c r="E1680" s="175"/>
      <c r="F1680" s="175" t="s">
        <v>6036</v>
      </c>
      <c r="G1680" s="176" t="s">
        <v>1843</v>
      </c>
      <c r="H1680" s="175" t="s">
        <v>1469</v>
      </c>
      <c r="I1680" s="173">
        <v>0</v>
      </c>
      <c r="J1680" s="173">
        <v>0</v>
      </c>
      <c r="K1680" s="173">
        <v>0</v>
      </c>
      <c r="L1680" s="174">
        <v>0</v>
      </c>
      <c r="M1680" s="173">
        <v>90</v>
      </c>
      <c r="N1680" s="173">
        <v>23</v>
      </c>
      <c r="O1680" s="173">
        <v>13</v>
      </c>
      <c r="P1680" s="167">
        <v>2.9130434782608701</v>
      </c>
    </row>
    <row r="1681" spans="1:16" x14ac:dyDescent="0.35">
      <c r="A1681" s="177" t="s">
        <v>6028</v>
      </c>
      <c r="B1681" s="175"/>
      <c r="C1681" s="175" t="s">
        <v>259</v>
      </c>
      <c r="D1681" s="175"/>
      <c r="E1681" s="175"/>
      <c r="F1681" s="175" t="s">
        <v>6027</v>
      </c>
      <c r="G1681" s="176"/>
      <c r="H1681" s="175" t="s">
        <v>1462</v>
      </c>
      <c r="I1681" s="173">
        <v>0</v>
      </c>
      <c r="J1681" s="173">
        <v>0</v>
      </c>
      <c r="K1681" s="173">
        <v>0</v>
      </c>
      <c r="L1681" s="174">
        <v>0</v>
      </c>
      <c r="M1681" s="173">
        <v>0</v>
      </c>
      <c r="N1681" s="173">
        <v>0</v>
      </c>
      <c r="O1681" s="173">
        <v>0</v>
      </c>
      <c r="P1681" s="167">
        <v>0</v>
      </c>
    </row>
    <row r="1682" spans="1:16" x14ac:dyDescent="0.35">
      <c r="A1682" s="177" t="s">
        <v>6026</v>
      </c>
      <c r="B1682" s="175"/>
      <c r="C1682" s="175" t="s">
        <v>255</v>
      </c>
      <c r="D1682" s="175"/>
      <c r="E1682" s="175"/>
      <c r="F1682" s="175" t="s">
        <v>6025</v>
      </c>
      <c r="G1682" s="176"/>
      <c r="H1682" s="175" t="s">
        <v>1469</v>
      </c>
      <c r="I1682" s="173">
        <v>0</v>
      </c>
      <c r="J1682" s="173">
        <v>0</v>
      </c>
      <c r="K1682" s="173">
        <v>0</v>
      </c>
      <c r="L1682" s="174">
        <v>0</v>
      </c>
      <c r="M1682" s="173">
        <v>0</v>
      </c>
      <c r="N1682" s="173">
        <v>0</v>
      </c>
      <c r="O1682" s="173">
        <v>0</v>
      </c>
      <c r="P1682" s="167">
        <v>0</v>
      </c>
    </row>
    <row r="1683" spans="1:16" x14ac:dyDescent="0.35">
      <c r="A1683" s="177" t="s">
        <v>6024</v>
      </c>
      <c r="B1683" s="175"/>
      <c r="C1683" s="175" t="s">
        <v>258</v>
      </c>
      <c r="D1683" s="175" t="s">
        <v>10062</v>
      </c>
      <c r="E1683" s="175"/>
      <c r="F1683" s="175" t="s">
        <v>6023</v>
      </c>
      <c r="G1683" s="176" t="s">
        <v>10063</v>
      </c>
      <c r="H1683" s="175" t="s">
        <v>1469</v>
      </c>
      <c r="I1683" s="173">
        <v>0</v>
      </c>
      <c r="J1683" s="173">
        <v>0</v>
      </c>
      <c r="K1683" s="173">
        <v>0</v>
      </c>
      <c r="L1683" s="174">
        <v>0</v>
      </c>
      <c r="M1683" s="173">
        <v>87</v>
      </c>
      <c r="N1683" s="173">
        <v>28</v>
      </c>
      <c r="O1683" s="173">
        <v>43</v>
      </c>
      <c r="P1683" s="167">
        <v>2.1071428571428599</v>
      </c>
    </row>
    <row r="1684" spans="1:16" x14ac:dyDescent="0.35">
      <c r="A1684" s="177" t="s">
        <v>6022</v>
      </c>
      <c r="B1684" s="175"/>
      <c r="C1684" s="175" t="s">
        <v>256</v>
      </c>
      <c r="D1684" s="175" t="s">
        <v>9602</v>
      </c>
      <c r="E1684" s="175"/>
      <c r="F1684" s="175" t="s">
        <v>6021</v>
      </c>
      <c r="G1684" s="176" t="s">
        <v>9603</v>
      </c>
      <c r="H1684" s="175" t="s">
        <v>1469</v>
      </c>
      <c r="I1684" s="173">
        <v>0</v>
      </c>
      <c r="J1684" s="173">
        <v>0</v>
      </c>
      <c r="K1684" s="173">
        <v>0</v>
      </c>
      <c r="L1684" s="174">
        <v>0</v>
      </c>
      <c r="M1684" s="173">
        <v>89</v>
      </c>
      <c r="N1684" s="173">
        <v>33</v>
      </c>
      <c r="O1684" s="173">
        <v>46</v>
      </c>
      <c r="P1684" s="167">
        <v>1.6969696969696999</v>
      </c>
    </row>
    <row r="1685" spans="1:16" x14ac:dyDescent="0.35">
      <c r="A1685" s="177" t="s">
        <v>6018</v>
      </c>
      <c r="B1685" s="175"/>
      <c r="C1685" s="175" t="s">
        <v>259</v>
      </c>
      <c r="D1685" s="175"/>
      <c r="E1685" s="175"/>
      <c r="F1685" s="175" t="s">
        <v>6017</v>
      </c>
      <c r="G1685" s="176"/>
      <c r="H1685" s="175" t="s">
        <v>1462</v>
      </c>
      <c r="I1685" s="173">
        <v>0</v>
      </c>
      <c r="J1685" s="173">
        <v>0</v>
      </c>
      <c r="K1685" s="173">
        <v>0</v>
      </c>
      <c r="L1685" s="174">
        <v>0</v>
      </c>
      <c r="M1685" s="173">
        <v>0</v>
      </c>
      <c r="N1685" s="173">
        <v>0</v>
      </c>
      <c r="O1685" s="173">
        <v>0</v>
      </c>
      <c r="P1685" s="167">
        <v>0</v>
      </c>
    </row>
    <row r="1686" spans="1:16" x14ac:dyDescent="0.35">
      <c r="A1686" s="177" t="s">
        <v>6016</v>
      </c>
      <c r="B1686" s="175"/>
      <c r="C1686" s="175" t="s">
        <v>351</v>
      </c>
      <c r="D1686" s="175"/>
      <c r="E1686" s="175"/>
      <c r="F1686" s="175" t="s">
        <v>6015</v>
      </c>
      <c r="G1686" s="176"/>
      <c r="H1686" s="175" t="s">
        <v>1462</v>
      </c>
      <c r="I1686" s="173">
        <v>0</v>
      </c>
      <c r="J1686" s="173">
        <v>0</v>
      </c>
      <c r="K1686" s="173">
        <v>0</v>
      </c>
      <c r="L1686" s="174">
        <v>0</v>
      </c>
      <c r="M1686" s="173">
        <v>0</v>
      </c>
      <c r="N1686" s="173">
        <v>0</v>
      </c>
      <c r="O1686" s="173">
        <v>0</v>
      </c>
      <c r="P1686" s="167">
        <v>0</v>
      </c>
    </row>
    <row r="1687" spans="1:16" x14ac:dyDescent="0.35">
      <c r="A1687" s="177" t="s">
        <v>6014</v>
      </c>
      <c r="B1687" s="175"/>
      <c r="C1687" s="175" t="s">
        <v>255</v>
      </c>
      <c r="D1687" s="175" t="s">
        <v>9235</v>
      </c>
      <c r="E1687" s="175"/>
      <c r="F1687" s="175" t="s">
        <v>6013</v>
      </c>
      <c r="G1687" s="176" t="s">
        <v>9236</v>
      </c>
      <c r="H1687" s="175" t="s">
        <v>1469</v>
      </c>
      <c r="I1687" s="173">
        <v>0</v>
      </c>
      <c r="J1687" s="173">
        <v>0</v>
      </c>
      <c r="K1687" s="173">
        <v>0</v>
      </c>
      <c r="L1687" s="174">
        <v>0</v>
      </c>
      <c r="M1687" s="173">
        <v>236</v>
      </c>
      <c r="N1687" s="173">
        <v>86</v>
      </c>
      <c r="O1687" s="173">
        <v>106</v>
      </c>
      <c r="P1687" s="167">
        <v>1.7441860465116299</v>
      </c>
    </row>
    <row r="1688" spans="1:16" x14ac:dyDescent="0.35">
      <c r="A1688" s="177" t="s">
        <v>6012</v>
      </c>
      <c r="B1688" s="175"/>
      <c r="C1688" s="175" t="s">
        <v>8856</v>
      </c>
      <c r="D1688" s="175"/>
      <c r="E1688" s="175"/>
      <c r="F1688" s="175" t="s">
        <v>6011</v>
      </c>
      <c r="G1688" s="176"/>
      <c r="H1688" s="175" t="s">
        <v>1878</v>
      </c>
      <c r="I1688" s="173">
        <v>0</v>
      </c>
      <c r="J1688" s="173">
        <v>0</v>
      </c>
      <c r="K1688" s="173">
        <v>0</v>
      </c>
      <c r="L1688" s="174">
        <v>0</v>
      </c>
      <c r="M1688" s="173">
        <v>0</v>
      </c>
      <c r="N1688" s="173">
        <v>0</v>
      </c>
      <c r="O1688" s="173">
        <v>0</v>
      </c>
      <c r="P1688" s="167">
        <v>0</v>
      </c>
    </row>
    <row r="1689" spans="1:16" x14ac:dyDescent="0.35">
      <c r="A1689" s="177" t="s">
        <v>6010</v>
      </c>
      <c r="B1689" s="175"/>
      <c r="C1689" s="175" t="s">
        <v>8856</v>
      </c>
      <c r="D1689" s="175" t="s">
        <v>1892</v>
      </c>
      <c r="E1689" s="175"/>
      <c r="F1689" s="175" t="s">
        <v>6009</v>
      </c>
      <c r="G1689" s="176" t="s">
        <v>227</v>
      </c>
      <c r="H1689" s="175" t="s">
        <v>1469</v>
      </c>
      <c r="I1689" s="173">
        <v>0</v>
      </c>
      <c r="J1689" s="173">
        <v>0</v>
      </c>
      <c r="K1689" s="173">
        <v>0</v>
      </c>
      <c r="L1689" s="174">
        <v>0</v>
      </c>
      <c r="M1689" s="173">
        <v>0</v>
      </c>
      <c r="N1689" s="173">
        <v>0</v>
      </c>
      <c r="O1689" s="173">
        <v>0</v>
      </c>
      <c r="P1689" s="167">
        <v>0</v>
      </c>
    </row>
    <row r="1690" spans="1:16" x14ac:dyDescent="0.35">
      <c r="A1690" s="177" t="s">
        <v>6006</v>
      </c>
      <c r="B1690" s="175"/>
      <c r="C1690" s="175" t="s">
        <v>8856</v>
      </c>
      <c r="D1690" s="175"/>
      <c r="E1690" s="175"/>
      <c r="F1690" s="175" t="s">
        <v>6005</v>
      </c>
      <c r="G1690" s="176"/>
      <c r="H1690" s="175" t="s">
        <v>1462</v>
      </c>
      <c r="I1690" s="173">
        <v>0</v>
      </c>
      <c r="J1690" s="173">
        <v>0</v>
      </c>
      <c r="K1690" s="173">
        <v>0</v>
      </c>
      <c r="L1690" s="174">
        <v>0</v>
      </c>
      <c r="M1690" s="173">
        <v>0</v>
      </c>
      <c r="N1690" s="173">
        <v>0</v>
      </c>
      <c r="O1690" s="173">
        <v>0</v>
      </c>
      <c r="P1690" s="167">
        <v>0</v>
      </c>
    </row>
    <row r="1691" spans="1:16" x14ac:dyDescent="0.35">
      <c r="A1691" s="177" t="s">
        <v>6004</v>
      </c>
      <c r="B1691" s="175"/>
      <c r="C1691" s="175" t="s">
        <v>8856</v>
      </c>
      <c r="D1691" s="175" t="s">
        <v>5524</v>
      </c>
      <c r="E1691" s="175"/>
      <c r="F1691" s="175" t="s">
        <v>6003</v>
      </c>
      <c r="G1691" s="176" t="s">
        <v>5522</v>
      </c>
      <c r="H1691" s="175" t="s">
        <v>1469</v>
      </c>
      <c r="I1691" s="173">
        <v>0</v>
      </c>
      <c r="J1691" s="173">
        <v>0</v>
      </c>
      <c r="K1691" s="173">
        <v>0</v>
      </c>
      <c r="L1691" s="174">
        <v>0</v>
      </c>
      <c r="M1691" s="173">
        <v>27</v>
      </c>
      <c r="N1691" s="173">
        <v>25</v>
      </c>
      <c r="O1691" s="173">
        <v>23</v>
      </c>
      <c r="P1691" s="167">
        <v>8.0000000000000099E-2</v>
      </c>
    </row>
    <row r="1692" spans="1:16" x14ac:dyDescent="0.35">
      <c r="A1692" s="177" t="s">
        <v>6002</v>
      </c>
      <c r="B1692" s="175"/>
      <c r="C1692" s="175" t="s">
        <v>256</v>
      </c>
      <c r="D1692" s="175"/>
      <c r="E1692" s="175"/>
      <c r="F1692" s="175" t="s">
        <v>6001</v>
      </c>
      <c r="G1692" s="176"/>
      <c r="H1692" s="175" t="s">
        <v>1878</v>
      </c>
      <c r="I1692" s="173">
        <v>0</v>
      </c>
      <c r="J1692" s="173">
        <v>0</v>
      </c>
      <c r="K1692" s="173">
        <v>0</v>
      </c>
      <c r="L1692" s="174">
        <v>0</v>
      </c>
      <c r="M1692" s="173">
        <v>0</v>
      </c>
      <c r="N1692" s="173">
        <v>0</v>
      </c>
      <c r="O1692" s="173">
        <v>0</v>
      </c>
      <c r="P1692" s="167">
        <v>0</v>
      </c>
    </row>
    <row r="1693" spans="1:16" x14ac:dyDescent="0.35">
      <c r="A1693" s="177" t="s">
        <v>6000</v>
      </c>
      <c r="B1693" s="175"/>
      <c r="C1693" s="175" t="s">
        <v>350</v>
      </c>
      <c r="D1693" s="175"/>
      <c r="E1693" s="175"/>
      <c r="F1693" s="175" t="s">
        <v>5999</v>
      </c>
      <c r="G1693" s="176"/>
      <c r="H1693" s="175" t="s">
        <v>1462</v>
      </c>
      <c r="I1693" s="173">
        <v>0</v>
      </c>
      <c r="J1693" s="173">
        <v>0</v>
      </c>
      <c r="K1693" s="173">
        <v>0</v>
      </c>
      <c r="L1693" s="174">
        <v>0</v>
      </c>
      <c r="M1693" s="173">
        <v>0</v>
      </c>
      <c r="N1693" s="173">
        <v>0</v>
      </c>
      <c r="O1693" s="173">
        <v>0</v>
      </c>
      <c r="P1693" s="167">
        <v>0</v>
      </c>
    </row>
    <row r="1694" spans="1:16" x14ac:dyDescent="0.35">
      <c r="A1694" s="177" t="s">
        <v>5998</v>
      </c>
      <c r="B1694" s="175"/>
      <c r="C1694" s="175" t="s">
        <v>351</v>
      </c>
      <c r="D1694" s="175" t="s">
        <v>10065</v>
      </c>
      <c r="E1694" s="175"/>
      <c r="F1694" s="175" t="s">
        <v>5997</v>
      </c>
      <c r="G1694" s="176" t="s">
        <v>10066</v>
      </c>
      <c r="H1694" s="175" t="s">
        <v>1462</v>
      </c>
      <c r="I1694" s="173">
        <v>0</v>
      </c>
      <c r="J1694" s="173">
        <v>0</v>
      </c>
      <c r="K1694" s="173">
        <v>0</v>
      </c>
      <c r="L1694" s="174">
        <v>0</v>
      </c>
      <c r="M1694" s="173">
        <v>80</v>
      </c>
      <c r="N1694" s="173">
        <v>47</v>
      </c>
      <c r="O1694" s="173">
        <v>48</v>
      </c>
      <c r="P1694" s="167">
        <v>0.70212765957446799</v>
      </c>
    </row>
    <row r="1695" spans="1:16" x14ac:dyDescent="0.35">
      <c r="A1695" s="177" t="s">
        <v>5996</v>
      </c>
      <c r="B1695" s="175"/>
      <c r="C1695" s="175" t="s">
        <v>8856</v>
      </c>
      <c r="D1695" s="175"/>
      <c r="E1695" s="175"/>
      <c r="F1695" s="175" t="s">
        <v>5995</v>
      </c>
      <c r="G1695" s="176"/>
      <c r="H1695" s="175" t="s">
        <v>1462</v>
      </c>
      <c r="I1695" s="173">
        <v>0</v>
      </c>
      <c r="J1695" s="173">
        <v>0</v>
      </c>
      <c r="K1695" s="173">
        <v>0</v>
      </c>
      <c r="L1695" s="174">
        <v>0</v>
      </c>
      <c r="M1695" s="173">
        <v>0</v>
      </c>
      <c r="N1695" s="173">
        <v>0</v>
      </c>
      <c r="O1695" s="173">
        <v>0</v>
      </c>
      <c r="P1695" s="167">
        <v>0</v>
      </c>
    </row>
    <row r="1696" spans="1:16" x14ac:dyDescent="0.35">
      <c r="A1696" s="177" t="s">
        <v>5994</v>
      </c>
      <c r="B1696" s="175"/>
      <c r="C1696" s="175" t="s">
        <v>8856</v>
      </c>
      <c r="D1696" s="175" t="s">
        <v>1892</v>
      </c>
      <c r="E1696" s="175"/>
      <c r="F1696" s="175" t="s">
        <v>5993</v>
      </c>
      <c r="G1696" s="176" t="s">
        <v>227</v>
      </c>
      <c r="H1696" s="175" t="s">
        <v>1469</v>
      </c>
      <c r="I1696" s="173">
        <v>0</v>
      </c>
      <c r="J1696" s="173">
        <v>0</v>
      </c>
      <c r="K1696" s="173">
        <v>0</v>
      </c>
      <c r="L1696" s="174">
        <v>0</v>
      </c>
      <c r="M1696" s="173">
        <v>14</v>
      </c>
      <c r="N1696" s="173">
        <v>6</v>
      </c>
      <c r="O1696" s="173">
        <v>3</v>
      </c>
      <c r="P1696" s="167">
        <v>1.3333333333333299</v>
      </c>
    </row>
    <row r="1697" spans="1:16" x14ac:dyDescent="0.35">
      <c r="A1697" s="177" t="s">
        <v>5992</v>
      </c>
      <c r="B1697" s="175"/>
      <c r="C1697" s="175" t="s">
        <v>256</v>
      </c>
      <c r="D1697" s="175"/>
      <c r="E1697" s="175"/>
      <c r="F1697" s="175" t="s">
        <v>5991</v>
      </c>
      <c r="G1697" s="176"/>
      <c r="H1697" s="175" t="s">
        <v>1462</v>
      </c>
      <c r="I1697" s="173">
        <v>0</v>
      </c>
      <c r="J1697" s="173">
        <v>0</v>
      </c>
      <c r="K1697" s="173">
        <v>0</v>
      </c>
      <c r="L1697" s="174">
        <v>0</v>
      </c>
      <c r="M1697" s="173">
        <v>0</v>
      </c>
      <c r="N1697" s="173">
        <v>0</v>
      </c>
      <c r="O1697" s="173">
        <v>0</v>
      </c>
      <c r="P1697" s="167">
        <v>0</v>
      </c>
    </row>
    <row r="1698" spans="1:16" x14ac:dyDescent="0.35">
      <c r="A1698" s="177" t="s">
        <v>5990</v>
      </c>
      <c r="B1698" s="175"/>
      <c r="C1698" s="175" t="s">
        <v>255</v>
      </c>
      <c r="D1698" s="175" t="s">
        <v>5989</v>
      </c>
      <c r="E1698" s="175"/>
      <c r="F1698" s="175" t="s">
        <v>5988</v>
      </c>
      <c r="G1698" s="176" t="s">
        <v>5987</v>
      </c>
      <c r="H1698" s="175" t="s">
        <v>1469</v>
      </c>
      <c r="I1698" s="173">
        <v>0</v>
      </c>
      <c r="J1698" s="173">
        <v>0</v>
      </c>
      <c r="K1698" s="173">
        <v>0</v>
      </c>
      <c r="L1698" s="174">
        <v>0</v>
      </c>
      <c r="M1698" s="173">
        <v>156</v>
      </c>
      <c r="N1698" s="173">
        <v>66</v>
      </c>
      <c r="O1698" s="173">
        <v>70</v>
      </c>
      <c r="P1698" s="167">
        <v>1.36363636363636</v>
      </c>
    </row>
    <row r="1699" spans="1:16" x14ac:dyDescent="0.35">
      <c r="A1699" s="177" t="s">
        <v>5986</v>
      </c>
      <c r="B1699" s="175"/>
      <c r="C1699" s="175" t="s">
        <v>255</v>
      </c>
      <c r="D1699" s="175" t="s">
        <v>5985</v>
      </c>
      <c r="E1699" s="175"/>
      <c r="F1699" s="175" t="s">
        <v>5984</v>
      </c>
      <c r="G1699" s="176" t="s">
        <v>5983</v>
      </c>
      <c r="H1699" s="175" t="s">
        <v>1469</v>
      </c>
      <c r="I1699" s="173">
        <v>0</v>
      </c>
      <c r="J1699" s="173">
        <v>0</v>
      </c>
      <c r="K1699" s="173">
        <v>0</v>
      </c>
      <c r="L1699" s="174">
        <v>0</v>
      </c>
      <c r="M1699" s="173">
        <v>131</v>
      </c>
      <c r="N1699" s="173">
        <v>47</v>
      </c>
      <c r="O1699" s="173">
        <v>76</v>
      </c>
      <c r="P1699" s="167">
        <v>1.7872340425531901</v>
      </c>
    </row>
    <row r="1700" spans="1:16" x14ac:dyDescent="0.35">
      <c r="A1700" s="177" t="s">
        <v>5982</v>
      </c>
      <c r="B1700" s="175"/>
      <c r="C1700" s="175" t="s">
        <v>257</v>
      </c>
      <c r="D1700" s="175" t="s">
        <v>5981</v>
      </c>
      <c r="E1700" s="175"/>
      <c r="F1700" s="175" t="s">
        <v>5980</v>
      </c>
      <c r="G1700" s="176" t="s">
        <v>5979</v>
      </c>
      <c r="H1700" s="175" t="s">
        <v>1469</v>
      </c>
      <c r="I1700" s="173">
        <v>0</v>
      </c>
      <c r="J1700" s="173">
        <v>0</v>
      </c>
      <c r="K1700" s="173">
        <v>0</v>
      </c>
      <c r="L1700" s="174">
        <v>0</v>
      </c>
      <c r="M1700" s="173">
        <v>35</v>
      </c>
      <c r="N1700" s="173">
        <v>10</v>
      </c>
      <c r="O1700" s="173">
        <v>15</v>
      </c>
      <c r="P1700" s="167">
        <v>2.5</v>
      </c>
    </row>
    <row r="1701" spans="1:16" x14ac:dyDescent="0.35">
      <c r="A1701" s="177" t="s">
        <v>5978</v>
      </c>
      <c r="B1701" s="175"/>
      <c r="C1701" s="175" t="s">
        <v>263</v>
      </c>
      <c r="D1701" s="175" t="s">
        <v>1700</v>
      </c>
      <c r="E1701" s="175"/>
      <c r="F1701" s="175" t="s">
        <v>5977</v>
      </c>
      <c r="G1701" s="176" t="s">
        <v>1698</v>
      </c>
      <c r="H1701" s="175" t="s">
        <v>1469</v>
      </c>
      <c r="I1701" s="173">
        <v>0</v>
      </c>
      <c r="J1701" s="173">
        <v>0</v>
      </c>
      <c r="K1701" s="173">
        <v>0</v>
      </c>
      <c r="L1701" s="174">
        <v>0</v>
      </c>
      <c r="M1701" s="173">
        <v>38</v>
      </c>
      <c r="N1701" s="173">
        <v>10</v>
      </c>
      <c r="O1701" s="173">
        <v>7</v>
      </c>
      <c r="P1701" s="167">
        <v>2.8</v>
      </c>
    </row>
    <row r="1702" spans="1:16" x14ac:dyDescent="0.35">
      <c r="A1702" s="177" t="s">
        <v>5976</v>
      </c>
      <c r="B1702" s="175"/>
      <c r="C1702" s="175" t="s">
        <v>8856</v>
      </c>
      <c r="D1702" s="175"/>
      <c r="E1702" s="175"/>
      <c r="F1702" s="175" t="s">
        <v>5975</v>
      </c>
      <c r="G1702" s="176"/>
      <c r="H1702" s="175" t="s">
        <v>1462</v>
      </c>
      <c r="I1702" s="173">
        <v>0</v>
      </c>
      <c r="J1702" s="173">
        <v>0</v>
      </c>
      <c r="K1702" s="173">
        <v>0</v>
      </c>
      <c r="L1702" s="174">
        <v>0</v>
      </c>
      <c r="M1702" s="173">
        <v>0</v>
      </c>
      <c r="N1702" s="173">
        <v>0</v>
      </c>
      <c r="O1702" s="173">
        <v>0</v>
      </c>
      <c r="P1702" s="167">
        <v>0</v>
      </c>
    </row>
    <row r="1703" spans="1:16" x14ac:dyDescent="0.35">
      <c r="A1703" s="177" t="s">
        <v>5974</v>
      </c>
      <c r="B1703" s="175"/>
      <c r="C1703" s="175" t="s">
        <v>8856</v>
      </c>
      <c r="D1703" s="175"/>
      <c r="E1703" s="175"/>
      <c r="F1703" s="175" t="s">
        <v>5973</v>
      </c>
      <c r="G1703" s="176"/>
      <c r="H1703" s="175" t="s">
        <v>1462</v>
      </c>
      <c r="I1703" s="173">
        <v>0</v>
      </c>
      <c r="J1703" s="173">
        <v>0</v>
      </c>
      <c r="K1703" s="173">
        <v>0</v>
      </c>
      <c r="L1703" s="174">
        <v>0</v>
      </c>
      <c r="M1703" s="173">
        <v>0</v>
      </c>
      <c r="N1703" s="173">
        <v>0</v>
      </c>
      <c r="O1703" s="173">
        <v>0</v>
      </c>
      <c r="P1703" s="167">
        <v>0</v>
      </c>
    </row>
    <row r="1704" spans="1:16" x14ac:dyDescent="0.35">
      <c r="A1704" s="177" t="s">
        <v>5972</v>
      </c>
      <c r="B1704" s="175"/>
      <c r="C1704" s="175" t="s">
        <v>255</v>
      </c>
      <c r="D1704" s="175"/>
      <c r="E1704" s="175"/>
      <c r="F1704" s="175" t="s">
        <v>5971</v>
      </c>
      <c r="G1704" s="176"/>
      <c r="H1704" s="175" t="s">
        <v>1462</v>
      </c>
      <c r="I1704" s="173">
        <v>0</v>
      </c>
      <c r="J1704" s="173">
        <v>0</v>
      </c>
      <c r="K1704" s="173">
        <v>0</v>
      </c>
      <c r="L1704" s="174">
        <v>0</v>
      </c>
      <c r="M1704" s="173">
        <v>0</v>
      </c>
      <c r="N1704" s="173">
        <v>0</v>
      </c>
      <c r="O1704" s="173">
        <v>0</v>
      </c>
      <c r="P1704" s="167">
        <v>0</v>
      </c>
    </row>
    <row r="1705" spans="1:16" x14ac:dyDescent="0.35">
      <c r="A1705" s="177" t="s">
        <v>5970</v>
      </c>
      <c r="B1705" s="175"/>
      <c r="C1705" s="175" t="s">
        <v>8856</v>
      </c>
      <c r="D1705" s="175" t="s">
        <v>5969</v>
      </c>
      <c r="E1705" s="175"/>
      <c r="F1705" s="175" t="s">
        <v>5968</v>
      </c>
      <c r="G1705" s="176" t="s">
        <v>211</v>
      </c>
      <c r="H1705" s="175" t="s">
        <v>1469</v>
      </c>
      <c r="I1705" s="173">
        <v>0</v>
      </c>
      <c r="J1705" s="173">
        <v>0</v>
      </c>
      <c r="K1705" s="173">
        <v>0</v>
      </c>
      <c r="L1705" s="174">
        <v>0</v>
      </c>
      <c r="M1705" s="173">
        <v>34</v>
      </c>
      <c r="N1705" s="173">
        <v>6</v>
      </c>
      <c r="O1705" s="173">
        <v>10</v>
      </c>
      <c r="P1705" s="167">
        <v>4.6666666666666696</v>
      </c>
    </row>
    <row r="1706" spans="1:16" x14ac:dyDescent="0.35">
      <c r="A1706" s="177" t="s">
        <v>5967</v>
      </c>
      <c r="B1706" s="175"/>
      <c r="C1706" s="175" t="s">
        <v>8856</v>
      </c>
      <c r="D1706" s="175"/>
      <c r="E1706" s="175"/>
      <c r="F1706" s="175" t="s">
        <v>5966</v>
      </c>
      <c r="G1706" s="176"/>
      <c r="H1706" s="175" t="s">
        <v>1462</v>
      </c>
      <c r="I1706" s="173">
        <v>0</v>
      </c>
      <c r="J1706" s="173">
        <v>0</v>
      </c>
      <c r="K1706" s="173">
        <v>0</v>
      </c>
      <c r="L1706" s="174">
        <v>0</v>
      </c>
      <c r="M1706" s="173">
        <v>0</v>
      </c>
      <c r="N1706" s="173">
        <v>0</v>
      </c>
      <c r="O1706" s="173">
        <v>0</v>
      </c>
      <c r="P1706" s="167">
        <v>0</v>
      </c>
    </row>
    <row r="1707" spans="1:16" x14ac:dyDescent="0.35">
      <c r="A1707" s="177" t="s">
        <v>5962</v>
      </c>
      <c r="B1707" s="175"/>
      <c r="C1707" s="175" t="s">
        <v>254</v>
      </c>
      <c r="D1707" s="175" t="s">
        <v>9237</v>
      </c>
      <c r="E1707" s="175"/>
      <c r="F1707" s="175" t="s">
        <v>5961</v>
      </c>
      <c r="G1707" s="176" t="s">
        <v>201</v>
      </c>
      <c r="H1707" s="175" t="s">
        <v>1469</v>
      </c>
      <c r="I1707" s="173">
        <v>0</v>
      </c>
      <c r="J1707" s="173">
        <v>0</v>
      </c>
      <c r="K1707" s="173">
        <v>0</v>
      </c>
      <c r="L1707" s="174">
        <v>0</v>
      </c>
      <c r="M1707" s="173">
        <v>89</v>
      </c>
      <c r="N1707" s="173">
        <v>34</v>
      </c>
      <c r="O1707" s="173">
        <v>51</v>
      </c>
      <c r="P1707" s="167">
        <v>1.6176470588235301</v>
      </c>
    </row>
    <row r="1708" spans="1:16" x14ac:dyDescent="0.35">
      <c r="A1708" s="177" t="s">
        <v>5960</v>
      </c>
      <c r="B1708" s="175"/>
      <c r="C1708" s="175" t="s">
        <v>8856</v>
      </c>
      <c r="D1708" s="175"/>
      <c r="E1708" s="175"/>
      <c r="F1708" s="175" t="s">
        <v>5959</v>
      </c>
      <c r="G1708" s="176"/>
      <c r="H1708" s="175" t="s">
        <v>1462</v>
      </c>
      <c r="I1708" s="173">
        <v>0</v>
      </c>
      <c r="J1708" s="173">
        <v>0</v>
      </c>
      <c r="K1708" s="173">
        <v>0</v>
      </c>
      <c r="L1708" s="174">
        <v>0</v>
      </c>
      <c r="M1708" s="173">
        <v>0</v>
      </c>
      <c r="N1708" s="173">
        <v>0</v>
      </c>
      <c r="O1708" s="173">
        <v>0</v>
      </c>
      <c r="P1708" s="167">
        <v>0</v>
      </c>
    </row>
    <row r="1709" spans="1:16" x14ac:dyDescent="0.35">
      <c r="A1709" s="177" t="s">
        <v>5952</v>
      </c>
      <c r="B1709" s="175"/>
      <c r="C1709" s="175" t="s">
        <v>8856</v>
      </c>
      <c r="D1709" s="175" t="s">
        <v>3776</v>
      </c>
      <c r="E1709" s="175"/>
      <c r="F1709" s="175" t="s">
        <v>5951</v>
      </c>
      <c r="G1709" s="176" t="s">
        <v>3774</v>
      </c>
      <c r="H1709" s="175" t="s">
        <v>1469</v>
      </c>
      <c r="I1709" s="173">
        <v>0</v>
      </c>
      <c r="J1709" s="173">
        <v>0</v>
      </c>
      <c r="K1709" s="173">
        <v>0</v>
      </c>
      <c r="L1709" s="174">
        <v>0</v>
      </c>
      <c r="M1709" s="173">
        <v>177</v>
      </c>
      <c r="N1709" s="173">
        <v>73</v>
      </c>
      <c r="O1709" s="173">
        <v>84</v>
      </c>
      <c r="P1709" s="167">
        <v>1.4246575342465799</v>
      </c>
    </row>
    <row r="1710" spans="1:16" x14ac:dyDescent="0.35">
      <c r="A1710" s="177" t="s">
        <v>7245</v>
      </c>
      <c r="B1710" s="175"/>
      <c r="C1710" s="175" t="s">
        <v>267</v>
      </c>
      <c r="D1710" s="175" t="s">
        <v>9096</v>
      </c>
      <c r="E1710" s="175" t="s">
        <v>7244</v>
      </c>
      <c r="F1710" s="175"/>
      <c r="G1710" s="176" t="s">
        <v>272</v>
      </c>
      <c r="H1710" s="175" t="s">
        <v>1646</v>
      </c>
      <c r="I1710" s="173">
        <v>0</v>
      </c>
      <c r="J1710" s="173">
        <v>0</v>
      </c>
      <c r="K1710" s="173">
        <v>0</v>
      </c>
      <c r="L1710" s="174">
        <v>0</v>
      </c>
      <c r="M1710" s="173">
        <v>22</v>
      </c>
      <c r="N1710" s="173">
        <v>8</v>
      </c>
      <c r="O1710" s="173">
        <v>10</v>
      </c>
      <c r="P1710" s="167">
        <v>1.75</v>
      </c>
    </row>
    <row r="1711" spans="1:16" x14ac:dyDescent="0.35">
      <c r="A1711" s="177" t="s">
        <v>5941</v>
      </c>
      <c r="B1711" s="175"/>
      <c r="C1711" s="175" t="s">
        <v>256</v>
      </c>
      <c r="D1711" s="175" t="s">
        <v>11057</v>
      </c>
      <c r="E1711" s="175"/>
      <c r="F1711" s="175" t="s">
        <v>5940</v>
      </c>
      <c r="G1711" s="176" t="s">
        <v>10067</v>
      </c>
      <c r="H1711" s="175" t="s">
        <v>1469</v>
      </c>
      <c r="I1711" s="173">
        <v>0</v>
      </c>
      <c r="J1711" s="173">
        <v>0</v>
      </c>
      <c r="K1711" s="173">
        <v>0</v>
      </c>
      <c r="L1711" s="174">
        <v>0</v>
      </c>
      <c r="M1711" s="173">
        <v>213</v>
      </c>
      <c r="N1711" s="173">
        <v>113</v>
      </c>
      <c r="O1711" s="173">
        <v>151</v>
      </c>
      <c r="P1711" s="167">
        <v>0.88495575221238898</v>
      </c>
    </row>
    <row r="1712" spans="1:16" x14ac:dyDescent="0.35">
      <c r="A1712" s="177" t="s">
        <v>5939</v>
      </c>
      <c r="B1712" s="175"/>
      <c r="C1712" s="175" t="s">
        <v>8856</v>
      </c>
      <c r="D1712" s="175" t="s">
        <v>1920</v>
      </c>
      <c r="E1712" s="175"/>
      <c r="F1712" s="175" t="s">
        <v>5938</v>
      </c>
      <c r="G1712" s="176" t="s">
        <v>202</v>
      </c>
      <c r="H1712" s="175" t="s">
        <v>1462</v>
      </c>
      <c r="I1712" s="173">
        <v>0</v>
      </c>
      <c r="J1712" s="173">
        <v>0</v>
      </c>
      <c r="K1712" s="173">
        <v>0</v>
      </c>
      <c r="L1712" s="174">
        <v>0</v>
      </c>
      <c r="M1712" s="173">
        <v>25</v>
      </c>
      <c r="N1712" s="173">
        <v>16</v>
      </c>
      <c r="O1712" s="173">
        <v>22</v>
      </c>
      <c r="P1712" s="167">
        <v>0.5625</v>
      </c>
    </row>
    <row r="1713" spans="1:16" x14ac:dyDescent="0.35">
      <c r="A1713" s="177" t="s">
        <v>5937</v>
      </c>
      <c r="B1713" s="175"/>
      <c r="C1713" s="175" t="s">
        <v>254</v>
      </c>
      <c r="D1713" s="175"/>
      <c r="E1713" s="175"/>
      <c r="F1713" s="175" t="s">
        <v>5936</v>
      </c>
      <c r="G1713" s="176"/>
      <c r="H1713" s="175" t="s">
        <v>1462</v>
      </c>
      <c r="I1713" s="173">
        <v>0</v>
      </c>
      <c r="J1713" s="173">
        <v>0</v>
      </c>
      <c r="K1713" s="173">
        <v>0</v>
      </c>
      <c r="L1713" s="174">
        <v>0</v>
      </c>
      <c r="M1713" s="173">
        <v>0</v>
      </c>
      <c r="N1713" s="173">
        <v>0</v>
      </c>
      <c r="O1713" s="173">
        <v>0</v>
      </c>
      <c r="P1713" s="167">
        <v>0</v>
      </c>
    </row>
    <row r="1714" spans="1:16" x14ac:dyDescent="0.35">
      <c r="A1714" s="177" t="s">
        <v>5935</v>
      </c>
      <c r="B1714" s="175"/>
      <c r="C1714" s="175" t="s">
        <v>263</v>
      </c>
      <c r="D1714" s="175" t="s">
        <v>10068</v>
      </c>
      <c r="E1714" s="175"/>
      <c r="F1714" s="175" t="s">
        <v>5934</v>
      </c>
      <c r="G1714" s="176" t="s">
        <v>5818</v>
      </c>
      <c r="H1714" s="175" t="s">
        <v>1646</v>
      </c>
      <c r="I1714" s="173">
        <v>0</v>
      </c>
      <c r="J1714" s="173">
        <v>0</v>
      </c>
      <c r="K1714" s="173">
        <v>0</v>
      </c>
      <c r="L1714" s="174">
        <v>0</v>
      </c>
      <c r="M1714" s="173">
        <v>253</v>
      </c>
      <c r="N1714" s="173">
        <v>51</v>
      </c>
      <c r="O1714" s="173">
        <v>79</v>
      </c>
      <c r="P1714" s="167">
        <v>3.9607843137254899</v>
      </c>
    </row>
    <row r="1715" spans="1:16" x14ac:dyDescent="0.35">
      <c r="A1715" s="177" t="s">
        <v>5933</v>
      </c>
      <c r="B1715" s="175"/>
      <c r="C1715" s="175" t="s">
        <v>256</v>
      </c>
      <c r="D1715" s="175"/>
      <c r="E1715" s="175"/>
      <c r="F1715" s="175" t="s">
        <v>5932</v>
      </c>
      <c r="G1715" s="176"/>
      <c r="H1715" s="175" t="s">
        <v>1462</v>
      </c>
      <c r="I1715" s="173">
        <v>0</v>
      </c>
      <c r="J1715" s="173">
        <v>0</v>
      </c>
      <c r="K1715" s="173">
        <v>0</v>
      </c>
      <c r="L1715" s="174">
        <v>0</v>
      </c>
      <c r="M1715" s="173">
        <v>0</v>
      </c>
      <c r="N1715" s="173">
        <v>0</v>
      </c>
      <c r="O1715" s="173">
        <v>0</v>
      </c>
      <c r="P1715" s="167">
        <v>0</v>
      </c>
    </row>
    <row r="1716" spans="1:16" x14ac:dyDescent="0.35">
      <c r="A1716" s="177" t="s">
        <v>5929</v>
      </c>
      <c r="B1716" s="175"/>
      <c r="C1716" s="175" t="s">
        <v>255</v>
      </c>
      <c r="D1716" s="175" t="s">
        <v>9241</v>
      </c>
      <c r="E1716" s="175"/>
      <c r="F1716" s="175" t="s">
        <v>5928</v>
      </c>
      <c r="G1716" s="176" t="s">
        <v>9242</v>
      </c>
      <c r="H1716" s="175" t="s">
        <v>1646</v>
      </c>
      <c r="I1716" s="173">
        <v>0</v>
      </c>
      <c r="J1716" s="173">
        <v>3</v>
      </c>
      <c r="K1716" s="173">
        <v>1</v>
      </c>
      <c r="L1716" s="174">
        <v>-1</v>
      </c>
      <c r="M1716" s="173">
        <v>83</v>
      </c>
      <c r="N1716" s="173">
        <v>31</v>
      </c>
      <c r="O1716" s="173">
        <v>36</v>
      </c>
      <c r="P1716" s="167">
        <v>1.67741935483871</v>
      </c>
    </row>
    <row r="1717" spans="1:16" x14ac:dyDescent="0.35">
      <c r="A1717" s="177" t="s">
        <v>5927</v>
      </c>
      <c r="B1717" s="175"/>
      <c r="C1717" s="175" t="s">
        <v>255</v>
      </c>
      <c r="D1717" s="175"/>
      <c r="E1717" s="175"/>
      <c r="F1717" s="175" t="s">
        <v>5926</v>
      </c>
      <c r="G1717" s="176"/>
      <c r="H1717" s="175" t="s">
        <v>1469</v>
      </c>
      <c r="I1717" s="173">
        <v>0</v>
      </c>
      <c r="J1717" s="173">
        <v>0</v>
      </c>
      <c r="K1717" s="173">
        <v>0</v>
      </c>
      <c r="L1717" s="174">
        <v>0</v>
      </c>
      <c r="M1717" s="173">
        <v>0</v>
      </c>
      <c r="N1717" s="173">
        <v>0</v>
      </c>
      <c r="O1717" s="173">
        <v>0</v>
      </c>
      <c r="P1717" s="167">
        <v>0</v>
      </c>
    </row>
    <row r="1718" spans="1:16" x14ac:dyDescent="0.35">
      <c r="A1718" s="177" t="s">
        <v>5925</v>
      </c>
      <c r="B1718" s="175"/>
      <c r="C1718" s="175" t="s">
        <v>255</v>
      </c>
      <c r="D1718" s="175" t="s">
        <v>11638</v>
      </c>
      <c r="E1718" s="175"/>
      <c r="F1718" s="175" t="s">
        <v>5924</v>
      </c>
      <c r="G1718" s="176" t="s">
        <v>11639</v>
      </c>
      <c r="H1718" s="175" t="s">
        <v>1646</v>
      </c>
      <c r="I1718" s="173">
        <v>0</v>
      </c>
      <c r="J1718" s="173">
        <v>0</v>
      </c>
      <c r="K1718" s="173">
        <v>0</v>
      </c>
      <c r="L1718" s="174">
        <v>0</v>
      </c>
      <c r="M1718" s="173">
        <v>160</v>
      </c>
      <c r="N1718" s="173">
        <v>51</v>
      </c>
      <c r="O1718" s="173">
        <v>67</v>
      </c>
      <c r="P1718" s="167">
        <v>2.1372549019607798</v>
      </c>
    </row>
    <row r="1719" spans="1:16" x14ac:dyDescent="0.35">
      <c r="A1719" s="177" t="s">
        <v>5923</v>
      </c>
      <c r="B1719" s="175"/>
      <c r="C1719" s="175" t="s">
        <v>256</v>
      </c>
      <c r="D1719" s="175"/>
      <c r="E1719" s="175"/>
      <c r="F1719" s="175" t="s">
        <v>5922</v>
      </c>
      <c r="G1719" s="176"/>
      <c r="H1719" s="175" t="s">
        <v>1462</v>
      </c>
      <c r="I1719" s="173">
        <v>0</v>
      </c>
      <c r="J1719" s="173">
        <v>0</v>
      </c>
      <c r="K1719" s="173">
        <v>0</v>
      </c>
      <c r="L1719" s="174">
        <v>0</v>
      </c>
      <c r="M1719" s="173">
        <v>0</v>
      </c>
      <c r="N1719" s="173">
        <v>0</v>
      </c>
      <c r="O1719" s="173">
        <v>0</v>
      </c>
      <c r="P1719" s="167">
        <v>0</v>
      </c>
    </row>
    <row r="1720" spans="1:16" x14ac:dyDescent="0.35">
      <c r="A1720" s="177" t="s">
        <v>5919</v>
      </c>
      <c r="B1720" s="175"/>
      <c r="C1720" s="175" t="s">
        <v>351</v>
      </c>
      <c r="D1720" s="175"/>
      <c r="E1720" s="175"/>
      <c r="F1720" s="175" t="s">
        <v>5918</v>
      </c>
      <c r="G1720" s="176"/>
      <c r="H1720" s="175" t="s">
        <v>1469</v>
      </c>
      <c r="I1720" s="173">
        <v>0</v>
      </c>
      <c r="J1720" s="173">
        <v>0</v>
      </c>
      <c r="K1720" s="173">
        <v>0</v>
      </c>
      <c r="L1720" s="174">
        <v>0</v>
      </c>
      <c r="M1720" s="173">
        <v>0</v>
      </c>
      <c r="N1720" s="173">
        <v>0</v>
      </c>
      <c r="O1720" s="173">
        <v>0</v>
      </c>
      <c r="P1720" s="167">
        <v>0</v>
      </c>
    </row>
    <row r="1721" spans="1:16" x14ac:dyDescent="0.35">
      <c r="A1721" s="177" t="s">
        <v>5917</v>
      </c>
      <c r="B1721" s="175"/>
      <c r="C1721" s="175" t="s">
        <v>255</v>
      </c>
      <c r="D1721" s="175" t="s">
        <v>5916</v>
      </c>
      <c r="E1721" s="175"/>
      <c r="F1721" s="175" t="s">
        <v>5915</v>
      </c>
      <c r="G1721" s="176" t="s">
        <v>5914</v>
      </c>
      <c r="H1721" s="175" t="s">
        <v>1646</v>
      </c>
      <c r="I1721" s="173">
        <v>0</v>
      </c>
      <c r="J1721" s="173">
        <v>0</v>
      </c>
      <c r="K1721" s="173">
        <v>0</v>
      </c>
      <c r="L1721" s="174">
        <v>0</v>
      </c>
      <c r="M1721" s="173">
        <v>178</v>
      </c>
      <c r="N1721" s="173">
        <v>72</v>
      </c>
      <c r="O1721" s="173">
        <v>83</v>
      </c>
      <c r="P1721" s="167">
        <v>1.4722222222222201</v>
      </c>
    </row>
    <row r="1722" spans="1:16" x14ac:dyDescent="0.35">
      <c r="A1722" s="177" t="s">
        <v>5913</v>
      </c>
      <c r="B1722" s="175"/>
      <c r="C1722" s="175" t="s">
        <v>256</v>
      </c>
      <c r="D1722" s="175"/>
      <c r="E1722" s="175"/>
      <c r="F1722" s="175" t="s">
        <v>5912</v>
      </c>
      <c r="G1722" s="176"/>
      <c r="H1722" s="175" t="s">
        <v>1469</v>
      </c>
      <c r="I1722" s="173">
        <v>0</v>
      </c>
      <c r="J1722" s="173">
        <v>0</v>
      </c>
      <c r="K1722" s="173">
        <v>0</v>
      </c>
      <c r="L1722" s="174">
        <v>0</v>
      </c>
      <c r="M1722" s="173">
        <v>0</v>
      </c>
      <c r="N1722" s="173">
        <v>0</v>
      </c>
      <c r="O1722" s="173">
        <v>0</v>
      </c>
      <c r="P1722" s="167">
        <v>0</v>
      </c>
    </row>
    <row r="1723" spans="1:16" x14ac:dyDescent="0.35">
      <c r="A1723" s="177" t="s">
        <v>5911</v>
      </c>
      <c r="B1723" s="175" t="s">
        <v>5910</v>
      </c>
      <c r="C1723" s="175" t="s">
        <v>8856</v>
      </c>
      <c r="D1723" s="175"/>
      <c r="E1723" s="175"/>
      <c r="F1723" s="175" t="s">
        <v>5909</v>
      </c>
      <c r="G1723" s="176"/>
      <c r="H1723" s="175" t="s">
        <v>1462</v>
      </c>
      <c r="I1723" s="173">
        <v>0</v>
      </c>
      <c r="J1723" s="173">
        <v>0</v>
      </c>
      <c r="K1723" s="173">
        <v>0</v>
      </c>
      <c r="L1723" s="174">
        <v>0</v>
      </c>
      <c r="M1723" s="173">
        <v>0</v>
      </c>
      <c r="N1723" s="173">
        <v>0</v>
      </c>
      <c r="O1723" s="173">
        <v>0</v>
      </c>
      <c r="P1723" s="167">
        <v>0</v>
      </c>
    </row>
    <row r="1724" spans="1:16" x14ac:dyDescent="0.35">
      <c r="A1724" s="177" t="s">
        <v>5908</v>
      </c>
      <c r="B1724" s="175" t="s">
        <v>5907</v>
      </c>
      <c r="C1724" s="175" t="s">
        <v>8856</v>
      </c>
      <c r="D1724" s="175" t="s">
        <v>11640</v>
      </c>
      <c r="E1724" s="175" t="s">
        <v>5906</v>
      </c>
      <c r="F1724" s="175"/>
      <c r="G1724" s="176" t="s">
        <v>11641</v>
      </c>
      <c r="H1724" s="175" t="s">
        <v>1646</v>
      </c>
      <c r="I1724" s="173">
        <v>0</v>
      </c>
      <c r="J1724" s="173">
        <v>0</v>
      </c>
      <c r="K1724" s="173">
        <v>0</v>
      </c>
      <c r="L1724" s="174">
        <v>0</v>
      </c>
      <c r="M1724" s="173">
        <v>379</v>
      </c>
      <c r="N1724" s="173">
        <v>149</v>
      </c>
      <c r="O1724" s="173">
        <v>191</v>
      </c>
      <c r="P1724" s="167">
        <v>1.5436241610738299</v>
      </c>
    </row>
    <row r="1725" spans="1:16" x14ac:dyDescent="0.35">
      <c r="A1725" s="177" t="s">
        <v>5901</v>
      </c>
      <c r="B1725" s="175" t="s">
        <v>2883</v>
      </c>
      <c r="C1725" s="175" t="s">
        <v>259</v>
      </c>
      <c r="D1725" s="175" t="s">
        <v>1459</v>
      </c>
      <c r="E1725" s="175" t="s">
        <v>5900</v>
      </c>
      <c r="F1725" s="175"/>
      <c r="G1725" s="176" t="s">
        <v>1457</v>
      </c>
      <c r="H1725" s="175" t="s">
        <v>1469</v>
      </c>
      <c r="I1725" s="173">
        <v>0</v>
      </c>
      <c r="J1725" s="173">
        <v>0</v>
      </c>
      <c r="K1725" s="173">
        <v>0</v>
      </c>
      <c r="L1725" s="174">
        <v>0</v>
      </c>
      <c r="M1725" s="173">
        <v>114</v>
      </c>
      <c r="N1725" s="173">
        <v>50</v>
      </c>
      <c r="O1725" s="173">
        <v>64</v>
      </c>
      <c r="P1725" s="167">
        <v>1.28</v>
      </c>
    </row>
    <row r="1726" spans="1:16" x14ac:dyDescent="0.35">
      <c r="A1726" s="177" t="s">
        <v>5899</v>
      </c>
      <c r="B1726" s="175" t="s">
        <v>5129</v>
      </c>
      <c r="C1726" s="175" t="s">
        <v>259</v>
      </c>
      <c r="D1726" s="175" t="s">
        <v>11065</v>
      </c>
      <c r="E1726" s="175" t="s">
        <v>5898</v>
      </c>
      <c r="F1726" s="175"/>
      <c r="G1726" s="176" t="s">
        <v>1885</v>
      </c>
      <c r="H1726" s="175" t="s">
        <v>1462</v>
      </c>
      <c r="I1726" s="173">
        <v>0</v>
      </c>
      <c r="J1726" s="173">
        <v>0</v>
      </c>
      <c r="K1726" s="173">
        <v>0</v>
      </c>
      <c r="L1726" s="174">
        <v>0</v>
      </c>
      <c r="M1726" s="173">
        <v>40</v>
      </c>
      <c r="N1726" s="173">
        <v>6</v>
      </c>
      <c r="O1726" s="173">
        <v>16</v>
      </c>
      <c r="P1726" s="167">
        <v>5.6666666666666696</v>
      </c>
    </row>
    <row r="1727" spans="1:16" x14ac:dyDescent="0.35">
      <c r="A1727" s="177" t="s">
        <v>5897</v>
      </c>
      <c r="B1727" s="175" t="s">
        <v>5892</v>
      </c>
      <c r="C1727" s="175" t="s">
        <v>263</v>
      </c>
      <c r="D1727" s="175" t="s">
        <v>11646</v>
      </c>
      <c r="E1727" s="175" t="s">
        <v>5896</v>
      </c>
      <c r="F1727" s="175"/>
      <c r="G1727" s="176" t="s">
        <v>11647</v>
      </c>
      <c r="H1727" s="175" t="s">
        <v>1646</v>
      </c>
      <c r="I1727" s="173">
        <v>0</v>
      </c>
      <c r="J1727" s="173">
        <v>0</v>
      </c>
      <c r="K1727" s="173">
        <v>0</v>
      </c>
      <c r="L1727" s="174">
        <v>0</v>
      </c>
      <c r="M1727" s="173">
        <v>2200</v>
      </c>
      <c r="N1727" s="173">
        <v>931</v>
      </c>
      <c r="O1727" s="173">
        <v>1135</v>
      </c>
      <c r="P1727" s="167">
        <v>1.36305048335124</v>
      </c>
    </row>
    <row r="1728" spans="1:16" x14ac:dyDescent="0.35">
      <c r="A1728" s="177" t="s">
        <v>5893</v>
      </c>
      <c r="B1728" s="175" t="s">
        <v>5892</v>
      </c>
      <c r="C1728" s="175" t="s">
        <v>263</v>
      </c>
      <c r="D1728" s="175" t="s">
        <v>1479</v>
      </c>
      <c r="E1728" s="175" t="s">
        <v>5891</v>
      </c>
      <c r="F1728" s="175"/>
      <c r="G1728" s="176" t="s">
        <v>214</v>
      </c>
      <c r="H1728" s="175" t="s">
        <v>1462</v>
      </c>
      <c r="I1728" s="173">
        <v>0</v>
      </c>
      <c r="J1728" s="173">
        <v>0</v>
      </c>
      <c r="K1728" s="173">
        <v>0</v>
      </c>
      <c r="L1728" s="174">
        <v>0</v>
      </c>
      <c r="M1728" s="173">
        <v>22</v>
      </c>
      <c r="N1728" s="173">
        <v>8</v>
      </c>
      <c r="O1728" s="173">
        <v>11</v>
      </c>
      <c r="P1728" s="167">
        <v>1.75</v>
      </c>
    </row>
    <row r="1729" spans="1:16" x14ac:dyDescent="0.35">
      <c r="A1729" s="177" t="s">
        <v>5888</v>
      </c>
      <c r="B1729" s="175" t="s">
        <v>2908</v>
      </c>
      <c r="C1729" s="175" t="s">
        <v>262</v>
      </c>
      <c r="D1729" s="175" t="s">
        <v>5887</v>
      </c>
      <c r="E1729" s="175" t="s">
        <v>5886</v>
      </c>
      <c r="F1729" s="175"/>
      <c r="G1729" s="176" t="s">
        <v>5885</v>
      </c>
      <c r="H1729" s="175" t="s">
        <v>1469</v>
      </c>
      <c r="I1729" s="173">
        <v>0</v>
      </c>
      <c r="J1729" s="173">
        <v>0</v>
      </c>
      <c r="K1729" s="173">
        <v>0</v>
      </c>
      <c r="L1729" s="174">
        <v>0</v>
      </c>
      <c r="M1729" s="173">
        <v>596</v>
      </c>
      <c r="N1729" s="173">
        <v>159</v>
      </c>
      <c r="O1729" s="173">
        <v>200</v>
      </c>
      <c r="P1729" s="167">
        <v>2.74842767295597</v>
      </c>
    </row>
    <row r="1730" spans="1:16" x14ac:dyDescent="0.35">
      <c r="A1730" s="177" t="s">
        <v>5882</v>
      </c>
      <c r="B1730" s="175" t="s">
        <v>5230</v>
      </c>
      <c r="C1730" s="175" t="s">
        <v>263</v>
      </c>
      <c r="D1730" s="175" t="s">
        <v>5820</v>
      </c>
      <c r="E1730" s="175" t="s">
        <v>5881</v>
      </c>
      <c r="F1730" s="175"/>
      <c r="G1730" s="176" t="s">
        <v>5818</v>
      </c>
      <c r="H1730" s="175" t="s">
        <v>1646</v>
      </c>
      <c r="I1730" s="173">
        <v>0</v>
      </c>
      <c r="J1730" s="173">
        <v>0</v>
      </c>
      <c r="K1730" s="173">
        <v>0</v>
      </c>
      <c r="L1730" s="174">
        <v>0</v>
      </c>
      <c r="M1730" s="173">
        <v>179</v>
      </c>
      <c r="N1730" s="173">
        <v>64</v>
      </c>
      <c r="O1730" s="173">
        <v>82</v>
      </c>
      <c r="P1730" s="167">
        <v>1.796875</v>
      </c>
    </row>
    <row r="1731" spans="1:16" x14ac:dyDescent="0.35">
      <c r="A1731" s="179" t="s">
        <v>5880</v>
      </c>
      <c r="B1731" s="178" t="s">
        <v>2826</v>
      </c>
      <c r="C1731" s="178" t="s">
        <v>259</v>
      </c>
      <c r="D1731" s="175" t="s">
        <v>10085</v>
      </c>
      <c r="E1731" s="175" t="s">
        <v>5879</v>
      </c>
      <c r="F1731" s="175"/>
      <c r="G1731" s="176" t="s">
        <v>9714</v>
      </c>
      <c r="H1731" s="175" t="s">
        <v>1462</v>
      </c>
      <c r="I1731" s="173">
        <v>0</v>
      </c>
      <c r="J1731" s="173">
        <v>0</v>
      </c>
      <c r="K1731" s="173">
        <v>0</v>
      </c>
      <c r="L1731" s="174">
        <v>0</v>
      </c>
      <c r="M1731" s="173">
        <v>44</v>
      </c>
      <c r="N1731" s="173">
        <v>18</v>
      </c>
      <c r="O1731" s="173">
        <v>29</v>
      </c>
      <c r="P1731" s="167">
        <v>1.44444444444444</v>
      </c>
    </row>
    <row r="1732" spans="1:16" x14ac:dyDescent="0.35">
      <c r="A1732" s="177" t="s">
        <v>5876</v>
      </c>
      <c r="B1732" s="175" t="s">
        <v>2946</v>
      </c>
      <c r="C1732" s="175" t="s">
        <v>256</v>
      </c>
      <c r="D1732" s="175" t="s">
        <v>11653</v>
      </c>
      <c r="E1732" s="175" t="s">
        <v>5875</v>
      </c>
      <c r="F1732" s="175"/>
      <c r="G1732" s="176" t="s">
        <v>9119</v>
      </c>
      <c r="H1732" s="175" t="s">
        <v>1646</v>
      </c>
      <c r="I1732" s="173">
        <v>0</v>
      </c>
      <c r="J1732" s="173">
        <v>0</v>
      </c>
      <c r="K1732" s="173">
        <v>0</v>
      </c>
      <c r="L1732" s="174">
        <v>0</v>
      </c>
      <c r="M1732" s="173">
        <v>540</v>
      </c>
      <c r="N1732" s="173">
        <v>300</v>
      </c>
      <c r="O1732" s="173">
        <v>368</v>
      </c>
      <c r="P1732" s="167">
        <v>0.8</v>
      </c>
    </row>
    <row r="1733" spans="1:16" x14ac:dyDescent="0.35">
      <c r="A1733" s="177" t="s">
        <v>5870</v>
      </c>
      <c r="B1733" s="175" t="s">
        <v>5869</v>
      </c>
      <c r="C1733" s="175" t="s">
        <v>263</v>
      </c>
      <c r="D1733" s="175" t="s">
        <v>5868</v>
      </c>
      <c r="E1733" s="175" t="s">
        <v>5867</v>
      </c>
      <c r="F1733" s="175"/>
      <c r="G1733" s="176" t="s">
        <v>5866</v>
      </c>
      <c r="H1733" s="175" t="s">
        <v>1646</v>
      </c>
      <c r="I1733" s="173">
        <v>0</v>
      </c>
      <c r="J1733" s="173">
        <v>0</v>
      </c>
      <c r="K1733" s="173">
        <v>1</v>
      </c>
      <c r="L1733" s="174">
        <v>0</v>
      </c>
      <c r="M1733" s="173">
        <v>112</v>
      </c>
      <c r="N1733" s="173">
        <v>28</v>
      </c>
      <c r="O1733" s="173">
        <v>42</v>
      </c>
      <c r="P1733" s="167">
        <v>3</v>
      </c>
    </row>
    <row r="1734" spans="1:16" x14ac:dyDescent="0.35">
      <c r="A1734" s="177" t="s">
        <v>5865</v>
      </c>
      <c r="B1734" s="175" t="s">
        <v>5361</v>
      </c>
      <c r="C1734" s="175" t="s">
        <v>256</v>
      </c>
      <c r="D1734" s="175" t="s">
        <v>4948</v>
      </c>
      <c r="E1734" s="175" t="s">
        <v>5864</v>
      </c>
      <c r="F1734" s="175"/>
      <c r="G1734" s="176" t="s">
        <v>221</v>
      </c>
      <c r="H1734" s="175" t="s">
        <v>1646</v>
      </c>
      <c r="I1734" s="173">
        <v>0</v>
      </c>
      <c r="J1734" s="173">
        <v>0</v>
      </c>
      <c r="K1734" s="173">
        <v>0</v>
      </c>
      <c r="L1734" s="174">
        <v>0</v>
      </c>
      <c r="M1734" s="173">
        <v>310</v>
      </c>
      <c r="N1734" s="173">
        <v>112</v>
      </c>
      <c r="O1734" s="173">
        <v>164</v>
      </c>
      <c r="P1734" s="167">
        <v>1.7678571428571399</v>
      </c>
    </row>
    <row r="1735" spans="1:16" x14ac:dyDescent="0.35">
      <c r="A1735" s="177" t="s">
        <v>5863</v>
      </c>
      <c r="B1735" s="175" t="s">
        <v>3454</v>
      </c>
      <c r="C1735" s="175" t="s">
        <v>256</v>
      </c>
      <c r="D1735" s="175" t="s">
        <v>9614</v>
      </c>
      <c r="E1735" s="175" t="s">
        <v>5862</v>
      </c>
      <c r="F1735" s="175"/>
      <c r="G1735" s="176" t="s">
        <v>9615</v>
      </c>
      <c r="H1735" s="175" t="s">
        <v>1469</v>
      </c>
      <c r="I1735" s="173">
        <v>0</v>
      </c>
      <c r="J1735" s="173">
        <v>0</v>
      </c>
      <c r="K1735" s="173">
        <v>0</v>
      </c>
      <c r="L1735" s="174">
        <v>0</v>
      </c>
      <c r="M1735" s="173">
        <v>106</v>
      </c>
      <c r="N1735" s="173">
        <v>34</v>
      </c>
      <c r="O1735" s="173">
        <v>47</v>
      </c>
      <c r="P1735" s="167">
        <v>2.1176470588235299</v>
      </c>
    </row>
    <row r="1736" spans="1:16" x14ac:dyDescent="0.35">
      <c r="A1736" s="177" t="s">
        <v>5852</v>
      </c>
      <c r="B1736" s="175" t="s">
        <v>2826</v>
      </c>
      <c r="C1736" s="175" t="s">
        <v>259</v>
      </c>
      <c r="D1736" s="175" t="s">
        <v>11075</v>
      </c>
      <c r="E1736" s="175" t="s">
        <v>5851</v>
      </c>
      <c r="F1736" s="175"/>
      <c r="G1736" s="176" t="s">
        <v>11076</v>
      </c>
      <c r="H1736" s="175" t="s">
        <v>1646</v>
      </c>
      <c r="I1736" s="173">
        <v>0</v>
      </c>
      <c r="J1736" s="173">
        <v>0</v>
      </c>
      <c r="K1736" s="173">
        <v>2</v>
      </c>
      <c r="L1736" s="174">
        <v>0</v>
      </c>
      <c r="M1736" s="173">
        <v>44</v>
      </c>
      <c r="N1736" s="173">
        <v>16</v>
      </c>
      <c r="O1736" s="173">
        <v>23</v>
      </c>
      <c r="P1736" s="167">
        <v>1.75</v>
      </c>
    </row>
    <row r="1737" spans="1:16" x14ac:dyDescent="0.35">
      <c r="A1737" s="177" t="s">
        <v>5850</v>
      </c>
      <c r="B1737" s="175" t="s">
        <v>5185</v>
      </c>
      <c r="C1737" s="175" t="s">
        <v>256</v>
      </c>
      <c r="D1737" s="175" t="s">
        <v>10100</v>
      </c>
      <c r="E1737" s="175" t="s">
        <v>5849</v>
      </c>
      <c r="F1737" s="175"/>
      <c r="G1737" s="176" t="s">
        <v>10101</v>
      </c>
      <c r="H1737" s="175" t="s">
        <v>1646</v>
      </c>
      <c r="I1737" s="173">
        <v>0</v>
      </c>
      <c r="J1737" s="173">
        <v>0</v>
      </c>
      <c r="K1737" s="173">
        <v>0</v>
      </c>
      <c r="L1737" s="174">
        <v>0</v>
      </c>
      <c r="M1737" s="173">
        <v>98</v>
      </c>
      <c r="N1737" s="173">
        <v>27</v>
      </c>
      <c r="O1737" s="173">
        <v>46</v>
      </c>
      <c r="P1737" s="167">
        <v>2.6296296296296302</v>
      </c>
    </row>
    <row r="1738" spans="1:16" x14ac:dyDescent="0.35">
      <c r="A1738" s="177" t="s">
        <v>5842</v>
      </c>
      <c r="B1738" s="175" t="s">
        <v>2872</v>
      </c>
      <c r="C1738" s="175" t="s">
        <v>350</v>
      </c>
      <c r="D1738" s="175" t="s">
        <v>11080</v>
      </c>
      <c r="E1738" s="175" t="s">
        <v>5841</v>
      </c>
      <c r="F1738" s="175"/>
      <c r="G1738" s="176" t="s">
        <v>11081</v>
      </c>
      <c r="H1738" s="175" t="s">
        <v>1646</v>
      </c>
      <c r="I1738" s="173">
        <v>0</v>
      </c>
      <c r="J1738" s="173">
        <v>0</v>
      </c>
      <c r="K1738" s="173">
        <v>0</v>
      </c>
      <c r="L1738" s="174">
        <v>0</v>
      </c>
      <c r="M1738" s="173">
        <v>265</v>
      </c>
      <c r="N1738" s="173">
        <v>116</v>
      </c>
      <c r="O1738" s="173">
        <v>133</v>
      </c>
      <c r="P1738" s="167">
        <v>1.2844827586206899</v>
      </c>
    </row>
    <row r="1739" spans="1:16" x14ac:dyDescent="0.35">
      <c r="A1739" s="177" t="s">
        <v>5839</v>
      </c>
      <c r="B1739" s="175" t="s">
        <v>2394</v>
      </c>
      <c r="C1739" s="175" t="s">
        <v>254</v>
      </c>
      <c r="D1739" s="175" t="s">
        <v>9619</v>
      </c>
      <c r="E1739" s="175" t="s">
        <v>5838</v>
      </c>
      <c r="F1739" s="175"/>
      <c r="G1739" s="176" t="s">
        <v>4142</v>
      </c>
      <c r="H1739" s="175" t="s">
        <v>1646</v>
      </c>
      <c r="I1739" s="173">
        <v>0</v>
      </c>
      <c r="J1739" s="173">
        <v>0</v>
      </c>
      <c r="K1739" s="173">
        <v>0</v>
      </c>
      <c r="L1739" s="174">
        <v>0</v>
      </c>
      <c r="M1739" s="173">
        <v>114</v>
      </c>
      <c r="N1739" s="173">
        <v>47</v>
      </c>
      <c r="O1739" s="173">
        <v>99</v>
      </c>
      <c r="P1739" s="167">
        <v>1.4255319148936201</v>
      </c>
    </row>
    <row r="1740" spans="1:16" x14ac:dyDescent="0.35">
      <c r="A1740" s="177" t="s">
        <v>5837</v>
      </c>
      <c r="B1740" s="175" t="s">
        <v>2785</v>
      </c>
      <c r="C1740" s="175" t="s">
        <v>350</v>
      </c>
      <c r="D1740" s="175" t="s">
        <v>5836</v>
      </c>
      <c r="E1740" s="175" t="s">
        <v>5835</v>
      </c>
      <c r="F1740" s="175"/>
      <c r="G1740" s="176" t="s">
        <v>2357</v>
      </c>
      <c r="H1740" s="175" t="s">
        <v>1469</v>
      </c>
      <c r="I1740" s="173">
        <v>0</v>
      </c>
      <c r="J1740" s="173">
        <v>0</v>
      </c>
      <c r="K1740" s="173">
        <v>0</v>
      </c>
      <c r="L1740" s="174">
        <v>0</v>
      </c>
      <c r="M1740" s="173">
        <v>44</v>
      </c>
      <c r="N1740" s="173">
        <v>17</v>
      </c>
      <c r="O1740" s="173">
        <v>20</v>
      </c>
      <c r="P1740" s="167">
        <v>1.5882352941176501</v>
      </c>
    </row>
    <row r="1741" spans="1:16" x14ac:dyDescent="0.35">
      <c r="A1741" s="177" t="s">
        <v>5834</v>
      </c>
      <c r="B1741" s="175" t="s">
        <v>5833</v>
      </c>
      <c r="C1741" s="175" t="s">
        <v>263</v>
      </c>
      <c r="D1741" s="175" t="s">
        <v>10102</v>
      </c>
      <c r="E1741" s="175" t="s">
        <v>5832</v>
      </c>
      <c r="F1741" s="175"/>
      <c r="G1741" s="176" t="s">
        <v>5818</v>
      </c>
      <c r="H1741" s="175" t="s">
        <v>1469</v>
      </c>
      <c r="I1741" s="173">
        <v>0</v>
      </c>
      <c r="J1741" s="173">
        <v>0</v>
      </c>
      <c r="K1741" s="173">
        <v>0</v>
      </c>
      <c r="L1741" s="174">
        <v>0</v>
      </c>
      <c r="M1741" s="173">
        <v>21</v>
      </c>
      <c r="N1741" s="173">
        <v>7</v>
      </c>
      <c r="O1741" s="173">
        <v>9</v>
      </c>
      <c r="P1741" s="167">
        <v>2</v>
      </c>
    </row>
    <row r="1742" spans="1:16" x14ac:dyDescent="0.35">
      <c r="A1742" s="177" t="s">
        <v>5825</v>
      </c>
      <c r="B1742" s="175" t="s">
        <v>2732</v>
      </c>
      <c r="C1742" s="175" t="s">
        <v>262</v>
      </c>
      <c r="D1742" s="175" t="s">
        <v>11668</v>
      </c>
      <c r="E1742" s="175" t="s">
        <v>5824</v>
      </c>
      <c r="F1742" s="175"/>
      <c r="G1742" s="176" t="s">
        <v>11669</v>
      </c>
      <c r="H1742" s="175" t="s">
        <v>1469</v>
      </c>
      <c r="I1742" s="173">
        <v>0</v>
      </c>
      <c r="J1742" s="173">
        <v>0</v>
      </c>
      <c r="K1742" s="173">
        <v>0</v>
      </c>
      <c r="L1742" s="174">
        <v>0</v>
      </c>
      <c r="M1742" s="173">
        <v>213</v>
      </c>
      <c r="N1742" s="173">
        <v>103</v>
      </c>
      <c r="O1742" s="173">
        <v>157</v>
      </c>
      <c r="P1742" s="167">
        <v>1.0679611650485401</v>
      </c>
    </row>
    <row r="1743" spans="1:16" x14ac:dyDescent="0.35">
      <c r="A1743" s="177" t="s">
        <v>5823</v>
      </c>
      <c r="B1743" s="175" t="s">
        <v>2938</v>
      </c>
      <c r="C1743" s="175" t="s">
        <v>260</v>
      </c>
      <c r="D1743" s="175"/>
      <c r="E1743" s="175" t="s">
        <v>5822</v>
      </c>
      <c r="F1743" s="175"/>
      <c r="G1743" s="176"/>
      <c r="H1743" s="175" t="s">
        <v>1462</v>
      </c>
      <c r="I1743" s="173">
        <v>0</v>
      </c>
      <c r="J1743" s="173">
        <v>0</v>
      </c>
      <c r="K1743" s="173">
        <v>0</v>
      </c>
      <c r="L1743" s="174">
        <v>0</v>
      </c>
      <c r="M1743" s="173">
        <v>0</v>
      </c>
      <c r="N1743" s="173">
        <v>0</v>
      </c>
      <c r="O1743" s="173">
        <v>0</v>
      </c>
      <c r="P1743" s="167">
        <v>0</v>
      </c>
    </row>
    <row r="1744" spans="1:16" x14ac:dyDescent="0.35">
      <c r="A1744" s="177" t="s">
        <v>5821</v>
      </c>
      <c r="B1744" s="175" t="s">
        <v>2823</v>
      </c>
      <c r="C1744" s="175" t="s">
        <v>262</v>
      </c>
      <c r="D1744" s="175" t="s">
        <v>10110</v>
      </c>
      <c r="E1744" s="175" t="s">
        <v>5819</v>
      </c>
      <c r="F1744" s="175"/>
      <c r="G1744" s="176" t="s">
        <v>10111</v>
      </c>
      <c r="H1744" s="175" t="s">
        <v>1646</v>
      </c>
      <c r="I1744" s="173">
        <v>0</v>
      </c>
      <c r="J1744" s="173">
        <v>0</v>
      </c>
      <c r="K1744" s="173">
        <v>0</v>
      </c>
      <c r="L1744" s="174">
        <v>0</v>
      </c>
      <c r="M1744" s="173">
        <v>123</v>
      </c>
      <c r="N1744" s="173">
        <v>52</v>
      </c>
      <c r="O1744" s="173">
        <v>69</v>
      </c>
      <c r="P1744" s="167">
        <v>1.3653846153846201</v>
      </c>
    </row>
    <row r="1745" spans="1:16" x14ac:dyDescent="0.35">
      <c r="A1745" s="177" t="s">
        <v>5815</v>
      </c>
      <c r="B1745" s="175" t="s">
        <v>3548</v>
      </c>
      <c r="C1745" s="175" t="s">
        <v>350</v>
      </c>
      <c r="D1745" s="175" t="s">
        <v>5814</v>
      </c>
      <c r="E1745" s="175" t="s">
        <v>5813</v>
      </c>
      <c r="F1745" s="175"/>
      <c r="G1745" s="176" t="s">
        <v>2158</v>
      </c>
      <c r="H1745" s="175" t="s">
        <v>1462</v>
      </c>
      <c r="I1745" s="173">
        <v>0</v>
      </c>
      <c r="J1745" s="173">
        <v>0</v>
      </c>
      <c r="K1745" s="173">
        <v>0</v>
      </c>
      <c r="L1745" s="174">
        <v>0</v>
      </c>
      <c r="M1745" s="173">
        <v>130</v>
      </c>
      <c r="N1745" s="173">
        <v>47</v>
      </c>
      <c r="O1745" s="173">
        <v>54</v>
      </c>
      <c r="P1745" s="167">
        <v>1.76595744680851</v>
      </c>
    </row>
    <row r="1746" spans="1:16" x14ac:dyDescent="0.35">
      <c r="A1746" s="177" t="s">
        <v>6976</v>
      </c>
      <c r="B1746" s="175" t="s">
        <v>5858</v>
      </c>
      <c r="C1746" s="175" t="s">
        <v>266</v>
      </c>
      <c r="D1746" s="175" t="s">
        <v>11674</v>
      </c>
      <c r="E1746" s="175" t="s">
        <v>6975</v>
      </c>
      <c r="F1746" s="175"/>
      <c r="G1746" s="176" t="s">
        <v>11092</v>
      </c>
      <c r="H1746" s="175" t="s">
        <v>1646</v>
      </c>
      <c r="I1746" s="173">
        <v>0</v>
      </c>
      <c r="J1746" s="173">
        <v>0</v>
      </c>
      <c r="K1746" s="173">
        <v>21</v>
      </c>
      <c r="L1746" s="174">
        <v>0</v>
      </c>
      <c r="M1746" s="173">
        <v>531</v>
      </c>
      <c r="N1746" s="173">
        <v>193</v>
      </c>
      <c r="O1746" s="173">
        <v>283</v>
      </c>
      <c r="P1746" s="167">
        <v>1.7512953367875601</v>
      </c>
    </row>
    <row r="1747" spans="1:16" x14ac:dyDescent="0.35">
      <c r="A1747" s="179" t="s">
        <v>6806</v>
      </c>
      <c r="B1747" s="178" t="s">
        <v>2771</v>
      </c>
      <c r="C1747" s="178" t="s">
        <v>255</v>
      </c>
      <c r="D1747" s="175" t="s">
        <v>9905</v>
      </c>
      <c r="E1747" s="175" t="s">
        <v>6805</v>
      </c>
      <c r="F1747" s="175"/>
      <c r="G1747" s="176" t="s">
        <v>9906</v>
      </c>
      <c r="H1747" s="175" t="s">
        <v>1646</v>
      </c>
      <c r="I1747" s="173">
        <v>0</v>
      </c>
      <c r="J1747" s="173">
        <v>0</v>
      </c>
      <c r="K1747" s="173">
        <v>1</v>
      </c>
      <c r="L1747" s="174">
        <v>0</v>
      </c>
      <c r="M1747" s="173">
        <v>554</v>
      </c>
      <c r="N1747" s="173">
        <v>155</v>
      </c>
      <c r="O1747" s="173">
        <v>219</v>
      </c>
      <c r="P1747" s="167">
        <v>2.5741935483870999</v>
      </c>
    </row>
    <row r="1748" spans="1:16" x14ac:dyDescent="0.35">
      <c r="A1748" s="177" t="s">
        <v>6804</v>
      </c>
      <c r="B1748" s="175" t="s">
        <v>5943</v>
      </c>
      <c r="C1748" s="175" t="s">
        <v>256</v>
      </c>
      <c r="D1748" s="175" t="s">
        <v>6624</v>
      </c>
      <c r="E1748" s="175" t="s">
        <v>6803</v>
      </c>
      <c r="F1748" s="175"/>
      <c r="G1748" s="176" t="s">
        <v>2526</v>
      </c>
      <c r="H1748" s="175" t="s">
        <v>1646</v>
      </c>
      <c r="I1748" s="173">
        <v>0</v>
      </c>
      <c r="J1748" s="173">
        <v>0</v>
      </c>
      <c r="K1748" s="173">
        <v>0</v>
      </c>
      <c r="L1748" s="174">
        <v>0</v>
      </c>
      <c r="M1748" s="173">
        <v>125</v>
      </c>
      <c r="N1748" s="173">
        <v>71</v>
      </c>
      <c r="O1748" s="173">
        <v>84</v>
      </c>
      <c r="P1748" s="167">
        <v>0.76056338028169002</v>
      </c>
    </row>
    <row r="1749" spans="1:16" x14ac:dyDescent="0.35">
      <c r="A1749" s="177" t="s">
        <v>5806</v>
      </c>
      <c r="B1749" s="175" t="s">
        <v>2826</v>
      </c>
      <c r="C1749" s="175" t="s">
        <v>259</v>
      </c>
      <c r="D1749" s="175" t="s">
        <v>11103</v>
      </c>
      <c r="E1749" s="175" t="s">
        <v>5805</v>
      </c>
      <c r="F1749" s="175"/>
      <c r="G1749" s="176" t="s">
        <v>11104</v>
      </c>
      <c r="H1749" s="175" t="s">
        <v>1646</v>
      </c>
      <c r="I1749" s="173">
        <v>0</v>
      </c>
      <c r="J1749" s="173">
        <v>0</v>
      </c>
      <c r="K1749" s="173">
        <v>0</v>
      </c>
      <c r="L1749" s="174">
        <v>0</v>
      </c>
      <c r="M1749" s="173">
        <v>1558</v>
      </c>
      <c r="N1749" s="173">
        <v>1013</v>
      </c>
      <c r="O1749" s="173">
        <v>1091</v>
      </c>
      <c r="P1749" s="167">
        <v>0.53800592300098704</v>
      </c>
    </row>
    <row r="1750" spans="1:16" x14ac:dyDescent="0.35">
      <c r="A1750" s="179" t="s">
        <v>5804</v>
      </c>
      <c r="B1750" s="178" t="s">
        <v>3071</v>
      </c>
      <c r="C1750" s="178" t="s">
        <v>350</v>
      </c>
      <c r="D1750" s="175" t="s">
        <v>5803</v>
      </c>
      <c r="E1750" s="175" t="s">
        <v>5802</v>
      </c>
      <c r="F1750" s="175"/>
      <c r="G1750" s="176" t="s">
        <v>2197</v>
      </c>
      <c r="H1750" s="175" t="s">
        <v>1462</v>
      </c>
      <c r="I1750" s="173">
        <v>0</v>
      </c>
      <c r="J1750" s="173">
        <v>0</v>
      </c>
      <c r="K1750" s="173">
        <v>0</v>
      </c>
      <c r="L1750" s="174">
        <v>0</v>
      </c>
      <c r="M1750" s="173">
        <v>133</v>
      </c>
      <c r="N1750" s="173">
        <v>45</v>
      </c>
      <c r="O1750" s="173">
        <v>57</v>
      </c>
      <c r="P1750" s="167">
        <v>1.9555555555555599</v>
      </c>
    </row>
    <row r="1751" spans="1:16" x14ac:dyDescent="0.35">
      <c r="A1751" s="177" t="s">
        <v>5801</v>
      </c>
      <c r="B1751" s="175" t="s">
        <v>2892</v>
      </c>
      <c r="C1751" s="175" t="s">
        <v>350</v>
      </c>
      <c r="D1751" s="175" t="s">
        <v>9259</v>
      </c>
      <c r="E1751" s="175" t="s">
        <v>5800</v>
      </c>
      <c r="F1751" s="175"/>
      <c r="G1751" s="176" t="s">
        <v>2914</v>
      </c>
      <c r="H1751" s="175" t="s">
        <v>1646</v>
      </c>
      <c r="I1751" s="173">
        <v>0</v>
      </c>
      <c r="J1751" s="173">
        <v>5</v>
      </c>
      <c r="K1751" s="173">
        <v>1</v>
      </c>
      <c r="L1751" s="174">
        <v>-1</v>
      </c>
      <c r="M1751" s="173">
        <v>20</v>
      </c>
      <c r="N1751" s="173">
        <v>4</v>
      </c>
      <c r="O1751" s="173">
        <v>5</v>
      </c>
      <c r="P1751" s="167">
        <v>4</v>
      </c>
    </row>
    <row r="1752" spans="1:16" x14ac:dyDescent="0.35">
      <c r="A1752" s="177" t="s">
        <v>5799</v>
      </c>
      <c r="B1752" s="175" t="s">
        <v>2892</v>
      </c>
      <c r="C1752" s="175" t="s">
        <v>350</v>
      </c>
      <c r="D1752" s="175" t="s">
        <v>11107</v>
      </c>
      <c r="E1752" s="175" t="s">
        <v>5798</v>
      </c>
      <c r="F1752" s="175"/>
      <c r="G1752" s="176" t="s">
        <v>9260</v>
      </c>
      <c r="H1752" s="175" t="s">
        <v>1646</v>
      </c>
      <c r="I1752" s="173">
        <v>0</v>
      </c>
      <c r="J1752" s="173">
        <v>0</v>
      </c>
      <c r="K1752" s="173">
        <v>1</v>
      </c>
      <c r="L1752" s="174">
        <v>0</v>
      </c>
      <c r="M1752" s="173">
        <v>222</v>
      </c>
      <c r="N1752" s="173">
        <v>74</v>
      </c>
      <c r="O1752" s="173">
        <v>92</v>
      </c>
      <c r="P1752" s="167">
        <v>2</v>
      </c>
    </row>
    <row r="1753" spans="1:16" x14ac:dyDescent="0.35">
      <c r="A1753" s="177" t="s">
        <v>5797</v>
      </c>
      <c r="B1753" s="175" t="s">
        <v>5129</v>
      </c>
      <c r="C1753" s="175" t="s">
        <v>259</v>
      </c>
      <c r="D1753" s="175" t="s">
        <v>10117</v>
      </c>
      <c r="E1753" s="175" t="s">
        <v>5796</v>
      </c>
      <c r="F1753" s="175"/>
      <c r="G1753" s="176" t="s">
        <v>10118</v>
      </c>
      <c r="H1753" s="175" t="s">
        <v>1646</v>
      </c>
      <c r="I1753" s="173">
        <v>0</v>
      </c>
      <c r="J1753" s="173">
        <v>0</v>
      </c>
      <c r="K1753" s="173">
        <v>1</v>
      </c>
      <c r="L1753" s="174">
        <v>0</v>
      </c>
      <c r="M1753" s="173">
        <v>1693</v>
      </c>
      <c r="N1753" s="173">
        <v>736</v>
      </c>
      <c r="O1753" s="173">
        <v>945</v>
      </c>
      <c r="P1753" s="167">
        <v>1.3002717391304299</v>
      </c>
    </row>
    <row r="1754" spans="1:16" x14ac:dyDescent="0.35">
      <c r="A1754" s="177" t="s">
        <v>7200</v>
      </c>
      <c r="B1754" s="175" t="s">
        <v>6682</v>
      </c>
      <c r="C1754" s="175" t="s">
        <v>350</v>
      </c>
      <c r="D1754" s="175" t="s">
        <v>7199</v>
      </c>
      <c r="E1754" s="175" t="s">
        <v>7198</v>
      </c>
      <c r="F1754" s="175"/>
      <c r="G1754" s="176" t="s">
        <v>7197</v>
      </c>
      <c r="H1754" s="175" t="s">
        <v>1646</v>
      </c>
      <c r="I1754" s="173">
        <v>0</v>
      </c>
      <c r="J1754" s="173">
        <v>0</v>
      </c>
      <c r="K1754" s="173">
        <v>8</v>
      </c>
      <c r="L1754" s="174">
        <v>0</v>
      </c>
      <c r="M1754" s="173">
        <v>489</v>
      </c>
      <c r="N1754" s="173">
        <v>183</v>
      </c>
      <c r="O1754" s="173">
        <v>293</v>
      </c>
      <c r="P1754" s="167">
        <v>1.6721311475409799</v>
      </c>
    </row>
    <row r="1755" spans="1:16" x14ac:dyDescent="0.35">
      <c r="A1755" s="177" t="s">
        <v>7382</v>
      </c>
      <c r="B1755" s="175"/>
      <c r="C1755" s="175" t="s">
        <v>263</v>
      </c>
      <c r="D1755" s="175" t="s">
        <v>7381</v>
      </c>
      <c r="E1755" s="175"/>
      <c r="F1755" s="175" t="s">
        <v>7380</v>
      </c>
      <c r="G1755" s="176" t="s">
        <v>7379</v>
      </c>
      <c r="H1755" s="175" t="s">
        <v>1646</v>
      </c>
      <c r="I1755" s="173">
        <v>0</v>
      </c>
      <c r="J1755" s="173">
        <v>0</v>
      </c>
      <c r="K1755" s="173">
        <v>0</v>
      </c>
      <c r="L1755" s="174">
        <v>0</v>
      </c>
      <c r="M1755" s="173">
        <v>2027</v>
      </c>
      <c r="N1755" s="173">
        <v>580</v>
      </c>
      <c r="O1755" s="173">
        <v>790</v>
      </c>
      <c r="P1755" s="167">
        <v>2.4948275862068998</v>
      </c>
    </row>
    <row r="1756" spans="1:16" x14ac:dyDescent="0.35">
      <c r="A1756" s="177" t="s">
        <v>5793</v>
      </c>
      <c r="B1756" s="175" t="s">
        <v>2658</v>
      </c>
      <c r="C1756" s="175" t="s">
        <v>350</v>
      </c>
      <c r="D1756" s="175" t="s">
        <v>11110</v>
      </c>
      <c r="E1756" s="175" t="s">
        <v>5792</v>
      </c>
      <c r="F1756" s="175"/>
      <c r="G1756" s="176" t="s">
        <v>11111</v>
      </c>
      <c r="H1756" s="175" t="s">
        <v>1469</v>
      </c>
      <c r="I1756" s="173">
        <v>0</v>
      </c>
      <c r="J1756" s="173">
        <v>0</v>
      </c>
      <c r="K1756" s="173">
        <v>0</v>
      </c>
      <c r="L1756" s="174">
        <v>0</v>
      </c>
      <c r="M1756" s="173">
        <v>205</v>
      </c>
      <c r="N1756" s="173">
        <v>76</v>
      </c>
      <c r="O1756" s="173">
        <v>87</v>
      </c>
      <c r="P1756" s="167">
        <v>1.6973684210526301</v>
      </c>
    </row>
    <row r="1757" spans="1:16" x14ac:dyDescent="0.35">
      <c r="A1757" s="177" t="s">
        <v>5791</v>
      </c>
      <c r="B1757" s="175" t="s">
        <v>2732</v>
      </c>
      <c r="C1757" s="175" t="s">
        <v>262</v>
      </c>
      <c r="D1757" s="175" t="s">
        <v>5790</v>
      </c>
      <c r="E1757" s="175" t="s">
        <v>5789</v>
      </c>
      <c r="F1757" s="175"/>
      <c r="G1757" s="176" t="s">
        <v>3745</v>
      </c>
      <c r="H1757" s="175" t="s">
        <v>1462</v>
      </c>
      <c r="I1757" s="173">
        <v>0</v>
      </c>
      <c r="J1757" s="173">
        <v>0</v>
      </c>
      <c r="K1757" s="173">
        <v>0</v>
      </c>
      <c r="L1757" s="174">
        <v>0</v>
      </c>
      <c r="M1757" s="173">
        <v>120</v>
      </c>
      <c r="N1757" s="173">
        <v>39</v>
      </c>
      <c r="O1757" s="173">
        <v>70</v>
      </c>
      <c r="P1757" s="167">
        <v>2.0769230769230802</v>
      </c>
    </row>
    <row r="1758" spans="1:16" x14ac:dyDescent="0.35">
      <c r="A1758" s="177" t="s">
        <v>5788</v>
      </c>
      <c r="B1758" s="175" t="s">
        <v>5787</v>
      </c>
      <c r="C1758" s="175" t="s">
        <v>263</v>
      </c>
      <c r="D1758" s="175"/>
      <c r="E1758" s="175" t="s">
        <v>5786</v>
      </c>
      <c r="F1758" s="175"/>
      <c r="G1758" s="176"/>
      <c r="H1758" s="175" t="s">
        <v>1878</v>
      </c>
      <c r="I1758" s="173">
        <v>0</v>
      </c>
      <c r="J1758" s="173">
        <v>0</v>
      </c>
      <c r="K1758" s="173">
        <v>0</v>
      </c>
      <c r="L1758" s="174">
        <v>0</v>
      </c>
      <c r="M1758" s="173">
        <v>0</v>
      </c>
      <c r="N1758" s="173">
        <v>0</v>
      </c>
      <c r="O1758" s="173">
        <v>0</v>
      </c>
      <c r="P1758" s="167">
        <v>0</v>
      </c>
    </row>
    <row r="1759" spans="1:16" x14ac:dyDescent="0.35">
      <c r="A1759" s="177" t="s">
        <v>5785</v>
      </c>
      <c r="B1759" s="175" t="s">
        <v>2658</v>
      </c>
      <c r="C1759" s="175" t="s">
        <v>350</v>
      </c>
      <c r="D1759" s="175" t="s">
        <v>5784</v>
      </c>
      <c r="E1759" s="175" t="s">
        <v>5783</v>
      </c>
      <c r="F1759" s="175"/>
      <c r="G1759" s="176" t="s">
        <v>1986</v>
      </c>
      <c r="H1759" s="175" t="s">
        <v>1646</v>
      </c>
      <c r="I1759" s="173">
        <v>0</v>
      </c>
      <c r="J1759" s="173">
        <v>0</v>
      </c>
      <c r="K1759" s="173">
        <v>0</v>
      </c>
      <c r="L1759" s="174">
        <v>0</v>
      </c>
      <c r="M1759" s="173">
        <v>292</v>
      </c>
      <c r="N1759" s="173">
        <v>95</v>
      </c>
      <c r="O1759" s="173">
        <v>114</v>
      </c>
      <c r="P1759" s="167">
        <v>2.07368421052632</v>
      </c>
    </row>
    <row r="1760" spans="1:16" x14ac:dyDescent="0.35">
      <c r="A1760" s="177" t="s">
        <v>5782</v>
      </c>
      <c r="B1760" s="175" t="s">
        <v>2872</v>
      </c>
      <c r="C1760" s="175" t="s">
        <v>350</v>
      </c>
      <c r="D1760" s="175" t="s">
        <v>9626</v>
      </c>
      <c r="E1760" s="175" t="s">
        <v>5781</v>
      </c>
      <c r="F1760" s="175"/>
      <c r="G1760" s="176" t="s">
        <v>5780</v>
      </c>
      <c r="H1760" s="175" t="s">
        <v>1646</v>
      </c>
      <c r="I1760" s="173">
        <v>0</v>
      </c>
      <c r="J1760" s="173">
        <v>0</v>
      </c>
      <c r="K1760" s="173">
        <v>0</v>
      </c>
      <c r="L1760" s="174">
        <v>0</v>
      </c>
      <c r="M1760" s="173">
        <v>1786</v>
      </c>
      <c r="N1760" s="173">
        <v>708</v>
      </c>
      <c r="O1760" s="173">
        <v>855</v>
      </c>
      <c r="P1760" s="167">
        <v>1.5225988700565001</v>
      </c>
    </row>
    <row r="1761" spans="1:16" x14ac:dyDescent="0.35">
      <c r="A1761" s="177" t="s">
        <v>5779</v>
      </c>
      <c r="B1761" s="175" t="s">
        <v>2614</v>
      </c>
      <c r="C1761" s="175" t="s">
        <v>256</v>
      </c>
      <c r="D1761" s="175" t="s">
        <v>10121</v>
      </c>
      <c r="E1761" s="175" t="s">
        <v>5778</v>
      </c>
      <c r="F1761" s="175"/>
      <c r="G1761" s="176" t="s">
        <v>10122</v>
      </c>
      <c r="H1761" s="175" t="s">
        <v>1646</v>
      </c>
      <c r="I1761" s="173">
        <v>0</v>
      </c>
      <c r="J1761" s="173">
        <v>0</v>
      </c>
      <c r="K1761" s="173">
        <v>0</v>
      </c>
      <c r="L1761" s="174">
        <v>0</v>
      </c>
      <c r="M1761" s="173">
        <v>221</v>
      </c>
      <c r="N1761" s="173">
        <v>100</v>
      </c>
      <c r="O1761" s="173">
        <v>132</v>
      </c>
      <c r="P1761" s="167">
        <v>1.21</v>
      </c>
    </row>
    <row r="1762" spans="1:16" x14ac:dyDescent="0.35">
      <c r="A1762" s="177" t="s">
        <v>5775</v>
      </c>
      <c r="B1762" s="175" t="s">
        <v>2892</v>
      </c>
      <c r="C1762" s="175" t="s">
        <v>350</v>
      </c>
      <c r="D1762" s="175" t="s">
        <v>1982</v>
      </c>
      <c r="E1762" s="175" t="s">
        <v>5774</v>
      </c>
      <c r="F1762" s="175"/>
      <c r="G1762" s="176" t="s">
        <v>207</v>
      </c>
      <c r="H1762" s="175" t="s">
        <v>1469</v>
      </c>
      <c r="I1762" s="173">
        <v>0</v>
      </c>
      <c r="J1762" s="173">
        <v>0</v>
      </c>
      <c r="K1762" s="173">
        <v>0</v>
      </c>
      <c r="L1762" s="174">
        <v>0</v>
      </c>
      <c r="M1762" s="173">
        <v>0</v>
      </c>
      <c r="N1762" s="173">
        <v>0</v>
      </c>
      <c r="O1762" s="173">
        <v>0</v>
      </c>
      <c r="P1762" s="167">
        <v>0</v>
      </c>
    </row>
    <row r="1763" spans="1:16" x14ac:dyDescent="0.35">
      <c r="A1763" s="177" t="s">
        <v>5773</v>
      </c>
      <c r="B1763" s="175" t="s">
        <v>2154</v>
      </c>
      <c r="C1763" s="175" t="s">
        <v>256</v>
      </c>
      <c r="D1763" s="175" t="s">
        <v>4320</v>
      </c>
      <c r="E1763" s="175" t="s">
        <v>5772</v>
      </c>
      <c r="F1763" s="175"/>
      <c r="G1763" s="176" t="s">
        <v>221</v>
      </c>
      <c r="H1763" s="175" t="s">
        <v>1646</v>
      </c>
      <c r="I1763" s="173">
        <v>0</v>
      </c>
      <c r="J1763" s="173">
        <v>0</v>
      </c>
      <c r="K1763" s="173">
        <v>0</v>
      </c>
      <c r="L1763" s="174">
        <v>0</v>
      </c>
      <c r="M1763" s="173">
        <v>444</v>
      </c>
      <c r="N1763" s="173">
        <v>405</v>
      </c>
      <c r="O1763" s="173">
        <v>144</v>
      </c>
      <c r="P1763" s="167">
        <v>9.6296296296296297E-2</v>
      </c>
    </row>
    <row r="1764" spans="1:16" x14ac:dyDescent="0.35">
      <c r="A1764" s="177" t="s">
        <v>5771</v>
      </c>
      <c r="B1764" s="175" t="s">
        <v>2835</v>
      </c>
      <c r="C1764" s="175" t="s">
        <v>350</v>
      </c>
      <c r="D1764" s="175" t="s">
        <v>10126</v>
      </c>
      <c r="E1764" s="175" t="s">
        <v>5770</v>
      </c>
      <c r="F1764" s="175"/>
      <c r="G1764" s="176" t="s">
        <v>11121</v>
      </c>
      <c r="H1764" s="175" t="s">
        <v>1646</v>
      </c>
      <c r="I1764" s="173">
        <v>0</v>
      </c>
      <c r="J1764" s="173">
        <v>0</v>
      </c>
      <c r="K1764" s="173">
        <v>0</v>
      </c>
      <c r="L1764" s="174">
        <v>0</v>
      </c>
      <c r="M1764" s="173">
        <v>377</v>
      </c>
      <c r="N1764" s="173">
        <v>185</v>
      </c>
      <c r="O1764" s="173">
        <v>562</v>
      </c>
      <c r="P1764" s="167">
        <v>1.0378378378378399</v>
      </c>
    </row>
    <row r="1765" spans="1:16" x14ac:dyDescent="0.35">
      <c r="A1765" s="177" t="s">
        <v>5769</v>
      </c>
      <c r="B1765" s="175" t="s">
        <v>2849</v>
      </c>
      <c r="C1765" s="175" t="s">
        <v>350</v>
      </c>
      <c r="D1765" s="175" t="s">
        <v>10128</v>
      </c>
      <c r="E1765" s="175"/>
      <c r="F1765" s="175" t="s">
        <v>5768</v>
      </c>
      <c r="G1765" s="176" t="s">
        <v>1843</v>
      </c>
      <c r="H1765" s="175" t="s">
        <v>1469</v>
      </c>
      <c r="I1765" s="173">
        <v>0</v>
      </c>
      <c r="J1765" s="173">
        <v>0</v>
      </c>
      <c r="K1765" s="173">
        <v>0</v>
      </c>
      <c r="L1765" s="174">
        <v>0</v>
      </c>
      <c r="M1765" s="173">
        <v>61</v>
      </c>
      <c r="N1765" s="173">
        <v>13</v>
      </c>
      <c r="O1765" s="173">
        <v>19</v>
      </c>
      <c r="P1765" s="167">
        <v>3.6923076923076898</v>
      </c>
    </row>
    <row r="1766" spans="1:16" x14ac:dyDescent="0.35">
      <c r="A1766" s="177" t="s">
        <v>5762</v>
      </c>
      <c r="B1766" s="175" t="s">
        <v>5185</v>
      </c>
      <c r="C1766" s="175" t="s">
        <v>256</v>
      </c>
      <c r="D1766" s="175" t="s">
        <v>9262</v>
      </c>
      <c r="E1766" s="175" t="s">
        <v>5761</v>
      </c>
      <c r="F1766" s="175"/>
      <c r="G1766" s="176" t="s">
        <v>9263</v>
      </c>
      <c r="H1766" s="175" t="s">
        <v>1469</v>
      </c>
      <c r="I1766" s="173">
        <v>0</v>
      </c>
      <c r="J1766" s="173">
        <v>0</v>
      </c>
      <c r="K1766" s="173">
        <v>0</v>
      </c>
      <c r="L1766" s="174">
        <v>0</v>
      </c>
      <c r="M1766" s="173">
        <v>67</v>
      </c>
      <c r="N1766" s="173">
        <v>34</v>
      </c>
      <c r="O1766" s="173">
        <v>32</v>
      </c>
      <c r="P1766" s="167">
        <v>0.97058823529411797</v>
      </c>
    </row>
    <row r="1767" spans="1:16" x14ac:dyDescent="0.35">
      <c r="A1767" s="177" t="s">
        <v>5760</v>
      </c>
      <c r="B1767" s="175" t="s">
        <v>2991</v>
      </c>
      <c r="C1767" s="175" t="s">
        <v>255</v>
      </c>
      <c r="D1767" s="175" t="s">
        <v>11122</v>
      </c>
      <c r="E1767" s="175" t="s">
        <v>5759</v>
      </c>
      <c r="F1767" s="175"/>
      <c r="G1767" s="176" t="s">
        <v>11123</v>
      </c>
      <c r="H1767" s="175" t="s">
        <v>1469</v>
      </c>
      <c r="I1767" s="173">
        <v>0</v>
      </c>
      <c r="J1767" s="173">
        <v>0</v>
      </c>
      <c r="K1767" s="173">
        <v>0</v>
      </c>
      <c r="L1767" s="174">
        <v>0</v>
      </c>
      <c r="M1767" s="173">
        <v>367</v>
      </c>
      <c r="N1767" s="173">
        <v>67</v>
      </c>
      <c r="O1767" s="173">
        <v>110</v>
      </c>
      <c r="P1767" s="167">
        <v>4.4776119402985097</v>
      </c>
    </row>
    <row r="1768" spans="1:16" x14ac:dyDescent="0.35">
      <c r="A1768" s="177" t="s">
        <v>5756</v>
      </c>
      <c r="B1768" s="175" t="s">
        <v>3148</v>
      </c>
      <c r="C1768" s="175" t="s">
        <v>257</v>
      </c>
      <c r="D1768" s="175" t="s">
        <v>5730</v>
      </c>
      <c r="E1768" s="175" t="s">
        <v>5755</v>
      </c>
      <c r="F1768" s="175"/>
      <c r="G1768" s="176" t="s">
        <v>2534</v>
      </c>
      <c r="H1768" s="175" t="s">
        <v>1646</v>
      </c>
      <c r="I1768" s="173">
        <v>0</v>
      </c>
      <c r="J1768" s="173">
        <v>1</v>
      </c>
      <c r="K1768" s="173">
        <v>4</v>
      </c>
      <c r="L1768" s="174">
        <v>-1</v>
      </c>
      <c r="M1768" s="173">
        <v>111</v>
      </c>
      <c r="N1768" s="173">
        <v>43</v>
      </c>
      <c r="O1768" s="173">
        <v>77</v>
      </c>
      <c r="P1768" s="167">
        <v>1.5813953488372099</v>
      </c>
    </row>
    <row r="1769" spans="1:16" x14ac:dyDescent="0.35">
      <c r="A1769" s="177" t="s">
        <v>5754</v>
      </c>
      <c r="B1769" s="175" t="s">
        <v>5129</v>
      </c>
      <c r="C1769" s="175" t="s">
        <v>259</v>
      </c>
      <c r="D1769" s="175" t="s">
        <v>1880</v>
      </c>
      <c r="E1769" s="175" t="s">
        <v>5753</v>
      </c>
      <c r="F1769" s="175"/>
      <c r="G1769" s="176" t="s">
        <v>202</v>
      </c>
      <c r="H1769" s="175" t="s">
        <v>1462</v>
      </c>
      <c r="I1769" s="173">
        <v>0</v>
      </c>
      <c r="J1769" s="173">
        <v>0</v>
      </c>
      <c r="K1769" s="173">
        <v>0</v>
      </c>
      <c r="L1769" s="174">
        <v>0</v>
      </c>
      <c r="M1769" s="173">
        <v>24</v>
      </c>
      <c r="N1769" s="173">
        <v>13</v>
      </c>
      <c r="O1769" s="173">
        <v>11</v>
      </c>
      <c r="P1769" s="167">
        <v>0.84615384615384603</v>
      </c>
    </row>
    <row r="1770" spans="1:16" x14ac:dyDescent="0.35">
      <c r="A1770" s="177" t="s">
        <v>5752</v>
      </c>
      <c r="B1770" s="175" t="s">
        <v>5169</v>
      </c>
      <c r="C1770" s="175" t="s">
        <v>262</v>
      </c>
      <c r="D1770" s="175" t="s">
        <v>9266</v>
      </c>
      <c r="E1770" s="175" t="s">
        <v>5751</v>
      </c>
      <c r="F1770" s="175"/>
      <c r="G1770" s="176" t="s">
        <v>9267</v>
      </c>
      <c r="H1770" s="175" t="s">
        <v>1646</v>
      </c>
      <c r="I1770" s="173">
        <v>0</v>
      </c>
      <c r="J1770" s="173">
        <v>0</v>
      </c>
      <c r="K1770" s="173">
        <v>0</v>
      </c>
      <c r="L1770" s="174">
        <v>0</v>
      </c>
      <c r="M1770" s="173">
        <v>109</v>
      </c>
      <c r="N1770" s="173">
        <v>71</v>
      </c>
      <c r="O1770" s="173">
        <v>88</v>
      </c>
      <c r="P1770" s="167">
        <v>0.53521126760563398</v>
      </c>
    </row>
    <row r="1771" spans="1:16" x14ac:dyDescent="0.35">
      <c r="A1771" s="177" t="s">
        <v>5750</v>
      </c>
      <c r="B1771" s="175" t="s">
        <v>5185</v>
      </c>
      <c r="C1771" s="175" t="s">
        <v>256</v>
      </c>
      <c r="D1771" s="175" t="s">
        <v>9908</v>
      </c>
      <c r="E1771" s="175" t="s">
        <v>5749</v>
      </c>
      <c r="F1771" s="175"/>
      <c r="G1771" s="176" t="s">
        <v>2526</v>
      </c>
      <c r="H1771" s="175" t="s">
        <v>1646</v>
      </c>
      <c r="I1771" s="173">
        <v>0</v>
      </c>
      <c r="J1771" s="173">
        <v>0</v>
      </c>
      <c r="K1771" s="173">
        <v>0</v>
      </c>
      <c r="L1771" s="174">
        <v>0</v>
      </c>
      <c r="M1771" s="173">
        <v>58</v>
      </c>
      <c r="N1771" s="173">
        <v>13</v>
      </c>
      <c r="O1771" s="173">
        <v>20</v>
      </c>
      <c r="P1771" s="167">
        <v>3.4615384615384599</v>
      </c>
    </row>
    <row r="1772" spans="1:16" x14ac:dyDescent="0.35">
      <c r="A1772" s="177" t="s">
        <v>5734</v>
      </c>
      <c r="B1772" s="175" t="s">
        <v>2832</v>
      </c>
      <c r="C1772" s="175" t="s">
        <v>258</v>
      </c>
      <c r="D1772" s="175" t="s">
        <v>10139</v>
      </c>
      <c r="E1772" s="175" t="s">
        <v>5733</v>
      </c>
      <c r="F1772" s="175"/>
      <c r="G1772" s="176" t="s">
        <v>5732</v>
      </c>
      <c r="H1772" s="175" t="s">
        <v>1646</v>
      </c>
      <c r="I1772" s="173">
        <v>0</v>
      </c>
      <c r="J1772" s="173">
        <v>0</v>
      </c>
      <c r="K1772" s="173">
        <v>0</v>
      </c>
      <c r="L1772" s="174">
        <v>0</v>
      </c>
      <c r="M1772" s="173">
        <v>170</v>
      </c>
      <c r="N1772" s="173">
        <v>99</v>
      </c>
      <c r="O1772" s="173">
        <v>134</v>
      </c>
      <c r="P1772" s="167">
        <v>0.71717171717171702</v>
      </c>
    </row>
    <row r="1773" spans="1:16" x14ac:dyDescent="0.35">
      <c r="A1773" s="177" t="s">
        <v>5728</v>
      </c>
      <c r="B1773" s="175" t="s">
        <v>5405</v>
      </c>
      <c r="C1773" s="175" t="s">
        <v>259</v>
      </c>
      <c r="D1773" s="175"/>
      <c r="E1773" s="175" t="s">
        <v>5727</v>
      </c>
      <c r="F1773" s="175"/>
      <c r="G1773" s="176"/>
      <c r="H1773" s="175" t="s">
        <v>1462</v>
      </c>
      <c r="I1773" s="173">
        <v>0</v>
      </c>
      <c r="J1773" s="173">
        <v>0</v>
      </c>
      <c r="K1773" s="173">
        <v>0</v>
      </c>
      <c r="L1773" s="174">
        <v>0</v>
      </c>
      <c r="M1773" s="173">
        <v>0</v>
      </c>
      <c r="N1773" s="173">
        <v>0</v>
      </c>
      <c r="O1773" s="173">
        <v>0</v>
      </c>
      <c r="P1773" s="167">
        <v>0</v>
      </c>
    </row>
    <row r="1774" spans="1:16" x14ac:dyDescent="0.35">
      <c r="A1774" s="177" t="s">
        <v>5726</v>
      </c>
      <c r="B1774" s="175" t="s">
        <v>2645</v>
      </c>
      <c r="C1774" s="175" t="s">
        <v>264</v>
      </c>
      <c r="D1774" s="175" t="s">
        <v>10140</v>
      </c>
      <c r="E1774" s="175" t="s">
        <v>5725</v>
      </c>
      <c r="F1774" s="175"/>
      <c r="G1774" s="176" t="s">
        <v>10141</v>
      </c>
      <c r="H1774" s="175" t="s">
        <v>1646</v>
      </c>
      <c r="I1774" s="173">
        <v>0</v>
      </c>
      <c r="J1774" s="173">
        <v>0</v>
      </c>
      <c r="K1774" s="173">
        <v>0</v>
      </c>
      <c r="L1774" s="174">
        <v>0</v>
      </c>
      <c r="M1774" s="173">
        <v>45</v>
      </c>
      <c r="N1774" s="173">
        <v>17</v>
      </c>
      <c r="O1774" s="173">
        <v>26</v>
      </c>
      <c r="P1774" s="167">
        <v>1.6470588235294099</v>
      </c>
    </row>
    <row r="1775" spans="1:16" x14ac:dyDescent="0.35">
      <c r="A1775" s="177" t="s">
        <v>5722</v>
      </c>
      <c r="B1775" s="175" t="s">
        <v>5721</v>
      </c>
      <c r="C1775" s="175" t="s">
        <v>259</v>
      </c>
      <c r="D1775" s="175" t="s">
        <v>10144</v>
      </c>
      <c r="E1775" s="175" t="s">
        <v>5720</v>
      </c>
      <c r="F1775" s="175"/>
      <c r="G1775" s="176" t="s">
        <v>10127</v>
      </c>
      <c r="H1775" s="175" t="s">
        <v>1469</v>
      </c>
      <c r="I1775" s="173">
        <v>0</v>
      </c>
      <c r="J1775" s="173">
        <v>0</v>
      </c>
      <c r="K1775" s="173">
        <v>0</v>
      </c>
      <c r="L1775" s="174">
        <v>0</v>
      </c>
      <c r="M1775" s="173">
        <v>170</v>
      </c>
      <c r="N1775" s="173">
        <v>58</v>
      </c>
      <c r="O1775" s="173">
        <v>84</v>
      </c>
      <c r="P1775" s="167">
        <v>1.9310344827586201</v>
      </c>
    </row>
    <row r="1776" spans="1:16" x14ac:dyDescent="0.35">
      <c r="A1776" s="177" t="s">
        <v>5719</v>
      </c>
      <c r="B1776" s="175" t="s">
        <v>2946</v>
      </c>
      <c r="C1776" s="175" t="s">
        <v>256</v>
      </c>
      <c r="D1776" s="175" t="s">
        <v>9639</v>
      </c>
      <c r="E1776" s="175" t="s">
        <v>5718</v>
      </c>
      <c r="F1776" s="175"/>
      <c r="G1776" s="176" t="s">
        <v>3737</v>
      </c>
      <c r="H1776" s="175" t="s">
        <v>1469</v>
      </c>
      <c r="I1776" s="173">
        <v>0</v>
      </c>
      <c r="J1776" s="173">
        <v>0</v>
      </c>
      <c r="K1776" s="173">
        <v>0</v>
      </c>
      <c r="L1776" s="174">
        <v>0</v>
      </c>
      <c r="M1776" s="173">
        <v>254</v>
      </c>
      <c r="N1776" s="173">
        <v>114</v>
      </c>
      <c r="O1776" s="173">
        <v>133</v>
      </c>
      <c r="P1776" s="167">
        <v>1.2280701754386001</v>
      </c>
    </row>
    <row r="1777" spans="1:16" x14ac:dyDescent="0.35">
      <c r="A1777" s="179" t="s">
        <v>9912</v>
      </c>
      <c r="B1777" s="178" t="s">
        <v>5129</v>
      </c>
      <c r="C1777" s="178" t="s">
        <v>259</v>
      </c>
      <c r="D1777" s="175" t="s">
        <v>5717</v>
      </c>
      <c r="E1777" s="175" t="s">
        <v>5716</v>
      </c>
      <c r="F1777" s="175"/>
      <c r="G1777" s="176" t="s">
        <v>9913</v>
      </c>
      <c r="H1777" s="175" t="s">
        <v>1646</v>
      </c>
      <c r="I1777" s="173">
        <v>0</v>
      </c>
      <c r="J1777" s="173">
        <v>0</v>
      </c>
      <c r="K1777" s="173">
        <v>0</v>
      </c>
      <c r="L1777" s="174">
        <v>0</v>
      </c>
      <c r="M1777" s="173">
        <v>191</v>
      </c>
      <c r="N1777" s="173">
        <v>68</v>
      </c>
      <c r="O1777" s="173">
        <v>82</v>
      </c>
      <c r="P1777" s="167">
        <v>1.8088235294117601</v>
      </c>
    </row>
    <row r="1778" spans="1:16" x14ac:dyDescent="0.35">
      <c r="A1778" s="179" t="s">
        <v>5715</v>
      </c>
      <c r="B1778" s="178" t="s">
        <v>5126</v>
      </c>
      <c r="C1778" s="175" t="s">
        <v>263</v>
      </c>
      <c r="D1778" s="175" t="s">
        <v>10145</v>
      </c>
      <c r="E1778" s="175" t="s">
        <v>5714</v>
      </c>
      <c r="F1778" s="175"/>
      <c r="G1778" s="176" t="s">
        <v>10146</v>
      </c>
      <c r="H1778" s="175" t="s">
        <v>1469</v>
      </c>
      <c r="I1778" s="173">
        <v>0</v>
      </c>
      <c r="J1778" s="173">
        <v>0</v>
      </c>
      <c r="K1778" s="173">
        <v>0</v>
      </c>
      <c r="L1778" s="174">
        <v>0</v>
      </c>
      <c r="M1778" s="173">
        <v>38</v>
      </c>
      <c r="N1778" s="173">
        <v>11</v>
      </c>
      <c r="O1778" s="173">
        <v>152</v>
      </c>
      <c r="P1778" s="167">
        <v>2.4545454545454501</v>
      </c>
    </row>
    <row r="1779" spans="1:16" x14ac:dyDescent="0.35">
      <c r="A1779" s="177" t="s">
        <v>5713</v>
      </c>
      <c r="B1779" s="175" t="s">
        <v>5243</v>
      </c>
      <c r="C1779" s="175" t="s">
        <v>254</v>
      </c>
      <c r="D1779" s="175" t="s">
        <v>5712</v>
      </c>
      <c r="E1779" s="175" t="s">
        <v>5711</v>
      </c>
      <c r="F1779" s="175"/>
      <c r="G1779" s="176" t="s">
        <v>5710</v>
      </c>
      <c r="H1779" s="175" t="s">
        <v>1646</v>
      </c>
      <c r="I1779" s="173">
        <v>0</v>
      </c>
      <c r="J1779" s="173">
        <v>2</v>
      </c>
      <c r="K1779" s="173">
        <v>4</v>
      </c>
      <c r="L1779" s="174">
        <v>-1</v>
      </c>
      <c r="M1779" s="173">
        <v>920</v>
      </c>
      <c r="N1779" s="173">
        <v>445</v>
      </c>
      <c r="O1779" s="173">
        <v>603</v>
      </c>
      <c r="P1779" s="167">
        <v>1.0674157303370799</v>
      </c>
    </row>
    <row r="1780" spans="1:16" x14ac:dyDescent="0.35">
      <c r="A1780" s="177" t="s">
        <v>5707</v>
      </c>
      <c r="B1780" s="175" t="s">
        <v>5126</v>
      </c>
      <c r="C1780" s="175" t="s">
        <v>263</v>
      </c>
      <c r="D1780" s="175"/>
      <c r="E1780" s="175" t="s">
        <v>5706</v>
      </c>
      <c r="F1780" s="175"/>
      <c r="G1780" s="176"/>
      <c r="H1780" s="175" t="s">
        <v>1462</v>
      </c>
      <c r="I1780" s="173">
        <v>0</v>
      </c>
      <c r="J1780" s="173">
        <v>0</v>
      </c>
      <c r="K1780" s="173">
        <v>0</v>
      </c>
      <c r="L1780" s="174">
        <v>0</v>
      </c>
      <c r="M1780" s="173">
        <v>0</v>
      </c>
      <c r="N1780" s="173">
        <v>0</v>
      </c>
      <c r="O1780" s="173">
        <v>0</v>
      </c>
      <c r="P1780" s="167">
        <v>0</v>
      </c>
    </row>
    <row r="1781" spans="1:16" x14ac:dyDescent="0.35">
      <c r="A1781" s="177" t="s">
        <v>5705</v>
      </c>
      <c r="B1781" s="175" t="s">
        <v>5185</v>
      </c>
      <c r="C1781" s="175" t="s">
        <v>256</v>
      </c>
      <c r="D1781" s="175" t="s">
        <v>10155</v>
      </c>
      <c r="E1781" s="175" t="s">
        <v>5704</v>
      </c>
      <c r="F1781" s="175"/>
      <c r="G1781" s="176" t="s">
        <v>2526</v>
      </c>
      <c r="H1781" s="175" t="s">
        <v>1469</v>
      </c>
      <c r="I1781" s="173">
        <v>0</v>
      </c>
      <c r="J1781" s="173">
        <v>0</v>
      </c>
      <c r="K1781" s="173">
        <v>0</v>
      </c>
      <c r="L1781" s="174">
        <v>0</v>
      </c>
      <c r="M1781" s="173">
        <v>99</v>
      </c>
      <c r="N1781" s="173">
        <v>23</v>
      </c>
      <c r="O1781" s="173">
        <v>30</v>
      </c>
      <c r="P1781" s="167">
        <v>3.3043478260869601</v>
      </c>
    </row>
    <row r="1782" spans="1:16" x14ac:dyDescent="0.35">
      <c r="A1782" s="177" t="s">
        <v>5703</v>
      </c>
      <c r="B1782" s="175" t="s">
        <v>5230</v>
      </c>
      <c r="C1782" s="175" t="s">
        <v>263</v>
      </c>
      <c r="D1782" s="175" t="s">
        <v>1479</v>
      </c>
      <c r="E1782" s="175" t="s">
        <v>5702</v>
      </c>
      <c r="F1782" s="175"/>
      <c r="G1782" s="176" t="s">
        <v>214</v>
      </c>
      <c r="H1782" s="175" t="s">
        <v>1469</v>
      </c>
      <c r="I1782" s="173">
        <v>0</v>
      </c>
      <c r="J1782" s="173">
        <v>0</v>
      </c>
      <c r="K1782" s="173">
        <v>0</v>
      </c>
      <c r="L1782" s="174">
        <v>0</v>
      </c>
      <c r="M1782" s="173">
        <v>150</v>
      </c>
      <c r="N1782" s="173">
        <v>72</v>
      </c>
      <c r="O1782" s="173">
        <v>74</v>
      </c>
      <c r="P1782" s="167">
        <v>1.0833333333333299</v>
      </c>
    </row>
    <row r="1783" spans="1:16" x14ac:dyDescent="0.35">
      <c r="A1783" s="177" t="s">
        <v>5701</v>
      </c>
      <c r="B1783" s="175" t="s">
        <v>2743</v>
      </c>
      <c r="C1783" s="175" t="s">
        <v>255</v>
      </c>
      <c r="D1783" s="175" t="s">
        <v>10156</v>
      </c>
      <c r="E1783" s="175" t="s">
        <v>5699</v>
      </c>
      <c r="F1783" s="175"/>
      <c r="G1783" s="176" t="s">
        <v>10157</v>
      </c>
      <c r="H1783" s="175" t="s">
        <v>1469</v>
      </c>
      <c r="I1783" s="173">
        <v>0</v>
      </c>
      <c r="J1783" s="173">
        <v>0</v>
      </c>
      <c r="K1783" s="173">
        <v>0</v>
      </c>
      <c r="L1783" s="174">
        <v>0</v>
      </c>
      <c r="M1783" s="173">
        <v>64</v>
      </c>
      <c r="N1783" s="173">
        <v>28</v>
      </c>
      <c r="O1783" s="173">
        <v>25</v>
      </c>
      <c r="P1783" s="167">
        <v>1.28571428571429</v>
      </c>
    </row>
    <row r="1784" spans="1:16" x14ac:dyDescent="0.35">
      <c r="A1784" s="179" t="s">
        <v>5697</v>
      </c>
      <c r="B1784" s="178" t="s">
        <v>5189</v>
      </c>
      <c r="C1784" s="178" t="s">
        <v>260</v>
      </c>
      <c r="D1784" s="175" t="s">
        <v>2359</v>
      </c>
      <c r="E1784" s="175" t="s">
        <v>5696</v>
      </c>
      <c r="F1784" s="175"/>
      <c r="G1784" s="176" t="s">
        <v>2357</v>
      </c>
      <c r="H1784" s="175" t="s">
        <v>1469</v>
      </c>
      <c r="I1784" s="173">
        <v>0</v>
      </c>
      <c r="J1784" s="173">
        <v>0</v>
      </c>
      <c r="K1784" s="173">
        <v>0</v>
      </c>
      <c r="L1784" s="174">
        <v>0</v>
      </c>
      <c r="M1784" s="173">
        <v>114</v>
      </c>
      <c r="N1784" s="173">
        <v>82</v>
      </c>
      <c r="O1784" s="173">
        <v>103</v>
      </c>
      <c r="P1784" s="167">
        <v>0.39024390243902402</v>
      </c>
    </row>
    <row r="1785" spans="1:16" x14ac:dyDescent="0.35">
      <c r="A1785" s="177" t="s">
        <v>5695</v>
      </c>
      <c r="B1785" s="175" t="s">
        <v>5037</v>
      </c>
      <c r="C1785" s="175" t="s">
        <v>267</v>
      </c>
      <c r="D1785" s="175"/>
      <c r="E1785" s="175" t="s">
        <v>5694</v>
      </c>
      <c r="F1785" s="175"/>
      <c r="G1785" s="176"/>
      <c r="H1785" s="175" t="s">
        <v>1462</v>
      </c>
      <c r="I1785" s="173">
        <v>0</v>
      </c>
      <c r="J1785" s="173">
        <v>0</v>
      </c>
      <c r="K1785" s="173">
        <v>0</v>
      </c>
      <c r="L1785" s="174">
        <v>0</v>
      </c>
      <c r="M1785" s="173">
        <v>0</v>
      </c>
      <c r="N1785" s="173">
        <v>16</v>
      </c>
      <c r="O1785" s="173">
        <v>20</v>
      </c>
      <c r="P1785" s="167">
        <v>-1</v>
      </c>
    </row>
    <row r="1786" spans="1:16" x14ac:dyDescent="0.35">
      <c r="A1786" s="177" t="s">
        <v>5691</v>
      </c>
      <c r="B1786" s="175" t="s">
        <v>2938</v>
      </c>
      <c r="C1786" s="175" t="s">
        <v>260</v>
      </c>
      <c r="D1786" s="175"/>
      <c r="E1786" s="175" t="s">
        <v>5690</v>
      </c>
      <c r="F1786" s="175"/>
      <c r="G1786" s="176"/>
      <c r="H1786" s="175" t="s">
        <v>1462</v>
      </c>
      <c r="I1786" s="173">
        <v>0</v>
      </c>
      <c r="J1786" s="173">
        <v>0</v>
      </c>
      <c r="K1786" s="173">
        <v>0</v>
      </c>
      <c r="L1786" s="174">
        <v>0</v>
      </c>
      <c r="M1786" s="173">
        <v>0</v>
      </c>
      <c r="N1786" s="173">
        <v>0</v>
      </c>
      <c r="O1786" s="173">
        <v>0</v>
      </c>
      <c r="P1786" s="167">
        <v>0</v>
      </c>
    </row>
    <row r="1787" spans="1:16" x14ac:dyDescent="0.35">
      <c r="A1787" s="177" t="s">
        <v>6971</v>
      </c>
      <c r="B1787" s="175" t="s">
        <v>5230</v>
      </c>
      <c r="C1787" s="175" t="s">
        <v>263</v>
      </c>
      <c r="D1787" s="175" t="s">
        <v>1479</v>
      </c>
      <c r="E1787" s="175" t="s">
        <v>6970</v>
      </c>
      <c r="F1787" s="175"/>
      <c r="G1787" s="176" t="s">
        <v>214</v>
      </c>
      <c r="H1787" s="175" t="s">
        <v>1646</v>
      </c>
      <c r="I1787" s="173">
        <v>0</v>
      </c>
      <c r="J1787" s="173">
        <v>0</v>
      </c>
      <c r="K1787" s="173">
        <v>0</v>
      </c>
      <c r="L1787" s="174">
        <v>0</v>
      </c>
      <c r="M1787" s="173">
        <v>854</v>
      </c>
      <c r="N1787" s="173">
        <v>18</v>
      </c>
      <c r="O1787" s="173">
        <v>32</v>
      </c>
      <c r="P1787" s="167">
        <v>46.4444444444444</v>
      </c>
    </row>
    <row r="1788" spans="1:16" x14ac:dyDescent="0.35">
      <c r="A1788" s="177" t="s">
        <v>6969</v>
      </c>
      <c r="B1788" s="175" t="s">
        <v>5669</v>
      </c>
      <c r="C1788" s="175" t="s">
        <v>254</v>
      </c>
      <c r="D1788" s="175" t="s">
        <v>9121</v>
      </c>
      <c r="E1788" s="175" t="s">
        <v>6968</v>
      </c>
      <c r="F1788" s="175"/>
      <c r="G1788" s="176" t="s">
        <v>6967</v>
      </c>
      <c r="H1788" s="175" t="s">
        <v>1646</v>
      </c>
      <c r="I1788" s="173">
        <v>0</v>
      </c>
      <c r="J1788" s="173">
        <v>0</v>
      </c>
      <c r="K1788" s="173">
        <v>2</v>
      </c>
      <c r="L1788" s="174">
        <v>0</v>
      </c>
      <c r="M1788" s="173">
        <v>337</v>
      </c>
      <c r="N1788" s="173">
        <v>114</v>
      </c>
      <c r="O1788" s="173">
        <v>141</v>
      </c>
      <c r="P1788" s="167">
        <v>1.95614035087719</v>
      </c>
    </row>
    <row r="1789" spans="1:16" x14ac:dyDescent="0.35">
      <c r="A1789" s="177" t="s">
        <v>5686</v>
      </c>
      <c r="B1789" s="175" t="s">
        <v>2832</v>
      </c>
      <c r="C1789" s="175" t="s">
        <v>258</v>
      </c>
      <c r="D1789" s="175" t="s">
        <v>1459</v>
      </c>
      <c r="E1789" s="175" t="s">
        <v>5685</v>
      </c>
      <c r="F1789" s="175"/>
      <c r="G1789" s="176" t="s">
        <v>1457</v>
      </c>
      <c r="H1789" s="175" t="s">
        <v>1462</v>
      </c>
      <c r="I1789" s="173">
        <v>0</v>
      </c>
      <c r="J1789" s="173">
        <v>0</v>
      </c>
      <c r="K1789" s="173">
        <v>0</v>
      </c>
      <c r="L1789" s="174">
        <v>0</v>
      </c>
      <c r="M1789" s="173">
        <v>52</v>
      </c>
      <c r="N1789" s="173">
        <v>31</v>
      </c>
      <c r="O1789" s="173">
        <v>38</v>
      </c>
      <c r="P1789" s="167">
        <v>0.67741935483870996</v>
      </c>
    </row>
    <row r="1790" spans="1:16" x14ac:dyDescent="0.35">
      <c r="A1790" s="177" t="s">
        <v>5682</v>
      </c>
      <c r="B1790" s="175" t="s">
        <v>5681</v>
      </c>
      <c r="C1790" s="175" t="s">
        <v>256</v>
      </c>
      <c r="D1790" s="175" t="s">
        <v>5680</v>
      </c>
      <c r="E1790" s="175" t="s">
        <v>5679</v>
      </c>
      <c r="F1790" s="175"/>
      <c r="G1790" s="176" t="s">
        <v>221</v>
      </c>
      <c r="H1790" s="175" t="s">
        <v>1469</v>
      </c>
      <c r="I1790" s="173">
        <v>0</v>
      </c>
      <c r="J1790" s="173">
        <v>0</v>
      </c>
      <c r="K1790" s="173">
        <v>0</v>
      </c>
      <c r="L1790" s="174">
        <v>0</v>
      </c>
      <c r="M1790" s="173">
        <v>119</v>
      </c>
      <c r="N1790" s="173">
        <v>21</v>
      </c>
      <c r="O1790" s="173">
        <v>33</v>
      </c>
      <c r="P1790" s="167">
        <v>4.6666666666666696</v>
      </c>
    </row>
    <row r="1791" spans="1:16" x14ac:dyDescent="0.35">
      <c r="A1791" s="177" t="s">
        <v>5678</v>
      </c>
      <c r="B1791" s="175" t="s">
        <v>2537</v>
      </c>
      <c r="C1791" s="175" t="s">
        <v>257</v>
      </c>
      <c r="D1791" s="175" t="s">
        <v>1837</v>
      </c>
      <c r="E1791" s="175" t="s">
        <v>5677</v>
      </c>
      <c r="F1791" s="175"/>
      <c r="G1791" s="176" t="s">
        <v>216</v>
      </c>
      <c r="H1791" s="175" t="s">
        <v>1462</v>
      </c>
      <c r="I1791" s="173">
        <v>0</v>
      </c>
      <c r="J1791" s="173">
        <v>4</v>
      </c>
      <c r="K1791" s="173">
        <v>3</v>
      </c>
      <c r="L1791" s="174">
        <v>-1</v>
      </c>
      <c r="M1791" s="173">
        <v>62</v>
      </c>
      <c r="N1791" s="173">
        <v>21</v>
      </c>
      <c r="O1791" s="173">
        <v>29</v>
      </c>
      <c r="P1791" s="167">
        <v>1.9523809523809501</v>
      </c>
    </row>
    <row r="1792" spans="1:16" x14ac:dyDescent="0.35">
      <c r="A1792" s="177" t="s">
        <v>5673</v>
      </c>
      <c r="B1792" s="175" t="s">
        <v>5328</v>
      </c>
      <c r="C1792" s="175" t="s">
        <v>257</v>
      </c>
      <c r="D1792" s="175" t="s">
        <v>5672</v>
      </c>
      <c r="E1792" s="175" t="s">
        <v>5671</v>
      </c>
      <c r="F1792" s="175"/>
      <c r="G1792" s="176" t="s">
        <v>1474</v>
      </c>
      <c r="H1792" s="175" t="s">
        <v>1646</v>
      </c>
      <c r="I1792" s="173">
        <v>0</v>
      </c>
      <c r="J1792" s="173">
        <v>0</v>
      </c>
      <c r="K1792" s="173">
        <v>0</v>
      </c>
      <c r="L1792" s="174">
        <v>0</v>
      </c>
      <c r="M1792" s="173">
        <v>53</v>
      </c>
      <c r="N1792" s="173">
        <v>9</v>
      </c>
      <c r="O1792" s="173">
        <v>13</v>
      </c>
      <c r="P1792" s="167">
        <v>4.8888888888888902</v>
      </c>
    </row>
    <row r="1793" spans="1:16" x14ac:dyDescent="0.35">
      <c r="A1793" s="177" t="s">
        <v>5670</v>
      </c>
      <c r="B1793" s="175" t="s">
        <v>5669</v>
      </c>
      <c r="C1793" s="175" t="s">
        <v>254</v>
      </c>
      <c r="D1793" s="175" t="s">
        <v>9099</v>
      </c>
      <c r="E1793" s="175" t="s">
        <v>5668</v>
      </c>
      <c r="F1793" s="175"/>
      <c r="G1793" s="176" t="s">
        <v>217</v>
      </c>
      <c r="H1793" s="175" t="s">
        <v>1462</v>
      </c>
      <c r="I1793" s="173">
        <v>0</v>
      </c>
      <c r="J1793" s="173">
        <v>0</v>
      </c>
      <c r="K1793" s="173">
        <v>0</v>
      </c>
      <c r="L1793" s="174">
        <v>0</v>
      </c>
      <c r="M1793" s="173">
        <v>26</v>
      </c>
      <c r="N1793" s="173">
        <v>18</v>
      </c>
      <c r="O1793" s="173">
        <v>25</v>
      </c>
      <c r="P1793" s="167">
        <v>0.44444444444444398</v>
      </c>
    </row>
    <row r="1794" spans="1:16" x14ac:dyDescent="0.35">
      <c r="A1794" s="177" t="s">
        <v>5665</v>
      </c>
      <c r="B1794" s="175" t="s">
        <v>1739</v>
      </c>
      <c r="C1794" s="175" t="s">
        <v>350</v>
      </c>
      <c r="D1794" s="175" t="s">
        <v>11704</v>
      </c>
      <c r="E1794" s="175" t="s">
        <v>5664</v>
      </c>
      <c r="F1794" s="175"/>
      <c r="G1794" s="176" t="s">
        <v>5663</v>
      </c>
      <c r="H1794" s="175" t="s">
        <v>1646</v>
      </c>
      <c r="I1794" s="173">
        <v>0</v>
      </c>
      <c r="J1794" s="173">
        <v>0</v>
      </c>
      <c r="K1794" s="173">
        <v>0</v>
      </c>
      <c r="L1794" s="174">
        <v>0</v>
      </c>
      <c r="M1794" s="173">
        <v>481</v>
      </c>
      <c r="N1794" s="173">
        <v>176</v>
      </c>
      <c r="O1794" s="173">
        <v>243</v>
      </c>
      <c r="P1794" s="167">
        <v>1.7329545454545501</v>
      </c>
    </row>
    <row r="1795" spans="1:16" x14ac:dyDescent="0.35">
      <c r="A1795" s="177" t="s">
        <v>5660</v>
      </c>
      <c r="B1795" s="175" t="s">
        <v>2658</v>
      </c>
      <c r="C1795" s="175" t="s">
        <v>350</v>
      </c>
      <c r="D1795" s="175" t="s">
        <v>11159</v>
      </c>
      <c r="E1795" s="175" t="s">
        <v>5659</v>
      </c>
      <c r="F1795" s="175"/>
      <c r="G1795" s="176" t="s">
        <v>11160</v>
      </c>
      <c r="H1795" s="175" t="s">
        <v>1469</v>
      </c>
      <c r="I1795" s="173">
        <v>0</v>
      </c>
      <c r="J1795" s="173">
        <v>0</v>
      </c>
      <c r="K1795" s="173">
        <v>0</v>
      </c>
      <c r="L1795" s="174">
        <v>0</v>
      </c>
      <c r="M1795" s="173">
        <v>323</v>
      </c>
      <c r="N1795" s="173">
        <v>140</v>
      </c>
      <c r="O1795" s="173">
        <v>153</v>
      </c>
      <c r="P1795" s="167">
        <v>1.30714285714286</v>
      </c>
    </row>
    <row r="1796" spans="1:16" x14ac:dyDescent="0.35">
      <c r="A1796" s="177" t="s">
        <v>5658</v>
      </c>
      <c r="B1796" s="175" t="s">
        <v>2946</v>
      </c>
      <c r="C1796" s="175" t="s">
        <v>256</v>
      </c>
      <c r="D1796" s="175" t="s">
        <v>9278</v>
      </c>
      <c r="E1796" s="175" t="s">
        <v>5657</v>
      </c>
      <c r="F1796" s="175"/>
      <c r="G1796" s="176" t="s">
        <v>5874</v>
      </c>
      <c r="H1796" s="175" t="s">
        <v>1646</v>
      </c>
      <c r="I1796" s="173">
        <v>0</v>
      </c>
      <c r="J1796" s="173">
        <v>0</v>
      </c>
      <c r="K1796" s="173">
        <v>0</v>
      </c>
      <c r="L1796" s="174">
        <v>0</v>
      </c>
      <c r="M1796" s="173">
        <v>1110</v>
      </c>
      <c r="N1796" s="173">
        <v>466</v>
      </c>
      <c r="O1796" s="173">
        <v>643</v>
      </c>
      <c r="P1796" s="167">
        <v>1.3819742489270399</v>
      </c>
    </row>
    <row r="1797" spans="1:16" x14ac:dyDescent="0.35">
      <c r="A1797" s="177" t="s">
        <v>5653</v>
      </c>
      <c r="B1797" s="175" t="s">
        <v>3071</v>
      </c>
      <c r="C1797" s="175" t="s">
        <v>350</v>
      </c>
      <c r="D1797" s="175" t="s">
        <v>5652</v>
      </c>
      <c r="E1797" s="175" t="s">
        <v>5651</v>
      </c>
      <c r="F1797" s="175"/>
      <c r="G1797" s="176" t="s">
        <v>5650</v>
      </c>
      <c r="H1797" s="175" t="s">
        <v>1462</v>
      </c>
      <c r="I1797" s="173">
        <v>0</v>
      </c>
      <c r="J1797" s="173">
        <v>0</v>
      </c>
      <c r="K1797" s="173">
        <v>0</v>
      </c>
      <c r="L1797" s="174">
        <v>0</v>
      </c>
      <c r="M1797" s="173">
        <v>109</v>
      </c>
      <c r="N1797" s="173">
        <v>39</v>
      </c>
      <c r="O1797" s="173">
        <v>49</v>
      </c>
      <c r="P1797" s="167">
        <v>1.79487179487179</v>
      </c>
    </row>
    <row r="1798" spans="1:16" x14ac:dyDescent="0.35">
      <c r="A1798" s="177" t="s">
        <v>5649</v>
      </c>
      <c r="B1798" s="175" t="s">
        <v>2771</v>
      </c>
      <c r="C1798" s="175" t="s">
        <v>255</v>
      </c>
      <c r="D1798" s="175" t="s">
        <v>9915</v>
      </c>
      <c r="E1798" s="175" t="s">
        <v>5648</v>
      </c>
      <c r="F1798" s="175"/>
      <c r="G1798" s="176" t="s">
        <v>9916</v>
      </c>
      <c r="H1798" s="175" t="s">
        <v>1646</v>
      </c>
      <c r="I1798" s="173">
        <v>0</v>
      </c>
      <c r="J1798" s="173">
        <v>2</v>
      </c>
      <c r="K1798" s="173">
        <v>2</v>
      </c>
      <c r="L1798" s="174">
        <v>-1</v>
      </c>
      <c r="M1798" s="173">
        <v>374</v>
      </c>
      <c r="N1798" s="173">
        <v>143</v>
      </c>
      <c r="O1798" s="173">
        <v>172</v>
      </c>
      <c r="P1798" s="167">
        <v>1.6153846153846201</v>
      </c>
    </row>
    <row r="1799" spans="1:16" x14ac:dyDescent="0.35">
      <c r="A1799" s="177" t="s">
        <v>5647</v>
      </c>
      <c r="B1799" s="175" t="s">
        <v>3548</v>
      </c>
      <c r="C1799" s="175" t="s">
        <v>350</v>
      </c>
      <c r="D1799" s="175" t="s">
        <v>9644</v>
      </c>
      <c r="E1799" s="175" t="s">
        <v>5646</v>
      </c>
      <c r="F1799" s="175"/>
      <c r="G1799" s="176" t="s">
        <v>11161</v>
      </c>
      <c r="H1799" s="175" t="s">
        <v>1462</v>
      </c>
      <c r="I1799" s="173">
        <v>0</v>
      </c>
      <c r="J1799" s="173">
        <v>0</v>
      </c>
      <c r="K1799" s="173">
        <v>0</v>
      </c>
      <c r="L1799" s="174">
        <v>0</v>
      </c>
      <c r="M1799" s="173">
        <v>88</v>
      </c>
      <c r="N1799" s="173">
        <v>26</v>
      </c>
      <c r="O1799" s="173">
        <v>36</v>
      </c>
      <c r="P1799" s="167">
        <v>2.3846153846153801</v>
      </c>
    </row>
    <row r="1800" spans="1:16" x14ac:dyDescent="0.35">
      <c r="A1800" s="177" t="s">
        <v>6790</v>
      </c>
      <c r="B1800" s="175" t="s">
        <v>5126</v>
      </c>
      <c r="C1800" s="175" t="s">
        <v>263</v>
      </c>
      <c r="D1800" s="175" t="s">
        <v>1479</v>
      </c>
      <c r="E1800" s="175" t="s">
        <v>6789</v>
      </c>
      <c r="F1800" s="175"/>
      <c r="G1800" s="176" t="s">
        <v>214</v>
      </c>
      <c r="H1800" s="175" t="s">
        <v>1646</v>
      </c>
      <c r="I1800" s="173">
        <v>0</v>
      </c>
      <c r="J1800" s="173">
        <v>0</v>
      </c>
      <c r="K1800" s="173">
        <v>3</v>
      </c>
      <c r="L1800" s="174">
        <v>0</v>
      </c>
      <c r="M1800" s="173">
        <v>215</v>
      </c>
      <c r="N1800" s="173">
        <v>61</v>
      </c>
      <c r="O1800" s="173">
        <v>93</v>
      </c>
      <c r="P1800" s="167">
        <v>2.5245901639344299</v>
      </c>
    </row>
    <row r="1801" spans="1:16" x14ac:dyDescent="0.35">
      <c r="A1801" s="177" t="s">
        <v>5639</v>
      </c>
      <c r="B1801" s="175" t="s">
        <v>2658</v>
      </c>
      <c r="C1801" s="175" t="s">
        <v>350</v>
      </c>
      <c r="D1801" s="175" t="s">
        <v>2900</v>
      </c>
      <c r="E1801" s="175" t="s">
        <v>5638</v>
      </c>
      <c r="F1801" s="175"/>
      <c r="G1801" s="176" t="s">
        <v>222</v>
      </c>
      <c r="H1801" s="175" t="s">
        <v>1469</v>
      </c>
      <c r="I1801" s="173">
        <v>0</v>
      </c>
      <c r="J1801" s="173">
        <v>0</v>
      </c>
      <c r="K1801" s="173">
        <v>0</v>
      </c>
      <c r="L1801" s="174">
        <v>0</v>
      </c>
      <c r="M1801" s="173">
        <v>22</v>
      </c>
      <c r="N1801" s="173">
        <v>3</v>
      </c>
      <c r="O1801" s="173">
        <v>5</v>
      </c>
      <c r="P1801" s="167">
        <v>6.3333333333333304</v>
      </c>
    </row>
    <row r="1802" spans="1:16" x14ac:dyDescent="0.35">
      <c r="A1802" s="177" t="s">
        <v>5637</v>
      </c>
      <c r="B1802" s="175" t="s">
        <v>5230</v>
      </c>
      <c r="C1802" s="175" t="s">
        <v>263</v>
      </c>
      <c r="D1802" s="175" t="s">
        <v>11705</v>
      </c>
      <c r="E1802" s="175" t="s">
        <v>5636</v>
      </c>
      <c r="F1802" s="175"/>
      <c r="G1802" s="176" t="s">
        <v>11706</v>
      </c>
      <c r="H1802" s="175" t="s">
        <v>1646</v>
      </c>
      <c r="I1802" s="173">
        <v>0</v>
      </c>
      <c r="J1802" s="173">
        <v>0</v>
      </c>
      <c r="K1802" s="173">
        <v>0</v>
      </c>
      <c r="L1802" s="174">
        <v>0</v>
      </c>
      <c r="M1802" s="173">
        <v>1211</v>
      </c>
      <c r="N1802" s="173">
        <v>991</v>
      </c>
      <c r="O1802" s="173">
        <v>998</v>
      </c>
      <c r="P1802" s="167">
        <v>0.221997981836529</v>
      </c>
    </row>
    <row r="1803" spans="1:16" x14ac:dyDescent="0.35">
      <c r="A1803" s="177" t="s">
        <v>6966</v>
      </c>
      <c r="B1803" s="175" t="s">
        <v>5189</v>
      </c>
      <c r="C1803" s="175" t="s">
        <v>260</v>
      </c>
      <c r="D1803" s="175" t="s">
        <v>6965</v>
      </c>
      <c r="E1803" s="175" t="s">
        <v>6964</v>
      </c>
      <c r="F1803" s="175"/>
      <c r="G1803" s="176" t="s">
        <v>1457</v>
      </c>
      <c r="H1803" s="175" t="s">
        <v>1469</v>
      </c>
      <c r="I1803" s="173">
        <v>0</v>
      </c>
      <c r="J1803" s="173">
        <v>0</v>
      </c>
      <c r="K1803" s="173">
        <v>0</v>
      </c>
      <c r="L1803" s="174">
        <v>0</v>
      </c>
      <c r="M1803" s="173">
        <v>198</v>
      </c>
      <c r="N1803" s="173">
        <v>83</v>
      </c>
      <c r="O1803" s="173">
        <v>99</v>
      </c>
      <c r="P1803" s="167">
        <v>1.3855421686747</v>
      </c>
    </row>
    <row r="1804" spans="1:16" x14ac:dyDescent="0.35">
      <c r="A1804" s="177" t="s">
        <v>5633</v>
      </c>
      <c r="B1804" s="175"/>
      <c r="C1804" s="175" t="s">
        <v>8856</v>
      </c>
      <c r="D1804" s="175" t="s">
        <v>10180</v>
      </c>
      <c r="E1804" s="175"/>
      <c r="F1804" s="175" t="s">
        <v>5632</v>
      </c>
      <c r="G1804" s="176" t="s">
        <v>11168</v>
      </c>
      <c r="H1804" s="175" t="s">
        <v>1469</v>
      </c>
      <c r="I1804" s="173">
        <v>0</v>
      </c>
      <c r="J1804" s="173">
        <v>0</v>
      </c>
      <c r="K1804" s="173">
        <v>0</v>
      </c>
      <c r="L1804" s="174">
        <v>0</v>
      </c>
      <c r="M1804" s="173">
        <v>450</v>
      </c>
      <c r="N1804" s="173">
        <v>130</v>
      </c>
      <c r="O1804" s="173">
        <v>192</v>
      </c>
      <c r="P1804" s="167">
        <v>2.4615384615384599</v>
      </c>
    </row>
    <row r="1805" spans="1:16" x14ac:dyDescent="0.35">
      <c r="A1805" s="177" t="s">
        <v>5631</v>
      </c>
      <c r="B1805" s="175"/>
      <c r="C1805" s="175" t="s">
        <v>268</v>
      </c>
      <c r="D1805" s="175"/>
      <c r="E1805" s="175"/>
      <c r="F1805" s="175" t="s">
        <v>5630</v>
      </c>
      <c r="G1805" s="176"/>
      <c r="H1805" s="175" t="s">
        <v>1462</v>
      </c>
      <c r="I1805" s="173">
        <v>0</v>
      </c>
      <c r="J1805" s="173">
        <v>0</v>
      </c>
      <c r="K1805" s="173">
        <v>0</v>
      </c>
      <c r="L1805" s="174">
        <v>0</v>
      </c>
      <c r="M1805" s="173">
        <v>0</v>
      </c>
      <c r="N1805" s="173">
        <v>0</v>
      </c>
      <c r="O1805" s="173">
        <v>0</v>
      </c>
      <c r="P1805" s="167">
        <v>0</v>
      </c>
    </row>
    <row r="1806" spans="1:16" x14ac:dyDescent="0.35">
      <c r="A1806" s="177" t="s">
        <v>5629</v>
      </c>
      <c r="B1806" s="175"/>
      <c r="C1806" s="175" t="s">
        <v>8856</v>
      </c>
      <c r="D1806" s="175"/>
      <c r="E1806" s="175"/>
      <c r="F1806" s="175" t="s">
        <v>5628</v>
      </c>
      <c r="G1806" s="176"/>
      <c r="H1806" s="175" t="s">
        <v>1462</v>
      </c>
      <c r="I1806" s="173">
        <v>0</v>
      </c>
      <c r="J1806" s="173">
        <v>0</v>
      </c>
      <c r="K1806" s="173">
        <v>0</v>
      </c>
      <c r="L1806" s="174">
        <v>0</v>
      </c>
      <c r="M1806" s="173">
        <v>0</v>
      </c>
      <c r="N1806" s="173">
        <v>0</v>
      </c>
      <c r="O1806" s="173">
        <v>0</v>
      </c>
      <c r="P1806" s="167">
        <v>0</v>
      </c>
    </row>
    <row r="1807" spans="1:16" x14ac:dyDescent="0.35">
      <c r="A1807" s="177" t="s">
        <v>5624</v>
      </c>
      <c r="B1807" s="175"/>
      <c r="C1807" s="175" t="s">
        <v>259</v>
      </c>
      <c r="D1807" s="175" t="s">
        <v>5623</v>
      </c>
      <c r="E1807" s="175"/>
      <c r="F1807" s="175" t="s">
        <v>5622</v>
      </c>
      <c r="G1807" s="176" t="s">
        <v>1843</v>
      </c>
      <c r="H1807" s="175" t="s">
        <v>1469</v>
      </c>
      <c r="I1807" s="173">
        <v>0</v>
      </c>
      <c r="J1807" s="173">
        <v>0</v>
      </c>
      <c r="K1807" s="173">
        <v>0</v>
      </c>
      <c r="L1807" s="174">
        <v>0</v>
      </c>
      <c r="M1807" s="173">
        <v>38</v>
      </c>
      <c r="N1807" s="173">
        <v>10</v>
      </c>
      <c r="O1807" s="173">
        <v>14</v>
      </c>
      <c r="P1807" s="167">
        <v>2.8</v>
      </c>
    </row>
    <row r="1808" spans="1:16" x14ac:dyDescent="0.35">
      <c r="A1808" s="177" t="s">
        <v>5621</v>
      </c>
      <c r="B1808" s="175"/>
      <c r="C1808" s="175" t="s">
        <v>350</v>
      </c>
      <c r="D1808" s="175" t="s">
        <v>5620</v>
      </c>
      <c r="E1808" s="175"/>
      <c r="F1808" s="175" t="s">
        <v>5619</v>
      </c>
      <c r="G1808" s="176" t="s">
        <v>1839</v>
      </c>
      <c r="H1808" s="175" t="s">
        <v>1469</v>
      </c>
      <c r="I1808" s="173">
        <v>0</v>
      </c>
      <c r="J1808" s="173">
        <v>0</v>
      </c>
      <c r="K1808" s="173">
        <v>0</v>
      </c>
      <c r="L1808" s="174">
        <v>0</v>
      </c>
      <c r="M1808" s="173">
        <v>97</v>
      </c>
      <c r="N1808" s="173">
        <v>15</v>
      </c>
      <c r="O1808" s="173">
        <v>25</v>
      </c>
      <c r="P1808" s="167">
        <v>5.4666666666666703</v>
      </c>
    </row>
    <row r="1809" spans="1:16" x14ac:dyDescent="0.35">
      <c r="A1809" s="179" t="s">
        <v>5618</v>
      </c>
      <c r="B1809" s="178"/>
      <c r="C1809" s="178" t="s">
        <v>263</v>
      </c>
      <c r="D1809" s="175" t="s">
        <v>6040</v>
      </c>
      <c r="E1809" s="175"/>
      <c r="F1809" s="175" t="s">
        <v>5617</v>
      </c>
      <c r="G1809" s="176" t="s">
        <v>6038</v>
      </c>
      <c r="H1809" s="175" t="s">
        <v>1646</v>
      </c>
      <c r="I1809" s="173">
        <v>0</v>
      </c>
      <c r="J1809" s="173">
        <v>0</v>
      </c>
      <c r="K1809" s="173">
        <v>0</v>
      </c>
      <c r="L1809" s="174">
        <v>0</v>
      </c>
      <c r="M1809" s="173">
        <v>21</v>
      </c>
      <c r="N1809" s="173">
        <v>7</v>
      </c>
      <c r="O1809" s="173">
        <v>9</v>
      </c>
      <c r="P1809" s="167">
        <v>2</v>
      </c>
    </row>
    <row r="1810" spans="1:16" x14ac:dyDescent="0.35">
      <c r="A1810" s="177" t="s">
        <v>5614</v>
      </c>
      <c r="B1810" s="175"/>
      <c r="C1810" s="175" t="s">
        <v>259</v>
      </c>
      <c r="D1810" s="175"/>
      <c r="E1810" s="175"/>
      <c r="F1810" s="175" t="s">
        <v>5613</v>
      </c>
      <c r="G1810" s="176"/>
      <c r="H1810" s="175" t="s">
        <v>1462</v>
      </c>
      <c r="I1810" s="173">
        <v>0</v>
      </c>
      <c r="J1810" s="173">
        <v>0</v>
      </c>
      <c r="K1810" s="173">
        <v>0</v>
      </c>
      <c r="L1810" s="174">
        <v>0</v>
      </c>
      <c r="M1810" s="173">
        <v>0</v>
      </c>
      <c r="N1810" s="173">
        <v>0</v>
      </c>
      <c r="O1810" s="173">
        <v>0</v>
      </c>
      <c r="P1810" s="167">
        <v>0</v>
      </c>
    </row>
    <row r="1811" spans="1:16" x14ac:dyDescent="0.35">
      <c r="A1811" s="177" t="s">
        <v>5612</v>
      </c>
      <c r="B1811" s="175"/>
      <c r="C1811" s="175" t="s">
        <v>263</v>
      </c>
      <c r="D1811" s="175" t="s">
        <v>1892</v>
      </c>
      <c r="E1811" s="175"/>
      <c r="F1811" s="175" t="s">
        <v>5611</v>
      </c>
      <c r="G1811" s="176" t="s">
        <v>227</v>
      </c>
      <c r="H1811" s="175" t="s">
        <v>1469</v>
      </c>
      <c r="I1811" s="173">
        <v>0</v>
      </c>
      <c r="J1811" s="173">
        <v>0</v>
      </c>
      <c r="K1811" s="173">
        <v>0</v>
      </c>
      <c r="L1811" s="174">
        <v>0</v>
      </c>
      <c r="M1811" s="173">
        <v>0</v>
      </c>
      <c r="N1811" s="173">
        <v>0</v>
      </c>
      <c r="O1811" s="173">
        <v>0</v>
      </c>
      <c r="P1811" s="167">
        <v>0</v>
      </c>
    </row>
    <row r="1812" spans="1:16" x14ac:dyDescent="0.35">
      <c r="A1812" s="177" t="s">
        <v>5610</v>
      </c>
      <c r="B1812" s="175"/>
      <c r="C1812" s="175" t="s">
        <v>266</v>
      </c>
      <c r="D1812" s="175" t="s">
        <v>9099</v>
      </c>
      <c r="E1812" s="175"/>
      <c r="F1812" s="175" t="s">
        <v>5609</v>
      </c>
      <c r="G1812" s="176" t="s">
        <v>217</v>
      </c>
      <c r="H1812" s="175" t="s">
        <v>1462</v>
      </c>
      <c r="I1812" s="173">
        <v>0</v>
      </c>
      <c r="J1812" s="173">
        <v>0</v>
      </c>
      <c r="K1812" s="173">
        <v>0</v>
      </c>
      <c r="L1812" s="174">
        <v>0</v>
      </c>
      <c r="M1812" s="173">
        <v>22</v>
      </c>
      <c r="N1812" s="173">
        <v>11</v>
      </c>
      <c r="O1812" s="173">
        <v>10</v>
      </c>
      <c r="P1812" s="167">
        <v>1</v>
      </c>
    </row>
    <row r="1813" spans="1:16" x14ac:dyDescent="0.35">
      <c r="A1813" s="177" t="s">
        <v>5608</v>
      </c>
      <c r="B1813" s="175"/>
      <c r="C1813" s="175" t="s">
        <v>255</v>
      </c>
      <c r="D1813" s="175" t="s">
        <v>2505</v>
      </c>
      <c r="E1813" s="175"/>
      <c r="F1813" s="175" t="s">
        <v>5607</v>
      </c>
      <c r="G1813" s="176" t="s">
        <v>215</v>
      </c>
      <c r="H1813" s="175" t="s">
        <v>1469</v>
      </c>
      <c r="I1813" s="173">
        <v>0</v>
      </c>
      <c r="J1813" s="173">
        <v>0</v>
      </c>
      <c r="K1813" s="173">
        <v>0</v>
      </c>
      <c r="L1813" s="174">
        <v>0</v>
      </c>
      <c r="M1813" s="173">
        <v>106</v>
      </c>
      <c r="N1813" s="173">
        <v>30</v>
      </c>
      <c r="O1813" s="173">
        <v>31</v>
      </c>
      <c r="P1813" s="167">
        <v>2.5333333333333301</v>
      </c>
    </row>
    <row r="1814" spans="1:16" x14ac:dyDescent="0.35">
      <c r="A1814" s="177" t="s">
        <v>5606</v>
      </c>
      <c r="B1814" s="175"/>
      <c r="C1814" s="175" t="s">
        <v>255</v>
      </c>
      <c r="D1814" s="175" t="s">
        <v>2505</v>
      </c>
      <c r="E1814" s="175"/>
      <c r="F1814" s="175" t="s">
        <v>5605</v>
      </c>
      <c r="G1814" s="176" t="s">
        <v>215</v>
      </c>
      <c r="H1814" s="175" t="s">
        <v>1646</v>
      </c>
      <c r="I1814" s="173">
        <v>0</v>
      </c>
      <c r="J1814" s="173">
        <v>0</v>
      </c>
      <c r="K1814" s="173">
        <v>0</v>
      </c>
      <c r="L1814" s="174">
        <v>0</v>
      </c>
      <c r="M1814" s="173">
        <v>34</v>
      </c>
      <c r="N1814" s="173">
        <v>6</v>
      </c>
      <c r="O1814" s="173">
        <v>10</v>
      </c>
      <c r="P1814" s="167">
        <v>4.6666666666666696</v>
      </c>
    </row>
    <row r="1815" spans="1:16" x14ac:dyDescent="0.35">
      <c r="A1815" s="177" t="s">
        <v>5604</v>
      </c>
      <c r="B1815" s="175" t="s">
        <v>2789</v>
      </c>
      <c r="C1815" s="175" t="s">
        <v>260</v>
      </c>
      <c r="D1815" s="175"/>
      <c r="E1815" s="175" t="s">
        <v>5603</v>
      </c>
      <c r="F1815" s="175"/>
      <c r="G1815" s="176"/>
      <c r="H1815" s="175" t="s">
        <v>1462</v>
      </c>
      <c r="I1815" s="173">
        <v>0</v>
      </c>
      <c r="J1815" s="173">
        <v>0</v>
      </c>
      <c r="K1815" s="173">
        <v>0</v>
      </c>
      <c r="L1815" s="174">
        <v>0</v>
      </c>
      <c r="M1815" s="173">
        <v>0</v>
      </c>
      <c r="N1815" s="173">
        <v>0</v>
      </c>
      <c r="O1815" s="173">
        <v>0</v>
      </c>
      <c r="P1815" s="167">
        <v>0</v>
      </c>
    </row>
    <row r="1816" spans="1:16" x14ac:dyDescent="0.35">
      <c r="A1816" s="177" t="s">
        <v>5602</v>
      </c>
      <c r="B1816" s="175"/>
      <c r="C1816" s="175" t="s">
        <v>351</v>
      </c>
      <c r="D1816" s="175"/>
      <c r="E1816" s="175"/>
      <c r="F1816" s="175" t="s">
        <v>5601</v>
      </c>
      <c r="G1816" s="176"/>
      <c r="H1816" s="175" t="s">
        <v>1462</v>
      </c>
      <c r="I1816" s="173">
        <v>0</v>
      </c>
      <c r="J1816" s="173">
        <v>0</v>
      </c>
      <c r="K1816" s="173">
        <v>0</v>
      </c>
      <c r="L1816" s="174">
        <v>0</v>
      </c>
      <c r="M1816" s="173">
        <v>0</v>
      </c>
      <c r="N1816" s="173">
        <v>0</v>
      </c>
      <c r="O1816" s="173">
        <v>0</v>
      </c>
      <c r="P1816" s="167">
        <v>0</v>
      </c>
    </row>
    <row r="1817" spans="1:16" x14ac:dyDescent="0.35">
      <c r="A1817" s="177" t="s">
        <v>5600</v>
      </c>
      <c r="B1817" s="175"/>
      <c r="C1817" s="175" t="s">
        <v>350</v>
      </c>
      <c r="D1817" s="175" t="s">
        <v>1920</v>
      </c>
      <c r="E1817" s="175"/>
      <c r="F1817" s="175" t="s">
        <v>5599</v>
      </c>
      <c r="G1817" s="176" t="s">
        <v>202</v>
      </c>
      <c r="H1817" s="175" t="s">
        <v>1462</v>
      </c>
      <c r="I1817" s="173">
        <v>0</v>
      </c>
      <c r="J1817" s="173">
        <v>0</v>
      </c>
      <c r="K1817" s="173">
        <v>0</v>
      </c>
      <c r="L1817" s="174">
        <v>0</v>
      </c>
      <c r="M1817" s="173">
        <v>25</v>
      </c>
      <c r="N1817" s="173">
        <v>8</v>
      </c>
      <c r="O1817" s="173">
        <v>10</v>
      </c>
      <c r="P1817" s="167">
        <v>2.125</v>
      </c>
    </row>
    <row r="1818" spans="1:16" x14ac:dyDescent="0.35">
      <c r="A1818" s="177" t="s">
        <v>5598</v>
      </c>
      <c r="B1818" s="175"/>
      <c r="C1818" s="175" t="s">
        <v>259</v>
      </c>
      <c r="D1818" s="175" t="s">
        <v>10183</v>
      </c>
      <c r="E1818" s="175"/>
      <c r="F1818" s="175" t="s">
        <v>5597</v>
      </c>
      <c r="G1818" s="176" t="s">
        <v>11170</v>
      </c>
      <c r="H1818" s="175" t="s">
        <v>1646</v>
      </c>
      <c r="I1818" s="173">
        <v>0</v>
      </c>
      <c r="J1818" s="173">
        <v>0</v>
      </c>
      <c r="K1818" s="173">
        <v>1</v>
      </c>
      <c r="L1818" s="174">
        <v>0</v>
      </c>
      <c r="M1818" s="173">
        <v>1375</v>
      </c>
      <c r="N1818" s="173">
        <v>677</v>
      </c>
      <c r="O1818" s="173">
        <v>705</v>
      </c>
      <c r="P1818" s="167">
        <v>1.03101920236337</v>
      </c>
    </row>
    <row r="1819" spans="1:16" x14ac:dyDescent="0.35">
      <c r="A1819" s="177" t="s">
        <v>5596</v>
      </c>
      <c r="B1819" s="175"/>
      <c r="C1819" s="175" t="s">
        <v>258</v>
      </c>
      <c r="D1819" s="175" t="s">
        <v>3783</v>
      </c>
      <c r="E1819" s="175"/>
      <c r="F1819" s="175" t="s">
        <v>5595</v>
      </c>
      <c r="G1819" s="176" t="s">
        <v>1839</v>
      </c>
      <c r="H1819" s="175" t="s">
        <v>1469</v>
      </c>
      <c r="I1819" s="173">
        <v>0</v>
      </c>
      <c r="J1819" s="173">
        <v>0</v>
      </c>
      <c r="K1819" s="173">
        <v>0</v>
      </c>
      <c r="L1819" s="174">
        <v>0</v>
      </c>
      <c r="M1819" s="173">
        <v>37</v>
      </c>
      <c r="N1819" s="173">
        <v>6</v>
      </c>
      <c r="O1819" s="173">
        <v>10</v>
      </c>
      <c r="P1819" s="167">
        <v>5.1666666666666696</v>
      </c>
    </row>
    <row r="1820" spans="1:16" x14ac:dyDescent="0.35">
      <c r="A1820" s="177" t="s">
        <v>5594</v>
      </c>
      <c r="B1820" s="175"/>
      <c r="C1820" s="175" t="s">
        <v>256</v>
      </c>
      <c r="D1820" s="175" t="s">
        <v>5593</v>
      </c>
      <c r="E1820" s="175"/>
      <c r="F1820" s="175" t="s">
        <v>5592</v>
      </c>
      <c r="G1820" s="176" t="s">
        <v>5591</v>
      </c>
      <c r="H1820" s="175" t="s">
        <v>1646</v>
      </c>
      <c r="I1820" s="173">
        <v>0</v>
      </c>
      <c r="J1820" s="173">
        <v>0</v>
      </c>
      <c r="K1820" s="173">
        <v>0</v>
      </c>
      <c r="L1820" s="174">
        <v>0</v>
      </c>
      <c r="M1820" s="173">
        <v>435</v>
      </c>
      <c r="N1820" s="173">
        <v>181</v>
      </c>
      <c r="O1820" s="173">
        <v>228</v>
      </c>
      <c r="P1820" s="167">
        <v>1.40331491712707</v>
      </c>
    </row>
    <row r="1821" spans="1:16" x14ac:dyDescent="0.35">
      <c r="A1821" s="177" t="s">
        <v>5590</v>
      </c>
      <c r="B1821" s="175"/>
      <c r="C1821" s="175" t="s">
        <v>350</v>
      </c>
      <c r="D1821" s="175"/>
      <c r="E1821" s="175"/>
      <c r="F1821" s="175" t="s">
        <v>5589</v>
      </c>
      <c r="G1821" s="176"/>
      <c r="H1821" s="175" t="s">
        <v>1462</v>
      </c>
      <c r="I1821" s="173">
        <v>0</v>
      </c>
      <c r="J1821" s="173">
        <v>0</v>
      </c>
      <c r="K1821" s="173">
        <v>0</v>
      </c>
      <c r="L1821" s="174">
        <v>0</v>
      </c>
      <c r="M1821" s="173">
        <v>0</v>
      </c>
      <c r="N1821" s="173">
        <v>0</v>
      </c>
      <c r="O1821" s="173">
        <v>0</v>
      </c>
      <c r="P1821" s="167">
        <v>0</v>
      </c>
    </row>
    <row r="1822" spans="1:16" x14ac:dyDescent="0.35">
      <c r="A1822" s="177" t="s">
        <v>7279</v>
      </c>
      <c r="B1822" s="175"/>
      <c r="C1822" s="175" t="s">
        <v>256</v>
      </c>
      <c r="D1822" s="175" t="s">
        <v>1920</v>
      </c>
      <c r="E1822" s="175"/>
      <c r="F1822" s="175" t="s">
        <v>7278</v>
      </c>
      <c r="G1822" s="176" t="s">
        <v>202</v>
      </c>
      <c r="H1822" s="175" t="s">
        <v>1462</v>
      </c>
      <c r="I1822" s="173">
        <v>0</v>
      </c>
      <c r="J1822" s="173">
        <v>0</v>
      </c>
      <c r="K1822" s="173">
        <v>0</v>
      </c>
      <c r="L1822" s="174">
        <v>0</v>
      </c>
      <c r="M1822" s="173">
        <v>38</v>
      </c>
      <c r="N1822" s="173">
        <v>28</v>
      </c>
      <c r="O1822" s="173">
        <v>46</v>
      </c>
      <c r="P1822" s="167">
        <v>0.35714285714285698</v>
      </c>
    </row>
    <row r="1823" spans="1:16" x14ac:dyDescent="0.35">
      <c r="A1823" s="177" t="s">
        <v>5583</v>
      </c>
      <c r="B1823" s="175"/>
      <c r="C1823" s="175" t="s">
        <v>260</v>
      </c>
      <c r="D1823" s="175" t="s">
        <v>4631</v>
      </c>
      <c r="E1823" s="175"/>
      <c r="F1823" s="175" t="s">
        <v>5582</v>
      </c>
      <c r="G1823" s="176" t="s">
        <v>1903</v>
      </c>
      <c r="H1823" s="175" t="s">
        <v>1469</v>
      </c>
      <c r="I1823" s="173">
        <v>0</v>
      </c>
      <c r="J1823" s="173">
        <v>0</v>
      </c>
      <c r="K1823" s="173">
        <v>0</v>
      </c>
      <c r="L1823" s="174">
        <v>0</v>
      </c>
      <c r="M1823" s="173">
        <v>313</v>
      </c>
      <c r="N1823" s="173">
        <v>336</v>
      </c>
      <c r="O1823" s="173">
        <v>328</v>
      </c>
      <c r="P1823" s="167">
        <v>-6.8452380952380903E-2</v>
      </c>
    </row>
    <row r="1824" spans="1:16" x14ac:dyDescent="0.35">
      <c r="A1824" s="177" t="s">
        <v>5581</v>
      </c>
      <c r="B1824" s="175"/>
      <c r="C1824" s="175" t="s">
        <v>254</v>
      </c>
      <c r="D1824" s="175" t="s">
        <v>3465</v>
      </c>
      <c r="E1824" s="175"/>
      <c r="F1824" s="175" t="s">
        <v>5580</v>
      </c>
      <c r="G1824" s="176" t="s">
        <v>225</v>
      </c>
      <c r="H1824" s="175" t="s">
        <v>1462</v>
      </c>
      <c r="I1824" s="173">
        <v>0</v>
      </c>
      <c r="J1824" s="173">
        <v>0</v>
      </c>
      <c r="K1824" s="173">
        <v>0</v>
      </c>
      <c r="L1824" s="174">
        <v>0</v>
      </c>
      <c r="M1824" s="173">
        <v>0</v>
      </c>
      <c r="N1824" s="173">
        <v>0</v>
      </c>
      <c r="O1824" s="173">
        <v>0</v>
      </c>
      <c r="P1824" s="167">
        <v>0</v>
      </c>
    </row>
    <row r="1825" spans="1:16" x14ac:dyDescent="0.35">
      <c r="A1825" s="177" t="s">
        <v>5579</v>
      </c>
      <c r="B1825" s="175"/>
      <c r="C1825" s="175" t="s">
        <v>257</v>
      </c>
      <c r="D1825" s="175" t="s">
        <v>5578</v>
      </c>
      <c r="E1825" s="175"/>
      <c r="F1825" s="175" t="s">
        <v>5577</v>
      </c>
      <c r="G1825" s="176" t="s">
        <v>216</v>
      </c>
      <c r="H1825" s="175" t="s">
        <v>1646</v>
      </c>
      <c r="I1825" s="173">
        <v>0</v>
      </c>
      <c r="J1825" s="173">
        <v>0</v>
      </c>
      <c r="K1825" s="173">
        <v>0</v>
      </c>
      <c r="L1825" s="174">
        <v>0</v>
      </c>
      <c r="M1825" s="173">
        <v>0</v>
      </c>
      <c r="N1825" s="173">
        <v>3</v>
      </c>
      <c r="O1825" s="173">
        <v>15</v>
      </c>
      <c r="P1825" s="167">
        <v>-1</v>
      </c>
    </row>
    <row r="1826" spans="1:16" x14ac:dyDescent="0.35">
      <c r="A1826" s="177" t="s">
        <v>5576</v>
      </c>
      <c r="B1826" s="175"/>
      <c r="C1826" s="175" t="s">
        <v>257</v>
      </c>
      <c r="D1826" s="175" t="s">
        <v>9280</v>
      </c>
      <c r="E1826" s="175"/>
      <c r="F1826" s="175" t="s">
        <v>5575</v>
      </c>
      <c r="G1826" s="176" t="s">
        <v>1457</v>
      </c>
      <c r="H1826" s="175" t="s">
        <v>1646</v>
      </c>
      <c r="I1826" s="173">
        <v>0</v>
      </c>
      <c r="J1826" s="173">
        <v>0</v>
      </c>
      <c r="K1826" s="173">
        <v>0</v>
      </c>
      <c r="L1826" s="174">
        <v>0</v>
      </c>
      <c r="M1826" s="173">
        <v>321</v>
      </c>
      <c r="N1826" s="173">
        <v>93</v>
      </c>
      <c r="O1826" s="173">
        <v>155</v>
      </c>
      <c r="P1826" s="167">
        <v>2.45161290322581</v>
      </c>
    </row>
    <row r="1827" spans="1:16" x14ac:dyDescent="0.35">
      <c r="A1827" s="177" t="s">
        <v>7505</v>
      </c>
      <c r="B1827" s="175"/>
      <c r="C1827" s="175" t="s">
        <v>263</v>
      </c>
      <c r="D1827" s="175" t="s">
        <v>7504</v>
      </c>
      <c r="E1827" s="175"/>
      <c r="F1827" s="175" t="s">
        <v>7503</v>
      </c>
      <c r="G1827" s="176" t="s">
        <v>11172</v>
      </c>
      <c r="H1827" s="175" t="s">
        <v>1646</v>
      </c>
      <c r="I1827" s="173">
        <v>0</v>
      </c>
      <c r="J1827" s="173">
        <v>0</v>
      </c>
      <c r="K1827" s="173">
        <v>0</v>
      </c>
      <c r="L1827" s="174">
        <v>0</v>
      </c>
      <c r="M1827" s="173">
        <v>529</v>
      </c>
      <c r="N1827" s="173">
        <v>282</v>
      </c>
      <c r="O1827" s="173">
        <v>364</v>
      </c>
      <c r="P1827" s="167">
        <v>0.87588652482269502</v>
      </c>
    </row>
    <row r="1828" spans="1:16" x14ac:dyDescent="0.35">
      <c r="A1828" s="177" t="s">
        <v>5574</v>
      </c>
      <c r="B1828" s="175"/>
      <c r="C1828" s="175" t="s">
        <v>255</v>
      </c>
      <c r="D1828" s="175" t="s">
        <v>10184</v>
      </c>
      <c r="E1828" s="175"/>
      <c r="F1828" s="175" t="s">
        <v>5573</v>
      </c>
      <c r="G1828" s="176" t="s">
        <v>10185</v>
      </c>
      <c r="H1828" s="175" t="s">
        <v>1469</v>
      </c>
      <c r="I1828" s="173">
        <v>0</v>
      </c>
      <c r="J1828" s="173">
        <v>0</v>
      </c>
      <c r="K1828" s="173">
        <v>0</v>
      </c>
      <c r="L1828" s="174">
        <v>0</v>
      </c>
      <c r="M1828" s="173">
        <v>166</v>
      </c>
      <c r="N1828" s="173">
        <v>71</v>
      </c>
      <c r="O1828" s="173">
        <v>83</v>
      </c>
      <c r="P1828" s="167">
        <v>1.3380281690140801</v>
      </c>
    </row>
    <row r="1829" spans="1:16" x14ac:dyDescent="0.35">
      <c r="A1829" s="177" t="s">
        <v>5572</v>
      </c>
      <c r="B1829" s="175"/>
      <c r="C1829" s="175" t="s">
        <v>258</v>
      </c>
      <c r="D1829" s="175" t="s">
        <v>9283</v>
      </c>
      <c r="E1829" s="175"/>
      <c r="F1829" s="175" t="s">
        <v>5571</v>
      </c>
      <c r="G1829" s="176" t="s">
        <v>1843</v>
      </c>
      <c r="H1829" s="175" t="s">
        <v>1462</v>
      </c>
      <c r="I1829" s="173">
        <v>0</v>
      </c>
      <c r="J1829" s="173">
        <v>0</v>
      </c>
      <c r="K1829" s="173">
        <v>0</v>
      </c>
      <c r="L1829" s="174">
        <v>0</v>
      </c>
      <c r="M1829" s="173">
        <v>1</v>
      </c>
      <c r="N1829" s="173">
        <v>0</v>
      </c>
      <c r="O1829" s="173">
        <v>1</v>
      </c>
      <c r="P1829" s="167">
        <v>0</v>
      </c>
    </row>
    <row r="1830" spans="1:16" x14ac:dyDescent="0.35">
      <c r="A1830" s="177" t="s">
        <v>5570</v>
      </c>
      <c r="B1830" s="175"/>
      <c r="C1830" s="175" t="s">
        <v>350</v>
      </c>
      <c r="D1830" s="175" t="s">
        <v>11173</v>
      </c>
      <c r="E1830" s="175"/>
      <c r="F1830" s="175" t="s">
        <v>5569</v>
      </c>
      <c r="G1830" s="176" t="s">
        <v>11174</v>
      </c>
      <c r="H1830" s="175" t="s">
        <v>1462</v>
      </c>
      <c r="I1830" s="173">
        <v>0</v>
      </c>
      <c r="J1830" s="173">
        <v>0</v>
      </c>
      <c r="K1830" s="173">
        <v>0</v>
      </c>
      <c r="L1830" s="174">
        <v>0</v>
      </c>
      <c r="M1830" s="173">
        <v>20</v>
      </c>
      <c r="N1830" s="173">
        <v>3</v>
      </c>
      <c r="O1830" s="173">
        <v>5</v>
      </c>
      <c r="P1830" s="167">
        <v>5.6666666666666696</v>
      </c>
    </row>
    <row r="1831" spans="1:16" x14ac:dyDescent="0.35">
      <c r="A1831" s="177" t="s">
        <v>5568</v>
      </c>
      <c r="B1831" s="175"/>
      <c r="C1831" s="175" t="s">
        <v>256</v>
      </c>
      <c r="D1831" s="175" t="s">
        <v>1880</v>
      </c>
      <c r="E1831" s="175"/>
      <c r="F1831" s="175" t="s">
        <v>5567</v>
      </c>
      <c r="G1831" s="176" t="s">
        <v>202</v>
      </c>
      <c r="H1831" s="175" t="s">
        <v>1878</v>
      </c>
      <c r="I1831" s="173">
        <v>0</v>
      </c>
      <c r="J1831" s="173">
        <v>0</v>
      </c>
      <c r="K1831" s="173">
        <v>0</v>
      </c>
      <c r="L1831" s="174">
        <v>0</v>
      </c>
      <c r="M1831" s="173">
        <v>0</v>
      </c>
      <c r="N1831" s="173">
        <v>0</v>
      </c>
      <c r="O1831" s="173">
        <v>0</v>
      </c>
      <c r="P1831" s="167">
        <v>0</v>
      </c>
    </row>
    <row r="1832" spans="1:16" x14ac:dyDescent="0.35">
      <c r="A1832" s="177" t="s">
        <v>5566</v>
      </c>
      <c r="B1832" s="175"/>
      <c r="C1832" s="175" t="s">
        <v>258</v>
      </c>
      <c r="D1832" s="175" t="s">
        <v>5565</v>
      </c>
      <c r="E1832" s="175"/>
      <c r="F1832" s="175" t="s">
        <v>5564</v>
      </c>
      <c r="G1832" s="176" t="s">
        <v>11175</v>
      </c>
      <c r="H1832" s="175" t="s">
        <v>1469</v>
      </c>
      <c r="I1832" s="173">
        <v>0</v>
      </c>
      <c r="J1832" s="173">
        <v>0</v>
      </c>
      <c r="K1832" s="173">
        <v>0</v>
      </c>
      <c r="L1832" s="174">
        <v>0</v>
      </c>
      <c r="M1832" s="173">
        <v>153</v>
      </c>
      <c r="N1832" s="173">
        <v>45</v>
      </c>
      <c r="O1832" s="173">
        <v>65</v>
      </c>
      <c r="P1832" s="167">
        <v>2.4</v>
      </c>
    </row>
    <row r="1833" spans="1:16" x14ac:dyDescent="0.35">
      <c r="A1833" s="177" t="s">
        <v>5563</v>
      </c>
      <c r="B1833" s="175"/>
      <c r="C1833" s="175" t="s">
        <v>258</v>
      </c>
      <c r="D1833" s="175" t="s">
        <v>2686</v>
      </c>
      <c r="E1833" s="175"/>
      <c r="F1833" s="175" t="s">
        <v>5562</v>
      </c>
      <c r="G1833" s="176" t="s">
        <v>1885</v>
      </c>
      <c r="H1833" s="175" t="s">
        <v>1469</v>
      </c>
      <c r="I1833" s="173">
        <v>0</v>
      </c>
      <c r="J1833" s="173">
        <v>0</v>
      </c>
      <c r="K1833" s="173">
        <v>0</v>
      </c>
      <c r="L1833" s="174">
        <v>0</v>
      </c>
      <c r="M1833" s="173">
        <v>50</v>
      </c>
      <c r="N1833" s="173">
        <v>35</v>
      </c>
      <c r="O1833" s="173">
        <v>37</v>
      </c>
      <c r="P1833" s="167">
        <v>0.42857142857142899</v>
      </c>
    </row>
    <row r="1834" spans="1:16" x14ac:dyDescent="0.35">
      <c r="A1834" s="177" t="s">
        <v>7241</v>
      </c>
      <c r="B1834" s="175"/>
      <c r="C1834" s="175" t="s">
        <v>257</v>
      </c>
      <c r="D1834" s="175" t="s">
        <v>3688</v>
      </c>
      <c r="E1834" s="175"/>
      <c r="F1834" s="175" t="s">
        <v>7240</v>
      </c>
      <c r="G1834" s="176" t="s">
        <v>3686</v>
      </c>
      <c r="H1834" s="175" t="s">
        <v>1462</v>
      </c>
      <c r="I1834" s="173">
        <v>0</v>
      </c>
      <c r="J1834" s="173">
        <v>0</v>
      </c>
      <c r="K1834" s="173">
        <v>100</v>
      </c>
      <c r="L1834" s="174">
        <v>0</v>
      </c>
      <c r="M1834" s="173">
        <v>49</v>
      </c>
      <c r="N1834" s="173">
        <v>24</v>
      </c>
      <c r="O1834" s="173">
        <v>82</v>
      </c>
      <c r="P1834" s="167">
        <v>1.0416666666666701</v>
      </c>
    </row>
    <row r="1835" spans="1:16" x14ac:dyDescent="0.35">
      <c r="A1835" s="177" t="s">
        <v>6786</v>
      </c>
      <c r="B1835" s="175"/>
      <c r="C1835" s="175" t="s">
        <v>256</v>
      </c>
      <c r="D1835" s="175" t="s">
        <v>6785</v>
      </c>
      <c r="E1835" s="175"/>
      <c r="F1835" s="175" t="s">
        <v>6784</v>
      </c>
      <c r="G1835" s="176" t="s">
        <v>221</v>
      </c>
      <c r="H1835" s="175" t="s">
        <v>1646</v>
      </c>
      <c r="I1835" s="173">
        <v>0</v>
      </c>
      <c r="J1835" s="173">
        <v>0</v>
      </c>
      <c r="K1835" s="173">
        <v>0</v>
      </c>
      <c r="L1835" s="174">
        <v>0</v>
      </c>
      <c r="M1835" s="173">
        <v>226</v>
      </c>
      <c r="N1835" s="173">
        <v>126</v>
      </c>
      <c r="O1835" s="173">
        <v>153</v>
      </c>
      <c r="P1835" s="167">
        <v>0.79365079365079405</v>
      </c>
    </row>
    <row r="1836" spans="1:16" x14ac:dyDescent="0.35">
      <c r="A1836" s="177" t="s">
        <v>5561</v>
      </c>
      <c r="B1836" s="175"/>
      <c r="C1836" s="175" t="s">
        <v>350</v>
      </c>
      <c r="D1836" s="175" t="s">
        <v>5560</v>
      </c>
      <c r="E1836" s="175"/>
      <c r="F1836" s="175" t="s">
        <v>5559</v>
      </c>
      <c r="G1836" s="176" t="s">
        <v>3614</v>
      </c>
      <c r="H1836" s="175" t="s">
        <v>1462</v>
      </c>
      <c r="I1836" s="173">
        <v>0</v>
      </c>
      <c r="J1836" s="173">
        <v>0</v>
      </c>
      <c r="K1836" s="173">
        <v>0</v>
      </c>
      <c r="L1836" s="174">
        <v>0</v>
      </c>
      <c r="M1836" s="173">
        <v>52</v>
      </c>
      <c r="N1836" s="173">
        <v>19</v>
      </c>
      <c r="O1836" s="173">
        <v>24</v>
      </c>
      <c r="P1836" s="167">
        <v>1.73684210526316</v>
      </c>
    </row>
    <row r="1837" spans="1:16" x14ac:dyDescent="0.35">
      <c r="A1837" s="177" t="s">
        <v>5558</v>
      </c>
      <c r="B1837" s="175"/>
      <c r="C1837" s="175" t="s">
        <v>350</v>
      </c>
      <c r="D1837" s="175"/>
      <c r="E1837" s="175"/>
      <c r="F1837" s="175" t="s">
        <v>5557</v>
      </c>
      <c r="G1837" s="176"/>
      <c r="H1837" s="175" t="s">
        <v>1462</v>
      </c>
      <c r="I1837" s="173">
        <v>0</v>
      </c>
      <c r="J1837" s="173">
        <v>0</v>
      </c>
      <c r="K1837" s="173">
        <v>0</v>
      </c>
      <c r="L1837" s="174">
        <v>0</v>
      </c>
      <c r="M1837" s="173">
        <v>0</v>
      </c>
      <c r="N1837" s="173">
        <v>0</v>
      </c>
      <c r="O1837" s="173">
        <v>0</v>
      </c>
      <c r="P1837" s="167">
        <v>0</v>
      </c>
    </row>
    <row r="1838" spans="1:16" x14ac:dyDescent="0.35">
      <c r="A1838" s="177" t="s">
        <v>5556</v>
      </c>
      <c r="B1838" s="175"/>
      <c r="C1838" s="175" t="s">
        <v>350</v>
      </c>
      <c r="D1838" s="175" t="s">
        <v>2862</v>
      </c>
      <c r="E1838" s="175"/>
      <c r="F1838" s="175" t="s">
        <v>5555</v>
      </c>
      <c r="G1838" s="176" t="s">
        <v>202</v>
      </c>
      <c r="H1838" s="175" t="s">
        <v>1462</v>
      </c>
      <c r="I1838" s="173">
        <v>0</v>
      </c>
      <c r="J1838" s="173">
        <v>0</v>
      </c>
      <c r="K1838" s="173">
        <v>0</v>
      </c>
      <c r="L1838" s="174">
        <v>0</v>
      </c>
      <c r="M1838" s="173">
        <v>21</v>
      </c>
      <c r="N1838" s="173">
        <v>7</v>
      </c>
      <c r="O1838" s="173">
        <v>9</v>
      </c>
      <c r="P1838" s="167">
        <v>2</v>
      </c>
    </row>
    <row r="1839" spans="1:16" x14ac:dyDescent="0.35">
      <c r="A1839" s="177" t="s">
        <v>5554</v>
      </c>
      <c r="B1839" s="175"/>
      <c r="C1839" s="175" t="s">
        <v>258</v>
      </c>
      <c r="D1839" s="175" t="s">
        <v>4138</v>
      </c>
      <c r="E1839" s="175"/>
      <c r="F1839" s="175" t="s">
        <v>5553</v>
      </c>
      <c r="G1839" s="176" t="s">
        <v>1839</v>
      </c>
      <c r="H1839" s="175" t="s">
        <v>1469</v>
      </c>
      <c r="I1839" s="173">
        <v>0</v>
      </c>
      <c r="J1839" s="173">
        <v>0</v>
      </c>
      <c r="K1839" s="173">
        <v>0</v>
      </c>
      <c r="L1839" s="174">
        <v>0</v>
      </c>
      <c r="M1839" s="173">
        <v>37</v>
      </c>
      <c r="N1839" s="173">
        <v>6</v>
      </c>
      <c r="O1839" s="173">
        <v>10</v>
      </c>
      <c r="P1839" s="167">
        <v>5.1666666666666696</v>
      </c>
    </row>
    <row r="1840" spans="1:16" x14ac:dyDescent="0.35">
      <c r="A1840" s="177" t="s">
        <v>5548</v>
      </c>
      <c r="B1840" s="175"/>
      <c r="C1840" s="175" t="s">
        <v>350</v>
      </c>
      <c r="D1840" s="175" t="s">
        <v>2642</v>
      </c>
      <c r="E1840" s="175"/>
      <c r="F1840" s="175" t="s">
        <v>5547</v>
      </c>
      <c r="G1840" s="176" t="s">
        <v>202</v>
      </c>
      <c r="H1840" s="175" t="s">
        <v>1462</v>
      </c>
      <c r="I1840" s="173">
        <v>0</v>
      </c>
      <c r="J1840" s="173">
        <v>0</v>
      </c>
      <c r="K1840" s="173">
        <v>0</v>
      </c>
      <c r="L1840" s="174">
        <v>0</v>
      </c>
      <c r="M1840" s="173">
        <v>20</v>
      </c>
      <c r="N1840" s="173">
        <v>3</v>
      </c>
      <c r="O1840" s="173">
        <v>0</v>
      </c>
      <c r="P1840" s="167">
        <v>5.6666666666666696</v>
      </c>
    </row>
    <row r="1841" spans="1:16" x14ac:dyDescent="0.35">
      <c r="A1841" s="177" t="s">
        <v>5546</v>
      </c>
      <c r="B1841" s="175"/>
      <c r="C1841" s="175" t="s">
        <v>266</v>
      </c>
      <c r="D1841" s="175" t="s">
        <v>5545</v>
      </c>
      <c r="E1841" s="175"/>
      <c r="F1841" s="175" t="s">
        <v>5544</v>
      </c>
      <c r="G1841" s="176" t="s">
        <v>5543</v>
      </c>
      <c r="H1841" s="175" t="s">
        <v>1462</v>
      </c>
      <c r="I1841" s="173">
        <v>0</v>
      </c>
      <c r="J1841" s="173">
        <v>0</v>
      </c>
      <c r="K1841" s="173">
        <v>0</v>
      </c>
      <c r="L1841" s="174">
        <v>0</v>
      </c>
      <c r="M1841" s="173">
        <v>63</v>
      </c>
      <c r="N1841" s="173">
        <v>21</v>
      </c>
      <c r="O1841" s="173">
        <v>28</v>
      </c>
      <c r="P1841" s="167">
        <v>2</v>
      </c>
    </row>
    <row r="1842" spans="1:16" x14ac:dyDescent="0.35">
      <c r="A1842" s="177" t="s">
        <v>5533</v>
      </c>
      <c r="B1842" s="175"/>
      <c r="C1842" s="175" t="s">
        <v>267</v>
      </c>
      <c r="D1842" s="175" t="s">
        <v>10191</v>
      </c>
      <c r="E1842" s="175"/>
      <c r="F1842" s="175" t="s">
        <v>5532</v>
      </c>
      <c r="G1842" s="176" t="s">
        <v>10192</v>
      </c>
      <c r="H1842" s="175" t="s">
        <v>1469</v>
      </c>
      <c r="I1842" s="173">
        <v>0</v>
      </c>
      <c r="J1842" s="173">
        <v>0</v>
      </c>
      <c r="K1842" s="173">
        <v>0</v>
      </c>
      <c r="L1842" s="174">
        <v>0</v>
      </c>
      <c r="M1842" s="173">
        <v>22</v>
      </c>
      <c r="N1842" s="173">
        <v>8</v>
      </c>
      <c r="O1842" s="173">
        <v>10</v>
      </c>
      <c r="P1842" s="167">
        <v>1.75</v>
      </c>
    </row>
    <row r="1843" spans="1:16" x14ac:dyDescent="0.35">
      <c r="A1843" s="177" t="s">
        <v>5531</v>
      </c>
      <c r="B1843" s="175"/>
      <c r="C1843" s="175" t="s">
        <v>8856</v>
      </c>
      <c r="D1843" s="175" t="s">
        <v>11178</v>
      </c>
      <c r="E1843" s="175"/>
      <c r="F1843" s="175" t="s">
        <v>5530</v>
      </c>
      <c r="G1843" s="176" t="s">
        <v>2430</v>
      </c>
      <c r="H1843" s="175" t="s">
        <v>1469</v>
      </c>
      <c r="I1843" s="173">
        <v>0</v>
      </c>
      <c r="J1843" s="173">
        <v>0</v>
      </c>
      <c r="K1843" s="173">
        <v>0</v>
      </c>
      <c r="L1843" s="174">
        <v>0</v>
      </c>
      <c r="M1843" s="173">
        <v>34</v>
      </c>
      <c r="N1843" s="173">
        <v>6</v>
      </c>
      <c r="O1843" s="173">
        <v>5</v>
      </c>
      <c r="P1843" s="167">
        <v>4.6666666666666696</v>
      </c>
    </row>
    <row r="1844" spans="1:16" x14ac:dyDescent="0.35">
      <c r="A1844" s="179" t="s">
        <v>5526</v>
      </c>
      <c r="B1844" s="178"/>
      <c r="C1844" s="175" t="s">
        <v>254</v>
      </c>
      <c r="D1844" s="175" t="s">
        <v>9284</v>
      </c>
      <c r="E1844" s="175"/>
      <c r="F1844" s="175" t="s">
        <v>5525</v>
      </c>
      <c r="G1844" s="176" t="s">
        <v>201</v>
      </c>
      <c r="H1844" s="175" t="s">
        <v>1646</v>
      </c>
      <c r="I1844" s="173">
        <v>0</v>
      </c>
      <c r="J1844" s="173">
        <v>0</v>
      </c>
      <c r="K1844" s="173">
        <v>1</v>
      </c>
      <c r="L1844" s="174">
        <v>0</v>
      </c>
      <c r="M1844" s="173">
        <v>148</v>
      </c>
      <c r="N1844" s="173">
        <v>51</v>
      </c>
      <c r="O1844" s="173">
        <v>69</v>
      </c>
      <c r="P1844" s="167">
        <v>1.9019607843137301</v>
      </c>
    </row>
    <row r="1845" spans="1:16" x14ac:dyDescent="0.35">
      <c r="A1845" s="177" t="s">
        <v>5521</v>
      </c>
      <c r="B1845" s="175"/>
      <c r="C1845" s="175" t="s">
        <v>351</v>
      </c>
      <c r="D1845" s="175"/>
      <c r="E1845" s="175"/>
      <c r="F1845" s="175" t="s">
        <v>5520</v>
      </c>
      <c r="G1845" s="176"/>
      <c r="H1845" s="175" t="s">
        <v>1462</v>
      </c>
      <c r="I1845" s="173">
        <v>0</v>
      </c>
      <c r="J1845" s="173">
        <v>0</v>
      </c>
      <c r="K1845" s="173">
        <v>0</v>
      </c>
      <c r="L1845" s="174">
        <v>0</v>
      </c>
      <c r="M1845" s="173">
        <v>0</v>
      </c>
      <c r="N1845" s="173">
        <v>0</v>
      </c>
      <c r="O1845" s="173">
        <v>0</v>
      </c>
      <c r="P1845" s="167">
        <v>0</v>
      </c>
    </row>
    <row r="1846" spans="1:16" x14ac:dyDescent="0.35">
      <c r="A1846" s="177" t="s">
        <v>5519</v>
      </c>
      <c r="B1846" s="175"/>
      <c r="C1846" s="175" t="s">
        <v>254</v>
      </c>
      <c r="D1846" s="175" t="s">
        <v>9285</v>
      </c>
      <c r="E1846" s="175"/>
      <c r="F1846" s="175" t="s">
        <v>5518</v>
      </c>
      <c r="G1846" s="176" t="s">
        <v>211</v>
      </c>
      <c r="H1846" s="175" t="s">
        <v>1469</v>
      </c>
      <c r="I1846" s="173">
        <v>0</v>
      </c>
      <c r="J1846" s="173">
        <v>0</v>
      </c>
      <c r="K1846" s="173">
        <v>0</v>
      </c>
      <c r="L1846" s="174">
        <v>0</v>
      </c>
      <c r="M1846" s="173">
        <v>0</v>
      </c>
      <c r="N1846" s="173">
        <v>0</v>
      </c>
      <c r="O1846" s="173">
        <v>0</v>
      </c>
      <c r="P1846" s="167">
        <v>0</v>
      </c>
    </row>
    <row r="1847" spans="1:16" x14ac:dyDescent="0.35">
      <c r="A1847" s="177" t="s">
        <v>5517</v>
      </c>
      <c r="B1847" s="175"/>
      <c r="C1847" s="175" t="s">
        <v>8856</v>
      </c>
      <c r="D1847" s="175" t="s">
        <v>9123</v>
      </c>
      <c r="E1847" s="175"/>
      <c r="F1847" s="175" t="s">
        <v>5516</v>
      </c>
      <c r="G1847" s="176" t="s">
        <v>9124</v>
      </c>
      <c r="H1847" s="175" t="s">
        <v>1469</v>
      </c>
      <c r="I1847" s="173">
        <v>0</v>
      </c>
      <c r="J1847" s="173">
        <v>0</v>
      </c>
      <c r="K1847" s="173">
        <v>0</v>
      </c>
      <c r="L1847" s="174">
        <v>0</v>
      </c>
      <c r="M1847" s="173">
        <v>92</v>
      </c>
      <c r="N1847" s="173">
        <v>35</v>
      </c>
      <c r="O1847" s="173">
        <v>39</v>
      </c>
      <c r="P1847" s="167">
        <v>1.6285714285714299</v>
      </c>
    </row>
    <row r="1848" spans="1:16" x14ac:dyDescent="0.35">
      <c r="A1848" s="177" t="s">
        <v>5513</v>
      </c>
      <c r="B1848" s="175"/>
      <c r="C1848" s="175" t="s">
        <v>8856</v>
      </c>
      <c r="D1848" s="175" t="s">
        <v>9318</v>
      </c>
      <c r="E1848" s="175"/>
      <c r="F1848" s="175" t="s">
        <v>5512</v>
      </c>
      <c r="G1848" s="176" t="s">
        <v>3141</v>
      </c>
      <c r="H1848" s="175" t="s">
        <v>1469</v>
      </c>
      <c r="I1848" s="173">
        <v>0</v>
      </c>
      <c r="J1848" s="173">
        <v>0</v>
      </c>
      <c r="K1848" s="173">
        <v>0</v>
      </c>
      <c r="L1848" s="174">
        <v>0</v>
      </c>
      <c r="M1848" s="173">
        <v>178</v>
      </c>
      <c r="N1848" s="173">
        <v>92</v>
      </c>
      <c r="O1848" s="173">
        <v>105</v>
      </c>
      <c r="P1848" s="167">
        <v>0.934782608695652</v>
      </c>
    </row>
    <row r="1849" spans="1:16" x14ac:dyDescent="0.35">
      <c r="A1849" s="177" t="s">
        <v>5509</v>
      </c>
      <c r="B1849" s="175"/>
      <c r="C1849" s="175" t="s">
        <v>254</v>
      </c>
      <c r="D1849" s="175" t="s">
        <v>11717</v>
      </c>
      <c r="E1849" s="175"/>
      <c r="F1849" s="175" t="s">
        <v>5508</v>
      </c>
      <c r="G1849" s="176" t="s">
        <v>4588</v>
      </c>
      <c r="H1849" s="175" t="s">
        <v>1462</v>
      </c>
      <c r="I1849" s="173">
        <v>0</v>
      </c>
      <c r="J1849" s="173">
        <v>0</v>
      </c>
      <c r="K1849" s="173">
        <v>0</v>
      </c>
      <c r="L1849" s="174">
        <v>0</v>
      </c>
      <c r="M1849" s="173">
        <v>7</v>
      </c>
      <c r="N1849" s="173">
        <v>1</v>
      </c>
      <c r="O1849" s="173">
        <v>6</v>
      </c>
      <c r="P1849" s="167">
        <v>6</v>
      </c>
    </row>
    <row r="1850" spans="1:16" x14ac:dyDescent="0.35">
      <c r="A1850" s="177" t="s">
        <v>5507</v>
      </c>
      <c r="B1850" s="175"/>
      <c r="C1850" s="175" t="s">
        <v>262</v>
      </c>
      <c r="D1850" s="175"/>
      <c r="E1850" s="175"/>
      <c r="F1850" s="175" t="s">
        <v>5506</v>
      </c>
      <c r="G1850" s="176"/>
      <c r="H1850" s="175" t="s">
        <v>1462</v>
      </c>
      <c r="I1850" s="173">
        <v>0</v>
      </c>
      <c r="J1850" s="173">
        <v>0</v>
      </c>
      <c r="K1850" s="173">
        <v>0</v>
      </c>
      <c r="L1850" s="174">
        <v>0</v>
      </c>
      <c r="M1850" s="173">
        <v>0</v>
      </c>
      <c r="N1850" s="173">
        <v>0</v>
      </c>
      <c r="O1850" s="173">
        <v>0</v>
      </c>
      <c r="P1850" s="167">
        <v>0</v>
      </c>
    </row>
    <row r="1851" spans="1:16" x14ac:dyDescent="0.35">
      <c r="A1851" s="177" t="s">
        <v>5505</v>
      </c>
      <c r="B1851" s="175"/>
      <c r="C1851" s="175" t="s">
        <v>8856</v>
      </c>
      <c r="D1851" s="175" t="s">
        <v>11178</v>
      </c>
      <c r="E1851" s="175"/>
      <c r="F1851" s="175" t="s">
        <v>5504</v>
      </c>
      <c r="G1851" s="176" t="s">
        <v>2430</v>
      </c>
      <c r="H1851" s="175" t="s">
        <v>1469</v>
      </c>
      <c r="I1851" s="173">
        <v>0</v>
      </c>
      <c r="J1851" s="173">
        <v>0</v>
      </c>
      <c r="K1851" s="173">
        <v>0</v>
      </c>
      <c r="L1851" s="174">
        <v>0</v>
      </c>
      <c r="M1851" s="173">
        <v>17</v>
      </c>
      <c r="N1851" s="173">
        <v>3</v>
      </c>
      <c r="O1851" s="173">
        <v>10</v>
      </c>
      <c r="P1851" s="167">
        <v>4.6666666666666696</v>
      </c>
    </row>
    <row r="1852" spans="1:16" x14ac:dyDescent="0.35">
      <c r="A1852" s="177" t="s">
        <v>5503</v>
      </c>
      <c r="B1852" s="175"/>
      <c r="C1852" s="175" t="s">
        <v>8856</v>
      </c>
      <c r="D1852" s="175"/>
      <c r="E1852" s="175"/>
      <c r="F1852" s="175" t="s">
        <v>5502</v>
      </c>
      <c r="G1852" s="176"/>
      <c r="H1852" s="175" t="s">
        <v>1462</v>
      </c>
      <c r="I1852" s="173">
        <v>0</v>
      </c>
      <c r="J1852" s="173">
        <v>0</v>
      </c>
      <c r="K1852" s="173">
        <v>0</v>
      </c>
      <c r="L1852" s="174">
        <v>0</v>
      </c>
      <c r="M1852" s="173">
        <v>0</v>
      </c>
      <c r="N1852" s="173">
        <v>0</v>
      </c>
      <c r="O1852" s="173">
        <v>0</v>
      </c>
      <c r="P1852" s="167">
        <v>0</v>
      </c>
    </row>
    <row r="1853" spans="1:16" x14ac:dyDescent="0.35">
      <c r="A1853" s="177" t="s">
        <v>5501</v>
      </c>
      <c r="B1853" s="175"/>
      <c r="C1853" s="175" t="s">
        <v>8856</v>
      </c>
      <c r="D1853" s="175"/>
      <c r="E1853" s="175"/>
      <c r="F1853" s="175" t="s">
        <v>5500</v>
      </c>
      <c r="G1853" s="176"/>
      <c r="H1853" s="175" t="s">
        <v>1462</v>
      </c>
      <c r="I1853" s="173">
        <v>0</v>
      </c>
      <c r="J1853" s="173">
        <v>0</v>
      </c>
      <c r="K1853" s="173">
        <v>0</v>
      </c>
      <c r="L1853" s="174">
        <v>0</v>
      </c>
      <c r="M1853" s="173">
        <v>0</v>
      </c>
      <c r="N1853" s="173">
        <v>0</v>
      </c>
      <c r="O1853" s="173">
        <v>0</v>
      </c>
      <c r="P1853" s="167">
        <v>0</v>
      </c>
    </row>
    <row r="1854" spans="1:16" x14ac:dyDescent="0.35">
      <c r="A1854" s="177" t="s">
        <v>5499</v>
      </c>
      <c r="B1854" s="175"/>
      <c r="C1854" s="175" t="s">
        <v>263</v>
      </c>
      <c r="D1854" s="175"/>
      <c r="E1854" s="175"/>
      <c r="F1854" s="175" t="s">
        <v>5498</v>
      </c>
      <c r="G1854" s="176"/>
      <c r="H1854" s="175" t="s">
        <v>1462</v>
      </c>
      <c r="I1854" s="173">
        <v>0</v>
      </c>
      <c r="J1854" s="173">
        <v>0</v>
      </c>
      <c r="K1854" s="173">
        <v>0</v>
      </c>
      <c r="L1854" s="174">
        <v>0</v>
      </c>
      <c r="M1854" s="173">
        <v>0</v>
      </c>
      <c r="N1854" s="173">
        <v>0</v>
      </c>
      <c r="O1854" s="173">
        <v>0</v>
      </c>
      <c r="P1854" s="167">
        <v>0</v>
      </c>
    </row>
    <row r="1855" spans="1:16" x14ac:dyDescent="0.35">
      <c r="A1855" s="177" t="s">
        <v>5497</v>
      </c>
      <c r="B1855" s="175"/>
      <c r="C1855" s="175" t="s">
        <v>254</v>
      </c>
      <c r="D1855" s="175" t="s">
        <v>10042</v>
      </c>
      <c r="E1855" s="175"/>
      <c r="F1855" s="175" t="s">
        <v>5496</v>
      </c>
      <c r="G1855" s="176" t="s">
        <v>2231</v>
      </c>
      <c r="H1855" s="175" t="s">
        <v>1469</v>
      </c>
      <c r="I1855" s="173">
        <v>0</v>
      </c>
      <c r="J1855" s="173">
        <v>0</v>
      </c>
      <c r="K1855" s="173">
        <v>0</v>
      </c>
      <c r="L1855" s="174">
        <v>0</v>
      </c>
      <c r="M1855" s="173">
        <v>27</v>
      </c>
      <c r="N1855" s="173">
        <v>19</v>
      </c>
      <c r="O1855" s="173">
        <v>24</v>
      </c>
      <c r="P1855" s="167">
        <v>0.42105263157894701</v>
      </c>
    </row>
    <row r="1856" spans="1:16" x14ac:dyDescent="0.35">
      <c r="A1856" s="177" t="s">
        <v>5495</v>
      </c>
      <c r="B1856" s="175"/>
      <c r="C1856" s="175" t="s">
        <v>255</v>
      </c>
      <c r="D1856" s="175" t="s">
        <v>1892</v>
      </c>
      <c r="E1856" s="175"/>
      <c r="F1856" s="175" t="s">
        <v>5494</v>
      </c>
      <c r="G1856" s="176" t="s">
        <v>227</v>
      </c>
      <c r="H1856" s="175" t="s">
        <v>1469</v>
      </c>
      <c r="I1856" s="173">
        <v>0</v>
      </c>
      <c r="J1856" s="173">
        <v>0</v>
      </c>
      <c r="K1856" s="173">
        <v>0</v>
      </c>
      <c r="L1856" s="174">
        <v>0</v>
      </c>
      <c r="M1856" s="173">
        <v>22</v>
      </c>
      <c r="N1856" s="173">
        <v>8</v>
      </c>
      <c r="O1856" s="173">
        <v>10</v>
      </c>
      <c r="P1856" s="167">
        <v>1.75</v>
      </c>
    </row>
    <row r="1857" spans="1:16" x14ac:dyDescent="0.35">
      <c r="A1857" s="177" t="s">
        <v>5493</v>
      </c>
      <c r="B1857" s="175"/>
      <c r="C1857" s="175" t="s">
        <v>254</v>
      </c>
      <c r="D1857" s="175" t="s">
        <v>10008</v>
      </c>
      <c r="E1857" s="175"/>
      <c r="F1857" s="175" t="s">
        <v>5492</v>
      </c>
      <c r="G1857" s="176" t="s">
        <v>201</v>
      </c>
      <c r="H1857" s="175" t="s">
        <v>1469</v>
      </c>
      <c r="I1857" s="173">
        <v>0</v>
      </c>
      <c r="J1857" s="173">
        <v>0</v>
      </c>
      <c r="K1857" s="173">
        <v>0</v>
      </c>
      <c r="L1857" s="174">
        <v>0</v>
      </c>
      <c r="M1857" s="173">
        <v>44</v>
      </c>
      <c r="N1857" s="173">
        <v>16</v>
      </c>
      <c r="O1857" s="173">
        <v>17</v>
      </c>
      <c r="P1857" s="167">
        <v>1.75</v>
      </c>
    </row>
    <row r="1858" spans="1:16" x14ac:dyDescent="0.35">
      <c r="A1858" s="177" t="s">
        <v>5491</v>
      </c>
      <c r="B1858" s="175"/>
      <c r="C1858" s="175" t="s">
        <v>254</v>
      </c>
      <c r="D1858" s="175"/>
      <c r="E1858" s="175"/>
      <c r="F1858" s="175" t="s">
        <v>5490</v>
      </c>
      <c r="G1858" s="176"/>
      <c r="H1858" s="175" t="s">
        <v>1462</v>
      </c>
      <c r="I1858" s="173">
        <v>0</v>
      </c>
      <c r="J1858" s="173">
        <v>0</v>
      </c>
      <c r="K1858" s="173">
        <v>0</v>
      </c>
      <c r="L1858" s="174">
        <v>0</v>
      </c>
      <c r="M1858" s="173">
        <v>0</v>
      </c>
      <c r="N1858" s="173">
        <v>0</v>
      </c>
      <c r="O1858" s="173">
        <v>0</v>
      </c>
      <c r="P1858" s="167">
        <v>0</v>
      </c>
    </row>
    <row r="1859" spans="1:16" x14ac:dyDescent="0.35">
      <c r="A1859" s="177" t="s">
        <v>5489</v>
      </c>
      <c r="B1859" s="175" t="s">
        <v>2753</v>
      </c>
      <c r="C1859" s="175" t="s">
        <v>262</v>
      </c>
      <c r="D1859" s="175"/>
      <c r="E1859" s="175" t="s">
        <v>5488</v>
      </c>
      <c r="F1859" s="175"/>
      <c r="G1859" s="176"/>
      <c r="H1859" s="175" t="s">
        <v>1462</v>
      </c>
      <c r="I1859" s="173">
        <v>0</v>
      </c>
      <c r="J1859" s="173">
        <v>0</v>
      </c>
      <c r="K1859" s="173">
        <v>0</v>
      </c>
      <c r="L1859" s="174">
        <v>0</v>
      </c>
      <c r="M1859" s="173">
        <v>0</v>
      </c>
      <c r="N1859" s="173">
        <v>0</v>
      </c>
      <c r="O1859" s="173">
        <v>10</v>
      </c>
      <c r="P1859" s="167">
        <v>0</v>
      </c>
    </row>
    <row r="1860" spans="1:16" x14ac:dyDescent="0.35">
      <c r="A1860" s="177" t="s">
        <v>5487</v>
      </c>
      <c r="B1860" s="175"/>
      <c r="C1860" s="175" t="s">
        <v>8856</v>
      </c>
      <c r="D1860" s="175" t="s">
        <v>5486</v>
      </c>
      <c r="E1860" s="175"/>
      <c r="F1860" s="175" t="s">
        <v>5485</v>
      </c>
      <c r="G1860" s="176" t="s">
        <v>201</v>
      </c>
      <c r="H1860" s="175" t="s">
        <v>1462</v>
      </c>
      <c r="I1860" s="173">
        <v>0</v>
      </c>
      <c r="J1860" s="173">
        <v>0</v>
      </c>
      <c r="K1860" s="173">
        <v>0</v>
      </c>
      <c r="L1860" s="174">
        <v>0</v>
      </c>
      <c r="M1860" s="173">
        <v>21</v>
      </c>
      <c r="N1860" s="173">
        <v>8</v>
      </c>
      <c r="O1860" s="173">
        <v>10</v>
      </c>
      <c r="P1860" s="167">
        <v>1.625</v>
      </c>
    </row>
    <row r="1861" spans="1:16" x14ac:dyDescent="0.35">
      <c r="A1861" s="177" t="s">
        <v>5484</v>
      </c>
      <c r="B1861" s="175"/>
      <c r="C1861" s="175" t="s">
        <v>256</v>
      </c>
      <c r="D1861" s="175" t="s">
        <v>3480</v>
      </c>
      <c r="E1861" s="175"/>
      <c r="F1861" s="175" t="s">
        <v>5483</v>
      </c>
      <c r="G1861" s="176" t="s">
        <v>221</v>
      </c>
      <c r="H1861" s="175" t="s">
        <v>1462</v>
      </c>
      <c r="I1861" s="173">
        <v>0</v>
      </c>
      <c r="J1861" s="173">
        <v>0</v>
      </c>
      <c r="K1861" s="173">
        <v>0</v>
      </c>
      <c r="L1861" s="174">
        <v>0</v>
      </c>
      <c r="M1861" s="173">
        <v>17</v>
      </c>
      <c r="N1861" s="173">
        <v>3</v>
      </c>
      <c r="O1861" s="173">
        <v>5</v>
      </c>
      <c r="P1861" s="167">
        <v>4.6666666666666696</v>
      </c>
    </row>
    <row r="1862" spans="1:16" x14ac:dyDescent="0.35">
      <c r="A1862" s="177" t="s">
        <v>5480</v>
      </c>
      <c r="B1862" s="175"/>
      <c r="C1862" s="175" t="s">
        <v>257</v>
      </c>
      <c r="D1862" s="175" t="s">
        <v>1837</v>
      </c>
      <c r="E1862" s="175"/>
      <c r="F1862" s="175" t="s">
        <v>5479</v>
      </c>
      <c r="G1862" s="176" t="s">
        <v>216</v>
      </c>
      <c r="H1862" s="175" t="s">
        <v>1462</v>
      </c>
      <c r="I1862" s="173">
        <v>0</v>
      </c>
      <c r="J1862" s="173">
        <v>0</v>
      </c>
      <c r="K1862" s="173">
        <v>0</v>
      </c>
      <c r="L1862" s="174">
        <v>0</v>
      </c>
      <c r="M1862" s="173">
        <v>0</v>
      </c>
      <c r="N1862" s="173">
        <v>0</v>
      </c>
      <c r="O1862" s="173">
        <v>0</v>
      </c>
      <c r="P1862" s="167">
        <v>0</v>
      </c>
    </row>
    <row r="1863" spans="1:16" x14ac:dyDescent="0.35">
      <c r="A1863" s="177" t="s">
        <v>5478</v>
      </c>
      <c r="B1863" s="175"/>
      <c r="C1863" s="175" t="s">
        <v>256</v>
      </c>
      <c r="D1863" s="175" t="s">
        <v>5477</v>
      </c>
      <c r="E1863" s="175"/>
      <c r="F1863" s="175" t="s">
        <v>5476</v>
      </c>
      <c r="G1863" s="176" t="s">
        <v>5475</v>
      </c>
      <c r="H1863" s="175" t="s">
        <v>1469</v>
      </c>
      <c r="I1863" s="173">
        <v>0</v>
      </c>
      <c r="J1863" s="173">
        <v>0</v>
      </c>
      <c r="K1863" s="173">
        <v>0</v>
      </c>
      <c r="L1863" s="174">
        <v>0</v>
      </c>
      <c r="M1863" s="173">
        <v>90</v>
      </c>
      <c r="N1863" s="173">
        <v>21</v>
      </c>
      <c r="O1863" s="173">
        <v>30</v>
      </c>
      <c r="P1863" s="167">
        <v>3.28571428571429</v>
      </c>
    </row>
    <row r="1864" spans="1:16" x14ac:dyDescent="0.35">
      <c r="A1864" s="177" t="s">
        <v>5474</v>
      </c>
      <c r="B1864" s="175"/>
      <c r="C1864" s="175" t="s">
        <v>255</v>
      </c>
      <c r="D1864" s="175"/>
      <c r="E1864" s="175"/>
      <c r="F1864" s="175" t="s">
        <v>5473</v>
      </c>
      <c r="G1864" s="176"/>
      <c r="H1864" s="175" t="s">
        <v>1462</v>
      </c>
      <c r="I1864" s="173">
        <v>0</v>
      </c>
      <c r="J1864" s="173">
        <v>0</v>
      </c>
      <c r="K1864" s="173">
        <v>0</v>
      </c>
      <c r="L1864" s="174">
        <v>0</v>
      </c>
      <c r="M1864" s="173">
        <v>0</v>
      </c>
      <c r="N1864" s="173">
        <v>0</v>
      </c>
      <c r="O1864" s="173">
        <v>0</v>
      </c>
      <c r="P1864" s="167">
        <v>0</v>
      </c>
    </row>
    <row r="1865" spans="1:16" x14ac:dyDescent="0.35">
      <c r="A1865" s="177" t="s">
        <v>5470</v>
      </c>
      <c r="B1865" s="175"/>
      <c r="C1865" s="175" t="s">
        <v>8856</v>
      </c>
      <c r="D1865" s="175"/>
      <c r="E1865" s="175"/>
      <c r="F1865" s="175" t="s">
        <v>5469</v>
      </c>
      <c r="G1865" s="176"/>
      <c r="H1865" s="175" t="s">
        <v>1462</v>
      </c>
      <c r="I1865" s="173">
        <v>0</v>
      </c>
      <c r="J1865" s="173">
        <v>0</v>
      </c>
      <c r="K1865" s="173">
        <v>0</v>
      </c>
      <c r="L1865" s="174">
        <v>0</v>
      </c>
      <c r="M1865" s="173">
        <v>0</v>
      </c>
      <c r="N1865" s="173">
        <v>0</v>
      </c>
      <c r="O1865" s="173">
        <v>0</v>
      </c>
      <c r="P1865" s="167">
        <v>0</v>
      </c>
    </row>
    <row r="1866" spans="1:16" x14ac:dyDescent="0.35">
      <c r="A1866" s="177" t="s">
        <v>5468</v>
      </c>
      <c r="B1866" s="175"/>
      <c r="C1866" s="175" t="s">
        <v>268</v>
      </c>
      <c r="D1866" s="175"/>
      <c r="E1866" s="175"/>
      <c r="F1866" s="175" t="s">
        <v>5467</v>
      </c>
      <c r="G1866" s="176"/>
      <c r="H1866" s="175" t="s">
        <v>1462</v>
      </c>
      <c r="I1866" s="173">
        <v>0</v>
      </c>
      <c r="J1866" s="173">
        <v>0</v>
      </c>
      <c r="K1866" s="173">
        <v>0</v>
      </c>
      <c r="L1866" s="174">
        <v>0</v>
      </c>
      <c r="M1866" s="173">
        <v>0</v>
      </c>
      <c r="N1866" s="173">
        <v>0</v>
      </c>
      <c r="O1866" s="173">
        <v>0</v>
      </c>
      <c r="P1866" s="167">
        <v>0</v>
      </c>
    </row>
    <row r="1867" spans="1:16" x14ac:dyDescent="0.35">
      <c r="A1867" s="177" t="s">
        <v>5464</v>
      </c>
      <c r="B1867" s="175"/>
      <c r="C1867" s="175" t="s">
        <v>255</v>
      </c>
      <c r="D1867" s="175" t="s">
        <v>9922</v>
      </c>
      <c r="E1867" s="175"/>
      <c r="F1867" s="175" t="s">
        <v>5462</v>
      </c>
      <c r="G1867" s="176" t="s">
        <v>11181</v>
      </c>
      <c r="H1867" s="175" t="s">
        <v>1469</v>
      </c>
      <c r="I1867" s="173">
        <v>0</v>
      </c>
      <c r="J1867" s="173">
        <v>0</v>
      </c>
      <c r="K1867" s="173">
        <v>0</v>
      </c>
      <c r="L1867" s="174">
        <v>0</v>
      </c>
      <c r="M1867" s="173">
        <v>323</v>
      </c>
      <c r="N1867" s="173">
        <v>99</v>
      </c>
      <c r="O1867" s="173">
        <v>135</v>
      </c>
      <c r="P1867" s="167">
        <v>2.2626262626262599</v>
      </c>
    </row>
    <row r="1868" spans="1:16" x14ac:dyDescent="0.35">
      <c r="A1868" s="177" t="s">
        <v>5461</v>
      </c>
      <c r="B1868" s="175"/>
      <c r="C1868" s="175" t="s">
        <v>262</v>
      </c>
      <c r="D1868" s="175" t="s">
        <v>9126</v>
      </c>
      <c r="E1868" s="175"/>
      <c r="F1868" s="175" t="s">
        <v>5460</v>
      </c>
      <c r="G1868" s="176" t="s">
        <v>1894</v>
      </c>
      <c r="H1868" s="175" t="s">
        <v>1646</v>
      </c>
      <c r="I1868" s="173">
        <v>0</v>
      </c>
      <c r="J1868" s="173">
        <v>0</v>
      </c>
      <c r="K1868" s="173">
        <v>0</v>
      </c>
      <c r="L1868" s="174">
        <v>0</v>
      </c>
      <c r="M1868" s="173">
        <v>19</v>
      </c>
      <c r="N1868" s="173">
        <v>3</v>
      </c>
      <c r="O1868" s="173">
        <v>5</v>
      </c>
      <c r="P1868" s="167">
        <v>5.3333333333333304</v>
      </c>
    </row>
    <row r="1869" spans="1:16" x14ac:dyDescent="0.35">
      <c r="A1869" s="177" t="s">
        <v>5459</v>
      </c>
      <c r="B1869" s="175"/>
      <c r="C1869" s="175" t="s">
        <v>262</v>
      </c>
      <c r="D1869" s="175" t="s">
        <v>10197</v>
      </c>
      <c r="E1869" s="175"/>
      <c r="F1869" s="175" t="s">
        <v>5458</v>
      </c>
      <c r="G1869" s="176" t="s">
        <v>10198</v>
      </c>
      <c r="H1869" s="175" t="s">
        <v>1646</v>
      </c>
      <c r="I1869" s="173">
        <v>0</v>
      </c>
      <c r="J1869" s="173">
        <v>0</v>
      </c>
      <c r="K1869" s="173">
        <v>2</v>
      </c>
      <c r="L1869" s="174">
        <v>0</v>
      </c>
      <c r="M1869" s="173">
        <v>600</v>
      </c>
      <c r="N1869" s="173">
        <v>189</v>
      </c>
      <c r="O1869" s="173">
        <v>251</v>
      </c>
      <c r="P1869" s="167">
        <v>2.17460317460317</v>
      </c>
    </row>
    <row r="1870" spans="1:16" x14ac:dyDescent="0.35">
      <c r="A1870" s="177" t="s">
        <v>5457</v>
      </c>
      <c r="B1870" s="175"/>
      <c r="C1870" s="175" t="s">
        <v>350</v>
      </c>
      <c r="D1870" s="175"/>
      <c r="E1870" s="175"/>
      <c r="F1870" s="175" t="s">
        <v>5456</v>
      </c>
      <c r="G1870" s="176"/>
      <c r="H1870" s="175" t="s">
        <v>1462</v>
      </c>
      <c r="I1870" s="173">
        <v>0</v>
      </c>
      <c r="J1870" s="173">
        <v>0</v>
      </c>
      <c r="K1870" s="173">
        <v>0</v>
      </c>
      <c r="L1870" s="174">
        <v>0</v>
      </c>
      <c r="M1870" s="173">
        <v>0</v>
      </c>
      <c r="N1870" s="173">
        <v>0</v>
      </c>
      <c r="O1870" s="173">
        <v>0</v>
      </c>
      <c r="P1870" s="167">
        <v>0</v>
      </c>
    </row>
    <row r="1871" spans="1:16" x14ac:dyDescent="0.35">
      <c r="A1871" s="177" t="s">
        <v>5455</v>
      </c>
      <c r="B1871" s="175"/>
      <c r="C1871" s="175" t="s">
        <v>255</v>
      </c>
      <c r="D1871" s="175"/>
      <c r="E1871" s="175"/>
      <c r="F1871" s="175" t="s">
        <v>5454</v>
      </c>
      <c r="G1871" s="176"/>
      <c r="H1871" s="175" t="s">
        <v>1462</v>
      </c>
      <c r="I1871" s="173">
        <v>0</v>
      </c>
      <c r="J1871" s="173">
        <v>0</v>
      </c>
      <c r="K1871" s="173">
        <v>0</v>
      </c>
      <c r="L1871" s="174">
        <v>0</v>
      </c>
      <c r="M1871" s="173">
        <v>0</v>
      </c>
      <c r="N1871" s="173">
        <v>0</v>
      </c>
      <c r="O1871" s="173">
        <v>0</v>
      </c>
      <c r="P1871" s="167">
        <v>0</v>
      </c>
    </row>
    <row r="1872" spans="1:16" x14ac:dyDescent="0.35">
      <c r="A1872" s="177" t="s">
        <v>5453</v>
      </c>
      <c r="B1872" s="175"/>
      <c r="C1872" s="175" t="s">
        <v>255</v>
      </c>
      <c r="D1872" s="175" t="s">
        <v>5452</v>
      </c>
      <c r="E1872" s="175"/>
      <c r="F1872" s="175" t="s">
        <v>5451</v>
      </c>
      <c r="G1872" s="176" t="s">
        <v>5450</v>
      </c>
      <c r="H1872" s="175" t="s">
        <v>1646</v>
      </c>
      <c r="I1872" s="173">
        <v>0</v>
      </c>
      <c r="J1872" s="173">
        <v>0</v>
      </c>
      <c r="K1872" s="173">
        <v>0</v>
      </c>
      <c r="L1872" s="174">
        <v>0</v>
      </c>
      <c r="M1872" s="173">
        <v>55</v>
      </c>
      <c r="N1872" s="173">
        <v>24</v>
      </c>
      <c r="O1872" s="173">
        <v>41</v>
      </c>
      <c r="P1872" s="167">
        <v>1.2916666666666701</v>
      </c>
    </row>
    <row r="1873" spans="1:16" x14ac:dyDescent="0.35">
      <c r="A1873" s="177" t="s">
        <v>5447</v>
      </c>
      <c r="B1873" s="175"/>
      <c r="C1873" s="175" t="s">
        <v>257</v>
      </c>
      <c r="D1873" s="175" t="s">
        <v>1837</v>
      </c>
      <c r="E1873" s="175"/>
      <c r="F1873" s="175" t="s">
        <v>5446</v>
      </c>
      <c r="G1873" s="176" t="s">
        <v>216</v>
      </c>
      <c r="H1873" s="175" t="s">
        <v>1646</v>
      </c>
      <c r="I1873" s="173">
        <v>0</v>
      </c>
      <c r="J1873" s="173">
        <v>10</v>
      </c>
      <c r="K1873" s="173">
        <v>0</v>
      </c>
      <c r="L1873" s="174">
        <v>-1</v>
      </c>
      <c r="M1873" s="173">
        <v>104</v>
      </c>
      <c r="N1873" s="173">
        <v>128</v>
      </c>
      <c r="O1873" s="173">
        <v>121</v>
      </c>
      <c r="P1873" s="167">
        <v>-0.1875</v>
      </c>
    </row>
    <row r="1874" spans="1:16" x14ac:dyDescent="0.35">
      <c r="A1874" s="177" t="s">
        <v>5445</v>
      </c>
      <c r="B1874" s="175"/>
      <c r="C1874" s="175" t="s">
        <v>254</v>
      </c>
      <c r="D1874" s="175" t="s">
        <v>11718</v>
      </c>
      <c r="E1874" s="175"/>
      <c r="F1874" s="175" t="s">
        <v>5444</v>
      </c>
      <c r="G1874" s="176" t="s">
        <v>2430</v>
      </c>
      <c r="H1874" s="175" t="s">
        <v>1646</v>
      </c>
      <c r="I1874" s="173">
        <v>0</v>
      </c>
      <c r="J1874" s="173">
        <v>0</v>
      </c>
      <c r="K1874" s="173">
        <v>0</v>
      </c>
      <c r="L1874" s="174">
        <v>0</v>
      </c>
      <c r="M1874" s="173">
        <v>153</v>
      </c>
      <c r="N1874" s="173">
        <v>37</v>
      </c>
      <c r="O1874" s="173">
        <v>78</v>
      </c>
      <c r="P1874" s="167">
        <v>3.13513513513514</v>
      </c>
    </row>
    <row r="1875" spans="1:16" x14ac:dyDescent="0.35">
      <c r="A1875" s="177" t="s">
        <v>5443</v>
      </c>
      <c r="B1875" s="175"/>
      <c r="C1875" s="175" t="s">
        <v>254</v>
      </c>
      <c r="D1875" s="175" t="s">
        <v>9059</v>
      </c>
      <c r="E1875" s="175"/>
      <c r="F1875" s="175" t="s">
        <v>5442</v>
      </c>
      <c r="G1875" s="176" t="s">
        <v>201</v>
      </c>
      <c r="H1875" s="175" t="s">
        <v>1469</v>
      </c>
      <c r="I1875" s="173">
        <v>0</v>
      </c>
      <c r="J1875" s="173">
        <v>0</v>
      </c>
      <c r="K1875" s="173">
        <v>0</v>
      </c>
      <c r="L1875" s="174">
        <v>0</v>
      </c>
      <c r="M1875" s="173">
        <v>96</v>
      </c>
      <c r="N1875" s="173">
        <v>31</v>
      </c>
      <c r="O1875" s="173">
        <v>48</v>
      </c>
      <c r="P1875" s="167">
        <v>2.0967741935483901</v>
      </c>
    </row>
    <row r="1876" spans="1:16" x14ac:dyDescent="0.35">
      <c r="A1876" s="177" t="s">
        <v>5441</v>
      </c>
      <c r="B1876" s="175"/>
      <c r="C1876" s="175" t="s">
        <v>350</v>
      </c>
      <c r="D1876" s="175" t="s">
        <v>10050</v>
      </c>
      <c r="E1876" s="175"/>
      <c r="F1876" s="175" t="s">
        <v>5440</v>
      </c>
      <c r="G1876" s="176" t="s">
        <v>10051</v>
      </c>
      <c r="H1876" s="175" t="s">
        <v>1462</v>
      </c>
      <c r="I1876" s="173">
        <v>0</v>
      </c>
      <c r="J1876" s="173">
        <v>0</v>
      </c>
      <c r="K1876" s="173">
        <v>0</v>
      </c>
      <c r="L1876" s="174">
        <v>0</v>
      </c>
      <c r="M1876" s="173">
        <v>54</v>
      </c>
      <c r="N1876" s="173">
        <v>18</v>
      </c>
      <c r="O1876" s="173">
        <v>32</v>
      </c>
      <c r="P1876" s="167">
        <v>2</v>
      </c>
    </row>
    <row r="1877" spans="1:16" x14ac:dyDescent="0.35">
      <c r="A1877" s="177" t="s">
        <v>5439</v>
      </c>
      <c r="B1877" s="175"/>
      <c r="C1877" s="175" t="s">
        <v>257</v>
      </c>
      <c r="D1877" s="175" t="s">
        <v>3776</v>
      </c>
      <c r="E1877" s="175"/>
      <c r="F1877" s="175" t="s">
        <v>5438</v>
      </c>
      <c r="G1877" s="176" t="s">
        <v>3774</v>
      </c>
      <c r="H1877" s="175" t="s">
        <v>1469</v>
      </c>
      <c r="I1877" s="173">
        <v>0</v>
      </c>
      <c r="J1877" s="173">
        <v>0</v>
      </c>
      <c r="K1877" s="173">
        <v>0</v>
      </c>
      <c r="L1877" s="174">
        <v>0</v>
      </c>
      <c r="M1877" s="173">
        <v>186</v>
      </c>
      <c r="N1877" s="173">
        <v>60</v>
      </c>
      <c r="O1877" s="173">
        <v>79</v>
      </c>
      <c r="P1877" s="167">
        <v>2.1</v>
      </c>
    </row>
    <row r="1878" spans="1:16" x14ac:dyDescent="0.35">
      <c r="A1878" s="177" t="s">
        <v>5437</v>
      </c>
      <c r="B1878" s="175"/>
      <c r="C1878" s="175" t="s">
        <v>257</v>
      </c>
      <c r="D1878" s="175" t="s">
        <v>1837</v>
      </c>
      <c r="E1878" s="175"/>
      <c r="F1878" s="175" t="s">
        <v>5436</v>
      </c>
      <c r="G1878" s="176" t="s">
        <v>216</v>
      </c>
      <c r="H1878" s="175" t="s">
        <v>1462</v>
      </c>
      <c r="I1878" s="173">
        <v>0</v>
      </c>
      <c r="J1878" s="173">
        <v>0</v>
      </c>
      <c r="K1878" s="173">
        <v>0</v>
      </c>
      <c r="L1878" s="174">
        <v>0</v>
      </c>
      <c r="M1878" s="173">
        <v>20</v>
      </c>
      <c r="N1878" s="173">
        <v>3</v>
      </c>
      <c r="O1878" s="173">
        <v>19</v>
      </c>
      <c r="P1878" s="167">
        <v>5.6666666666666696</v>
      </c>
    </row>
    <row r="1879" spans="1:16" x14ac:dyDescent="0.35">
      <c r="A1879" s="177" t="s">
        <v>5435</v>
      </c>
      <c r="B1879" s="175"/>
      <c r="C1879" s="175" t="s">
        <v>257</v>
      </c>
      <c r="D1879" s="175" t="s">
        <v>1837</v>
      </c>
      <c r="E1879" s="175"/>
      <c r="F1879" s="175" t="s">
        <v>5434</v>
      </c>
      <c r="G1879" s="176" t="s">
        <v>216</v>
      </c>
      <c r="H1879" s="175" t="s">
        <v>1646</v>
      </c>
      <c r="I1879" s="173">
        <v>0</v>
      </c>
      <c r="J1879" s="173">
        <v>0</v>
      </c>
      <c r="K1879" s="173">
        <v>6</v>
      </c>
      <c r="L1879" s="174">
        <v>0</v>
      </c>
      <c r="M1879" s="173">
        <v>21</v>
      </c>
      <c r="N1879" s="173">
        <v>7</v>
      </c>
      <c r="O1879" s="173">
        <v>13</v>
      </c>
      <c r="P1879" s="167">
        <v>2</v>
      </c>
    </row>
    <row r="1880" spans="1:16" x14ac:dyDescent="0.35">
      <c r="A1880" s="177" t="s">
        <v>5433</v>
      </c>
      <c r="B1880" s="175"/>
      <c r="C1880" s="175" t="s">
        <v>262</v>
      </c>
      <c r="D1880" s="175" t="s">
        <v>1870</v>
      </c>
      <c r="E1880" s="175"/>
      <c r="F1880" s="175" t="s">
        <v>5432</v>
      </c>
      <c r="G1880" s="176" t="s">
        <v>201</v>
      </c>
      <c r="H1880" s="175" t="s">
        <v>1469</v>
      </c>
      <c r="I1880" s="173">
        <v>0</v>
      </c>
      <c r="J1880" s="173">
        <v>0</v>
      </c>
      <c r="K1880" s="173">
        <v>0</v>
      </c>
      <c r="L1880" s="174">
        <v>0</v>
      </c>
      <c r="M1880" s="173">
        <v>17</v>
      </c>
      <c r="N1880" s="173">
        <v>3</v>
      </c>
      <c r="O1880" s="173">
        <v>5</v>
      </c>
      <c r="P1880" s="167">
        <v>4.6666666666666696</v>
      </c>
    </row>
    <row r="1881" spans="1:16" x14ac:dyDescent="0.35">
      <c r="A1881" s="177" t="s">
        <v>5431</v>
      </c>
      <c r="B1881" s="175"/>
      <c r="C1881" s="175" t="s">
        <v>462</v>
      </c>
      <c r="D1881" s="175" t="s">
        <v>9923</v>
      </c>
      <c r="E1881" s="175"/>
      <c r="F1881" s="175" t="s">
        <v>5430</v>
      </c>
      <c r="G1881" s="176" t="s">
        <v>1839</v>
      </c>
      <c r="H1881" s="175" t="s">
        <v>1469</v>
      </c>
      <c r="I1881" s="173">
        <v>0</v>
      </c>
      <c r="J1881" s="173">
        <v>0</v>
      </c>
      <c r="K1881" s="173">
        <v>0</v>
      </c>
      <c r="L1881" s="174">
        <v>0</v>
      </c>
      <c r="M1881" s="173">
        <v>25</v>
      </c>
      <c r="N1881" s="173">
        <v>10</v>
      </c>
      <c r="O1881" s="173">
        <v>11</v>
      </c>
      <c r="P1881" s="167">
        <v>1.5</v>
      </c>
    </row>
    <row r="1882" spans="1:16" x14ac:dyDescent="0.35">
      <c r="A1882" s="177" t="s">
        <v>5429</v>
      </c>
      <c r="B1882" s="175"/>
      <c r="C1882" s="175" t="s">
        <v>255</v>
      </c>
      <c r="D1882" s="175" t="s">
        <v>9127</v>
      </c>
      <c r="E1882" s="175"/>
      <c r="F1882" s="175" t="s">
        <v>5428</v>
      </c>
      <c r="G1882" s="176" t="s">
        <v>9128</v>
      </c>
      <c r="H1882" s="175" t="s">
        <v>1462</v>
      </c>
      <c r="I1882" s="173">
        <v>0</v>
      </c>
      <c r="J1882" s="173">
        <v>0</v>
      </c>
      <c r="K1882" s="173">
        <v>0</v>
      </c>
      <c r="L1882" s="174">
        <v>0</v>
      </c>
      <c r="M1882" s="173">
        <v>42</v>
      </c>
      <c r="N1882" s="173">
        <v>14</v>
      </c>
      <c r="O1882" s="173">
        <v>18</v>
      </c>
      <c r="P1882" s="167">
        <v>2</v>
      </c>
    </row>
    <row r="1883" spans="1:16" x14ac:dyDescent="0.35">
      <c r="A1883" s="177" t="s">
        <v>6781</v>
      </c>
      <c r="B1883" s="175"/>
      <c r="C1883" s="175" t="s">
        <v>462</v>
      </c>
      <c r="D1883" s="175"/>
      <c r="E1883" s="175"/>
      <c r="F1883" s="175" t="s">
        <v>6780</v>
      </c>
      <c r="G1883" s="176"/>
      <c r="H1883" s="175" t="s">
        <v>1469</v>
      </c>
      <c r="I1883" s="173">
        <v>0</v>
      </c>
      <c r="J1883" s="173">
        <v>0</v>
      </c>
      <c r="K1883" s="173">
        <v>0</v>
      </c>
      <c r="L1883" s="174">
        <v>0</v>
      </c>
      <c r="M1883" s="173">
        <v>0</v>
      </c>
      <c r="N1883" s="173">
        <v>0</v>
      </c>
      <c r="O1883" s="173">
        <v>0</v>
      </c>
      <c r="P1883" s="167">
        <v>0</v>
      </c>
    </row>
    <row r="1884" spans="1:16" x14ac:dyDescent="0.35">
      <c r="A1884" s="177" t="s">
        <v>5427</v>
      </c>
      <c r="B1884" s="175"/>
      <c r="C1884" s="175" t="s">
        <v>8856</v>
      </c>
      <c r="D1884" s="175"/>
      <c r="E1884" s="175"/>
      <c r="F1884" s="175" t="s">
        <v>5426</v>
      </c>
      <c r="G1884" s="176"/>
      <c r="H1884" s="175" t="s">
        <v>1462</v>
      </c>
      <c r="I1884" s="173">
        <v>0</v>
      </c>
      <c r="J1884" s="173">
        <v>0</v>
      </c>
      <c r="K1884" s="173">
        <v>0</v>
      </c>
      <c r="L1884" s="174">
        <v>0</v>
      </c>
      <c r="M1884" s="173">
        <v>0</v>
      </c>
      <c r="N1884" s="173">
        <v>3</v>
      </c>
      <c r="O1884" s="173">
        <v>5</v>
      </c>
      <c r="P1884" s="167">
        <v>-1</v>
      </c>
    </row>
    <row r="1885" spans="1:16" x14ac:dyDescent="0.35">
      <c r="A1885" s="177" t="s">
        <v>5425</v>
      </c>
      <c r="B1885" s="175"/>
      <c r="C1885" s="175" t="s">
        <v>462</v>
      </c>
      <c r="D1885" s="175" t="s">
        <v>11182</v>
      </c>
      <c r="E1885" s="175"/>
      <c r="F1885" s="175" t="s">
        <v>5424</v>
      </c>
      <c r="G1885" s="176" t="s">
        <v>10203</v>
      </c>
      <c r="H1885" s="175" t="s">
        <v>1469</v>
      </c>
      <c r="I1885" s="173">
        <v>0</v>
      </c>
      <c r="J1885" s="173">
        <v>0</v>
      </c>
      <c r="K1885" s="173">
        <v>0</v>
      </c>
      <c r="L1885" s="174">
        <v>0</v>
      </c>
      <c r="M1885" s="173">
        <v>98</v>
      </c>
      <c r="N1885" s="173">
        <v>36</v>
      </c>
      <c r="O1885" s="173">
        <v>63</v>
      </c>
      <c r="P1885" s="167">
        <v>1.7222222222222201</v>
      </c>
    </row>
    <row r="1886" spans="1:16" x14ac:dyDescent="0.35">
      <c r="A1886" s="177" t="s">
        <v>5423</v>
      </c>
      <c r="B1886" s="175" t="s">
        <v>5023</v>
      </c>
      <c r="C1886" s="175" t="s">
        <v>259</v>
      </c>
      <c r="D1886" s="175"/>
      <c r="E1886" s="175" t="s">
        <v>5422</v>
      </c>
      <c r="F1886" s="175"/>
      <c r="G1886" s="176"/>
      <c r="H1886" s="175" t="s">
        <v>1462</v>
      </c>
      <c r="I1886" s="173">
        <v>0</v>
      </c>
      <c r="J1886" s="173">
        <v>0</v>
      </c>
      <c r="K1886" s="173">
        <v>0</v>
      </c>
      <c r="L1886" s="174">
        <v>0</v>
      </c>
      <c r="M1886" s="173">
        <v>0</v>
      </c>
      <c r="N1886" s="173">
        <v>0</v>
      </c>
      <c r="O1886" s="173">
        <v>0</v>
      </c>
      <c r="P1886" s="167">
        <v>0</v>
      </c>
    </row>
    <row r="1887" spans="1:16" x14ac:dyDescent="0.35">
      <c r="A1887" s="177" t="s">
        <v>5419</v>
      </c>
      <c r="B1887" s="175" t="s">
        <v>2875</v>
      </c>
      <c r="C1887" s="175" t="s">
        <v>260</v>
      </c>
      <c r="D1887" s="175" t="s">
        <v>5418</v>
      </c>
      <c r="E1887" s="175" t="s">
        <v>5417</v>
      </c>
      <c r="F1887" s="175"/>
      <c r="G1887" s="176" t="s">
        <v>2787</v>
      </c>
      <c r="H1887" s="175" t="s">
        <v>1469</v>
      </c>
      <c r="I1887" s="173">
        <v>0</v>
      </c>
      <c r="J1887" s="173">
        <v>0</v>
      </c>
      <c r="K1887" s="173">
        <v>0</v>
      </c>
      <c r="L1887" s="174">
        <v>0</v>
      </c>
      <c r="M1887" s="173">
        <v>123</v>
      </c>
      <c r="N1887" s="173">
        <v>108</v>
      </c>
      <c r="O1887" s="173">
        <v>94</v>
      </c>
      <c r="P1887" s="167">
        <v>0.13888888888888901</v>
      </c>
    </row>
    <row r="1888" spans="1:16" x14ac:dyDescent="0.35">
      <c r="A1888" s="177" t="s">
        <v>5416</v>
      </c>
      <c r="B1888" s="175"/>
      <c r="C1888" s="175" t="s">
        <v>259</v>
      </c>
      <c r="D1888" s="175" t="s">
        <v>1837</v>
      </c>
      <c r="E1888" s="175"/>
      <c r="F1888" s="175" t="s">
        <v>5415</v>
      </c>
      <c r="G1888" s="176" t="s">
        <v>216</v>
      </c>
      <c r="H1888" s="175" t="s">
        <v>1469</v>
      </c>
      <c r="I1888" s="173">
        <v>0</v>
      </c>
      <c r="J1888" s="173">
        <v>0</v>
      </c>
      <c r="K1888" s="173">
        <v>0</v>
      </c>
      <c r="L1888" s="174">
        <v>0</v>
      </c>
      <c r="M1888" s="173">
        <v>22</v>
      </c>
      <c r="N1888" s="173">
        <v>16</v>
      </c>
      <c r="O1888" s="173">
        <v>20</v>
      </c>
      <c r="P1888" s="167">
        <v>0.375</v>
      </c>
    </row>
    <row r="1889" spans="1:16" x14ac:dyDescent="0.35">
      <c r="A1889" s="177" t="s">
        <v>7193</v>
      </c>
      <c r="B1889" s="175" t="s">
        <v>3433</v>
      </c>
      <c r="C1889" s="175" t="s">
        <v>259</v>
      </c>
      <c r="D1889" s="175" t="s">
        <v>10206</v>
      </c>
      <c r="E1889" s="175" t="s">
        <v>7192</v>
      </c>
      <c r="F1889" s="175"/>
      <c r="G1889" s="176" t="s">
        <v>10207</v>
      </c>
      <c r="H1889" s="175" t="s">
        <v>1646</v>
      </c>
      <c r="I1889" s="173">
        <v>0</v>
      </c>
      <c r="J1889" s="173">
        <v>2</v>
      </c>
      <c r="K1889" s="173">
        <v>1</v>
      </c>
      <c r="L1889" s="174">
        <v>-1</v>
      </c>
      <c r="M1889" s="173">
        <v>328</v>
      </c>
      <c r="N1889" s="173">
        <v>166</v>
      </c>
      <c r="O1889" s="173">
        <v>198</v>
      </c>
      <c r="P1889" s="167">
        <v>0.97590361445783103</v>
      </c>
    </row>
    <row r="1890" spans="1:16" x14ac:dyDescent="0.35">
      <c r="A1890" s="177" t="s">
        <v>5414</v>
      </c>
      <c r="B1890" s="175" t="s">
        <v>2826</v>
      </c>
      <c r="C1890" s="175" t="s">
        <v>259</v>
      </c>
      <c r="D1890" s="175" t="s">
        <v>11187</v>
      </c>
      <c r="E1890" s="175" t="s">
        <v>5413</v>
      </c>
      <c r="F1890" s="175"/>
      <c r="G1890" s="176" t="s">
        <v>11188</v>
      </c>
      <c r="H1890" s="175" t="s">
        <v>1462</v>
      </c>
      <c r="I1890" s="173">
        <v>0</v>
      </c>
      <c r="J1890" s="173">
        <v>0</v>
      </c>
      <c r="K1890" s="173">
        <v>0</v>
      </c>
      <c r="L1890" s="174">
        <v>0</v>
      </c>
      <c r="M1890" s="173">
        <v>139</v>
      </c>
      <c r="N1890" s="173">
        <v>64</v>
      </c>
      <c r="O1890" s="173">
        <v>93</v>
      </c>
      <c r="P1890" s="167">
        <v>1.171875</v>
      </c>
    </row>
    <row r="1891" spans="1:16" x14ac:dyDescent="0.35">
      <c r="A1891" s="177" t="s">
        <v>5412</v>
      </c>
      <c r="B1891" s="175"/>
      <c r="C1891" s="175" t="s">
        <v>257</v>
      </c>
      <c r="D1891" s="175" t="s">
        <v>1837</v>
      </c>
      <c r="E1891" s="175"/>
      <c r="F1891" s="175" t="s">
        <v>5411</v>
      </c>
      <c r="G1891" s="176" t="s">
        <v>216</v>
      </c>
      <c r="H1891" s="175" t="s">
        <v>1646</v>
      </c>
      <c r="I1891" s="173">
        <v>0</v>
      </c>
      <c r="J1891" s="173">
        <v>1</v>
      </c>
      <c r="K1891" s="173">
        <v>4</v>
      </c>
      <c r="L1891" s="174">
        <v>-1</v>
      </c>
      <c r="M1891" s="173">
        <v>221</v>
      </c>
      <c r="N1891" s="173">
        <v>83</v>
      </c>
      <c r="O1891" s="173">
        <v>111</v>
      </c>
      <c r="P1891" s="167">
        <v>1.6626506024096399</v>
      </c>
    </row>
    <row r="1892" spans="1:16" x14ac:dyDescent="0.35">
      <c r="A1892" s="177" t="s">
        <v>7062</v>
      </c>
      <c r="B1892" s="175"/>
      <c r="C1892" s="175" t="s">
        <v>256</v>
      </c>
      <c r="D1892" s="175" t="s">
        <v>7061</v>
      </c>
      <c r="E1892" s="175"/>
      <c r="F1892" s="175" t="s">
        <v>7060</v>
      </c>
      <c r="G1892" s="176" t="s">
        <v>7059</v>
      </c>
      <c r="H1892" s="175" t="s">
        <v>1646</v>
      </c>
      <c r="I1892" s="173">
        <v>0</v>
      </c>
      <c r="J1892" s="173">
        <v>0</v>
      </c>
      <c r="K1892" s="173">
        <v>3</v>
      </c>
      <c r="L1892" s="174">
        <v>0</v>
      </c>
      <c r="M1892" s="173">
        <v>248</v>
      </c>
      <c r="N1892" s="173">
        <v>101</v>
      </c>
      <c r="O1892" s="173">
        <v>105</v>
      </c>
      <c r="P1892" s="167">
        <v>1.4554455445544601</v>
      </c>
    </row>
    <row r="1893" spans="1:16" x14ac:dyDescent="0.35">
      <c r="A1893" s="177" t="s">
        <v>5410</v>
      </c>
      <c r="B1893" s="175" t="s">
        <v>3735</v>
      </c>
      <c r="C1893" s="175" t="s">
        <v>260</v>
      </c>
      <c r="D1893" s="175" t="s">
        <v>10209</v>
      </c>
      <c r="E1893" s="175" t="s">
        <v>5409</v>
      </c>
      <c r="F1893" s="175"/>
      <c r="G1893" s="176" t="s">
        <v>2357</v>
      </c>
      <c r="H1893" s="175" t="s">
        <v>1469</v>
      </c>
      <c r="I1893" s="173">
        <v>0</v>
      </c>
      <c r="J1893" s="173">
        <v>0</v>
      </c>
      <c r="K1893" s="173">
        <v>0</v>
      </c>
      <c r="L1893" s="174">
        <v>0</v>
      </c>
      <c r="M1893" s="173">
        <v>64</v>
      </c>
      <c r="N1893" s="173">
        <v>21</v>
      </c>
      <c r="O1893" s="173">
        <v>15</v>
      </c>
      <c r="P1893" s="167">
        <v>2.0476190476190501</v>
      </c>
    </row>
    <row r="1894" spans="1:16" x14ac:dyDescent="0.35">
      <c r="A1894" s="177" t="s">
        <v>5406</v>
      </c>
      <c r="B1894" s="175" t="s">
        <v>5405</v>
      </c>
      <c r="C1894" s="175" t="s">
        <v>259</v>
      </c>
      <c r="D1894" s="175" t="s">
        <v>9288</v>
      </c>
      <c r="E1894" s="175" t="s">
        <v>5404</v>
      </c>
      <c r="F1894" s="175"/>
      <c r="G1894" s="176" t="s">
        <v>8372</v>
      </c>
      <c r="H1894" s="175" t="s">
        <v>1469</v>
      </c>
      <c r="I1894" s="173">
        <v>0</v>
      </c>
      <c r="J1894" s="173">
        <v>0</v>
      </c>
      <c r="K1894" s="173">
        <v>0</v>
      </c>
      <c r="L1894" s="174">
        <v>0</v>
      </c>
      <c r="M1894" s="173">
        <v>38</v>
      </c>
      <c r="N1894" s="173">
        <v>19</v>
      </c>
      <c r="O1894" s="173">
        <v>23</v>
      </c>
      <c r="P1894" s="167">
        <v>1</v>
      </c>
    </row>
    <row r="1895" spans="1:16" x14ac:dyDescent="0.35">
      <c r="A1895" s="179" t="s">
        <v>5403</v>
      </c>
      <c r="B1895" s="178" t="s">
        <v>3113</v>
      </c>
      <c r="C1895" s="178" t="s">
        <v>260</v>
      </c>
      <c r="D1895" s="175" t="s">
        <v>5402</v>
      </c>
      <c r="E1895" s="175" t="s">
        <v>5401</v>
      </c>
      <c r="F1895" s="175"/>
      <c r="G1895" s="176" t="s">
        <v>274</v>
      </c>
      <c r="H1895" s="175" t="s">
        <v>1646</v>
      </c>
      <c r="I1895" s="173">
        <v>0</v>
      </c>
      <c r="J1895" s="173">
        <v>0</v>
      </c>
      <c r="K1895" s="173">
        <v>0</v>
      </c>
      <c r="L1895" s="174">
        <v>0</v>
      </c>
      <c r="M1895" s="173">
        <v>100</v>
      </c>
      <c r="N1895" s="173">
        <v>29</v>
      </c>
      <c r="O1895" s="173">
        <v>39</v>
      </c>
      <c r="P1895" s="167">
        <v>2.4482758620689702</v>
      </c>
    </row>
    <row r="1896" spans="1:16" x14ac:dyDescent="0.35">
      <c r="A1896" s="177" t="s">
        <v>5400</v>
      </c>
      <c r="B1896" s="175" t="s">
        <v>5110</v>
      </c>
      <c r="C1896" s="175" t="s">
        <v>351</v>
      </c>
      <c r="D1896" s="175" t="s">
        <v>5399</v>
      </c>
      <c r="E1896" s="175" t="s">
        <v>5398</v>
      </c>
      <c r="F1896" s="175"/>
      <c r="G1896" s="176" t="s">
        <v>211</v>
      </c>
      <c r="H1896" s="175" t="s">
        <v>1469</v>
      </c>
      <c r="I1896" s="173">
        <v>0</v>
      </c>
      <c r="J1896" s="173">
        <v>0</v>
      </c>
      <c r="K1896" s="173">
        <v>0</v>
      </c>
      <c r="L1896" s="174">
        <v>0</v>
      </c>
      <c r="M1896" s="173">
        <v>17</v>
      </c>
      <c r="N1896" s="173">
        <v>3</v>
      </c>
      <c r="O1896" s="173">
        <v>5</v>
      </c>
      <c r="P1896" s="167">
        <v>4.6666666666666696</v>
      </c>
    </row>
    <row r="1897" spans="1:16" x14ac:dyDescent="0.35">
      <c r="A1897" s="177" t="s">
        <v>5397</v>
      </c>
      <c r="B1897" s="175" t="s">
        <v>2849</v>
      </c>
      <c r="C1897" s="175" t="s">
        <v>350</v>
      </c>
      <c r="D1897" s="175" t="s">
        <v>10210</v>
      </c>
      <c r="E1897" s="175" t="s">
        <v>5396</v>
      </c>
      <c r="F1897" s="175"/>
      <c r="G1897" s="176" t="s">
        <v>10211</v>
      </c>
      <c r="H1897" s="175" t="s">
        <v>1646</v>
      </c>
      <c r="I1897" s="173">
        <v>0</v>
      </c>
      <c r="J1897" s="173">
        <v>0</v>
      </c>
      <c r="K1897" s="173">
        <v>0</v>
      </c>
      <c r="L1897" s="174">
        <v>0</v>
      </c>
      <c r="M1897" s="173">
        <v>164</v>
      </c>
      <c r="N1897" s="173">
        <v>49</v>
      </c>
      <c r="O1897" s="173">
        <v>73</v>
      </c>
      <c r="P1897" s="167">
        <v>2.3469387755101998</v>
      </c>
    </row>
    <row r="1898" spans="1:16" x14ac:dyDescent="0.35">
      <c r="A1898" s="177" t="s">
        <v>5393</v>
      </c>
      <c r="B1898" s="175" t="s">
        <v>3620</v>
      </c>
      <c r="C1898" s="175" t="s">
        <v>259</v>
      </c>
      <c r="D1898" s="175" t="s">
        <v>9289</v>
      </c>
      <c r="E1898" s="175" t="s">
        <v>5392</v>
      </c>
      <c r="F1898" s="175"/>
      <c r="G1898" s="176" t="s">
        <v>9290</v>
      </c>
      <c r="H1898" s="175" t="s">
        <v>1469</v>
      </c>
      <c r="I1898" s="173">
        <v>0</v>
      </c>
      <c r="J1898" s="173">
        <v>0</v>
      </c>
      <c r="K1898" s="173">
        <v>0</v>
      </c>
      <c r="L1898" s="174">
        <v>0</v>
      </c>
      <c r="M1898" s="173">
        <v>527</v>
      </c>
      <c r="N1898" s="173">
        <v>228</v>
      </c>
      <c r="O1898" s="173">
        <v>267</v>
      </c>
      <c r="P1898" s="167">
        <v>1.31140350877193</v>
      </c>
    </row>
    <row r="1899" spans="1:16" x14ac:dyDescent="0.35">
      <c r="A1899" s="177" t="s">
        <v>5388</v>
      </c>
      <c r="B1899" s="175" t="s">
        <v>2875</v>
      </c>
      <c r="C1899" s="175" t="s">
        <v>260</v>
      </c>
      <c r="D1899" s="175"/>
      <c r="E1899" s="175" t="s">
        <v>5387</v>
      </c>
      <c r="F1899" s="175"/>
      <c r="G1899" s="176"/>
      <c r="H1899" s="175" t="s">
        <v>1462</v>
      </c>
      <c r="I1899" s="173">
        <v>0</v>
      </c>
      <c r="J1899" s="173">
        <v>0</v>
      </c>
      <c r="K1899" s="173">
        <v>0</v>
      </c>
      <c r="L1899" s="174">
        <v>0</v>
      </c>
      <c r="M1899" s="173">
        <v>0</v>
      </c>
      <c r="N1899" s="173">
        <v>0</v>
      </c>
      <c r="O1899" s="173">
        <v>0</v>
      </c>
      <c r="P1899" s="167">
        <v>0</v>
      </c>
    </row>
    <row r="1900" spans="1:16" x14ac:dyDescent="0.35">
      <c r="A1900" s="177" t="s">
        <v>5386</v>
      </c>
      <c r="B1900" s="175" t="s">
        <v>2789</v>
      </c>
      <c r="C1900" s="175" t="s">
        <v>260</v>
      </c>
      <c r="D1900" s="175" t="s">
        <v>10224</v>
      </c>
      <c r="E1900" s="175" t="s">
        <v>5384</v>
      </c>
      <c r="F1900" s="175"/>
      <c r="G1900" s="176" t="s">
        <v>11190</v>
      </c>
      <c r="H1900" s="175" t="s">
        <v>1469</v>
      </c>
      <c r="I1900" s="173">
        <v>0</v>
      </c>
      <c r="J1900" s="173">
        <v>0</v>
      </c>
      <c r="K1900" s="173">
        <v>0</v>
      </c>
      <c r="L1900" s="174">
        <v>0</v>
      </c>
      <c r="M1900" s="173">
        <v>82</v>
      </c>
      <c r="N1900" s="173">
        <v>41</v>
      </c>
      <c r="O1900" s="173">
        <v>53</v>
      </c>
      <c r="P1900" s="167">
        <v>1</v>
      </c>
    </row>
    <row r="1901" spans="1:16" x14ac:dyDescent="0.35">
      <c r="A1901" s="177" t="s">
        <v>5379</v>
      </c>
      <c r="B1901" s="175"/>
      <c r="C1901" s="175" t="s">
        <v>259</v>
      </c>
      <c r="D1901" s="175"/>
      <c r="E1901" s="175"/>
      <c r="F1901" s="175" t="s">
        <v>5378</v>
      </c>
      <c r="G1901" s="176"/>
      <c r="H1901" s="175" t="s">
        <v>1462</v>
      </c>
      <c r="I1901" s="173">
        <v>0</v>
      </c>
      <c r="J1901" s="173">
        <v>0</v>
      </c>
      <c r="K1901" s="173">
        <v>0</v>
      </c>
      <c r="L1901" s="174">
        <v>0</v>
      </c>
      <c r="M1901" s="173">
        <v>0</v>
      </c>
      <c r="N1901" s="173">
        <v>0</v>
      </c>
      <c r="O1901" s="173">
        <v>0</v>
      </c>
      <c r="P1901" s="167">
        <v>0</v>
      </c>
    </row>
    <row r="1902" spans="1:16" x14ac:dyDescent="0.35">
      <c r="A1902" s="177" t="s">
        <v>5370</v>
      </c>
      <c r="B1902" s="175" t="s">
        <v>2823</v>
      </c>
      <c r="C1902" s="175" t="s">
        <v>262</v>
      </c>
      <c r="D1902" s="175" t="s">
        <v>11727</v>
      </c>
      <c r="E1902" s="175" t="s">
        <v>5369</v>
      </c>
      <c r="F1902" s="175"/>
      <c r="G1902" s="176" t="s">
        <v>11728</v>
      </c>
      <c r="H1902" s="175" t="s">
        <v>1646</v>
      </c>
      <c r="I1902" s="173">
        <v>0</v>
      </c>
      <c r="J1902" s="173">
        <v>0</v>
      </c>
      <c r="K1902" s="173">
        <v>0</v>
      </c>
      <c r="L1902" s="174">
        <v>0</v>
      </c>
      <c r="M1902" s="173">
        <v>360</v>
      </c>
      <c r="N1902" s="173">
        <v>166</v>
      </c>
      <c r="O1902" s="173">
        <v>201</v>
      </c>
      <c r="P1902" s="167">
        <v>1.1686746987951799</v>
      </c>
    </row>
    <row r="1903" spans="1:16" x14ac:dyDescent="0.35">
      <c r="A1903" s="177" t="s">
        <v>5359</v>
      </c>
      <c r="B1903" s="175" t="s">
        <v>5037</v>
      </c>
      <c r="C1903" s="175" t="s">
        <v>267</v>
      </c>
      <c r="D1903" s="175" t="s">
        <v>5358</v>
      </c>
      <c r="E1903" s="175" t="s">
        <v>5357</v>
      </c>
      <c r="F1903" s="175"/>
      <c r="G1903" s="176" t="s">
        <v>272</v>
      </c>
      <c r="H1903" s="175" t="s">
        <v>1469</v>
      </c>
      <c r="I1903" s="173">
        <v>0</v>
      </c>
      <c r="J1903" s="173">
        <v>0</v>
      </c>
      <c r="K1903" s="173">
        <v>0</v>
      </c>
      <c r="L1903" s="174">
        <v>0</v>
      </c>
      <c r="M1903" s="173">
        <v>59</v>
      </c>
      <c r="N1903" s="173">
        <v>17</v>
      </c>
      <c r="O1903" s="173">
        <v>23</v>
      </c>
      <c r="P1903" s="167">
        <v>2.47058823529412</v>
      </c>
    </row>
    <row r="1904" spans="1:16" x14ac:dyDescent="0.35">
      <c r="A1904" s="177" t="s">
        <v>5354</v>
      </c>
      <c r="B1904" s="175" t="s">
        <v>5132</v>
      </c>
      <c r="C1904" s="175" t="s">
        <v>351</v>
      </c>
      <c r="D1904" s="175" t="s">
        <v>11201</v>
      </c>
      <c r="E1904" s="175" t="s">
        <v>5353</v>
      </c>
      <c r="F1904" s="175"/>
      <c r="G1904" s="176" t="s">
        <v>11202</v>
      </c>
      <c r="H1904" s="175" t="s">
        <v>1646</v>
      </c>
      <c r="I1904" s="173">
        <v>0</v>
      </c>
      <c r="J1904" s="173">
        <v>0</v>
      </c>
      <c r="K1904" s="173">
        <v>1</v>
      </c>
      <c r="L1904" s="174">
        <v>0</v>
      </c>
      <c r="M1904" s="173">
        <v>181</v>
      </c>
      <c r="N1904" s="173">
        <v>139</v>
      </c>
      <c r="O1904" s="173">
        <v>161</v>
      </c>
      <c r="P1904" s="167">
        <v>0.30215827338129497</v>
      </c>
    </row>
    <row r="1905" spans="1:16" x14ac:dyDescent="0.35">
      <c r="A1905" s="177" t="s">
        <v>5352</v>
      </c>
      <c r="B1905" s="175" t="s">
        <v>5084</v>
      </c>
      <c r="C1905" s="175" t="s">
        <v>351</v>
      </c>
      <c r="D1905" s="175" t="s">
        <v>9291</v>
      </c>
      <c r="E1905" s="175" t="s">
        <v>5351</v>
      </c>
      <c r="F1905" s="175"/>
      <c r="G1905" s="176" t="s">
        <v>9292</v>
      </c>
      <c r="H1905" s="175" t="s">
        <v>1469</v>
      </c>
      <c r="I1905" s="173">
        <v>0</v>
      </c>
      <c r="J1905" s="173">
        <v>0</v>
      </c>
      <c r="K1905" s="173">
        <v>0</v>
      </c>
      <c r="L1905" s="174">
        <v>0</v>
      </c>
      <c r="M1905" s="173">
        <v>17</v>
      </c>
      <c r="N1905" s="173">
        <v>3</v>
      </c>
      <c r="O1905" s="173">
        <v>5</v>
      </c>
      <c r="P1905" s="167">
        <v>4.6666666666666696</v>
      </c>
    </row>
    <row r="1906" spans="1:16" x14ac:dyDescent="0.35">
      <c r="A1906" s="177" t="s">
        <v>5344</v>
      </c>
      <c r="B1906" s="175" t="s">
        <v>5084</v>
      </c>
      <c r="C1906" s="175" t="s">
        <v>351</v>
      </c>
      <c r="D1906" s="175" t="s">
        <v>11209</v>
      </c>
      <c r="E1906" s="175" t="s">
        <v>5343</v>
      </c>
      <c r="F1906" s="175"/>
      <c r="G1906" s="176" t="s">
        <v>11210</v>
      </c>
      <c r="H1906" s="175" t="s">
        <v>1646</v>
      </c>
      <c r="I1906" s="173">
        <v>0</v>
      </c>
      <c r="J1906" s="173">
        <v>0</v>
      </c>
      <c r="K1906" s="173">
        <v>0</v>
      </c>
      <c r="L1906" s="174">
        <v>0</v>
      </c>
      <c r="M1906" s="173">
        <v>309</v>
      </c>
      <c r="N1906" s="173">
        <v>193</v>
      </c>
      <c r="O1906" s="173">
        <v>252</v>
      </c>
      <c r="P1906" s="167">
        <v>0.60103626943005195</v>
      </c>
    </row>
    <row r="1907" spans="1:16" x14ac:dyDescent="0.35">
      <c r="A1907" s="177" t="s">
        <v>5342</v>
      </c>
      <c r="B1907" s="175" t="s">
        <v>3071</v>
      </c>
      <c r="C1907" s="175" t="s">
        <v>350</v>
      </c>
      <c r="D1907" s="175" t="s">
        <v>2642</v>
      </c>
      <c r="E1907" s="175" t="s">
        <v>5341</v>
      </c>
      <c r="F1907" s="175"/>
      <c r="G1907" s="176" t="s">
        <v>202</v>
      </c>
      <c r="H1907" s="175" t="s">
        <v>1462</v>
      </c>
      <c r="I1907" s="173">
        <v>0</v>
      </c>
      <c r="J1907" s="173">
        <v>0</v>
      </c>
      <c r="K1907" s="173">
        <v>0</v>
      </c>
      <c r="L1907" s="174">
        <v>0</v>
      </c>
      <c r="M1907" s="173">
        <v>40</v>
      </c>
      <c r="N1907" s="173">
        <v>6</v>
      </c>
      <c r="O1907" s="173">
        <v>10</v>
      </c>
      <c r="P1907" s="167">
        <v>5.6666666666666696</v>
      </c>
    </row>
    <row r="1908" spans="1:16" x14ac:dyDescent="0.35">
      <c r="A1908" s="177" t="s">
        <v>5340</v>
      </c>
      <c r="B1908" s="175" t="s">
        <v>2872</v>
      </c>
      <c r="C1908" s="175" t="s">
        <v>350</v>
      </c>
      <c r="D1908" s="175" t="s">
        <v>5339</v>
      </c>
      <c r="E1908" s="175" t="s">
        <v>5338</v>
      </c>
      <c r="F1908" s="175"/>
      <c r="G1908" s="176" t="s">
        <v>222</v>
      </c>
      <c r="H1908" s="175" t="s">
        <v>1469</v>
      </c>
      <c r="I1908" s="173">
        <v>0</v>
      </c>
      <c r="J1908" s="173">
        <v>0</v>
      </c>
      <c r="K1908" s="173">
        <v>0</v>
      </c>
      <c r="L1908" s="174">
        <v>0</v>
      </c>
      <c r="M1908" s="173">
        <v>44</v>
      </c>
      <c r="N1908" s="173">
        <v>14</v>
      </c>
      <c r="O1908" s="173">
        <v>18</v>
      </c>
      <c r="P1908" s="167">
        <v>2.1428571428571401</v>
      </c>
    </row>
    <row r="1909" spans="1:16" x14ac:dyDescent="0.35">
      <c r="A1909" s="177" t="s">
        <v>5337</v>
      </c>
      <c r="B1909" s="175" t="s">
        <v>5132</v>
      </c>
      <c r="C1909" s="175" t="s">
        <v>351</v>
      </c>
      <c r="D1909" s="175" t="s">
        <v>9132</v>
      </c>
      <c r="E1909" s="175" t="s">
        <v>5336</v>
      </c>
      <c r="F1909" s="175"/>
      <c r="G1909" s="176" t="s">
        <v>9133</v>
      </c>
      <c r="H1909" s="175" t="s">
        <v>1646</v>
      </c>
      <c r="I1909" s="173">
        <v>0</v>
      </c>
      <c r="J1909" s="173">
        <v>0</v>
      </c>
      <c r="K1909" s="173">
        <v>0</v>
      </c>
      <c r="L1909" s="174">
        <v>0</v>
      </c>
      <c r="M1909" s="173">
        <v>38</v>
      </c>
      <c r="N1909" s="173">
        <v>11</v>
      </c>
      <c r="O1909" s="173">
        <v>24</v>
      </c>
      <c r="P1909" s="167">
        <v>2.4545454545454501</v>
      </c>
    </row>
    <row r="1910" spans="1:16" x14ac:dyDescent="0.35">
      <c r="A1910" s="177" t="s">
        <v>5333</v>
      </c>
      <c r="B1910" s="175" t="s">
        <v>5084</v>
      </c>
      <c r="C1910" s="175" t="s">
        <v>351</v>
      </c>
      <c r="D1910" s="175"/>
      <c r="E1910" s="175" t="s">
        <v>5332</v>
      </c>
      <c r="F1910" s="175"/>
      <c r="G1910" s="176"/>
      <c r="H1910" s="175" t="s">
        <v>1462</v>
      </c>
      <c r="I1910" s="173">
        <v>0</v>
      </c>
      <c r="J1910" s="173">
        <v>0</v>
      </c>
      <c r="K1910" s="173">
        <v>0</v>
      </c>
      <c r="L1910" s="174">
        <v>0</v>
      </c>
      <c r="M1910" s="173">
        <v>0</v>
      </c>
      <c r="N1910" s="173">
        <v>0</v>
      </c>
      <c r="O1910" s="173">
        <v>0</v>
      </c>
      <c r="P1910" s="167">
        <v>0</v>
      </c>
    </row>
    <row r="1911" spans="1:16" x14ac:dyDescent="0.35">
      <c r="A1911" s="177" t="s">
        <v>5329</v>
      </c>
      <c r="B1911" s="175" t="s">
        <v>5328</v>
      </c>
      <c r="C1911" s="175" t="s">
        <v>257</v>
      </c>
      <c r="D1911" s="175" t="s">
        <v>5327</v>
      </c>
      <c r="E1911" s="175" t="s">
        <v>5326</v>
      </c>
      <c r="F1911" s="175"/>
      <c r="G1911" s="176" t="s">
        <v>216</v>
      </c>
      <c r="H1911" s="175" t="s">
        <v>1646</v>
      </c>
      <c r="I1911" s="173">
        <v>0</v>
      </c>
      <c r="J1911" s="173">
        <v>0</v>
      </c>
      <c r="K1911" s="173">
        <v>3</v>
      </c>
      <c r="L1911" s="174">
        <v>0</v>
      </c>
      <c r="M1911" s="173">
        <v>111</v>
      </c>
      <c r="N1911" s="173">
        <v>43</v>
      </c>
      <c r="O1911" s="173">
        <v>56</v>
      </c>
      <c r="P1911" s="167">
        <v>1.5813953488372099</v>
      </c>
    </row>
    <row r="1912" spans="1:16" x14ac:dyDescent="0.35">
      <c r="A1912" s="177" t="s">
        <v>5325</v>
      </c>
      <c r="B1912" s="175" t="s">
        <v>5081</v>
      </c>
      <c r="C1912" s="175" t="s">
        <v>257</v>
      </c>
      <c r="D1912" s="175" t="s">
        <v>9098</v>
      </c>
      <c r="E1912" s="175" t="s">
        <v>5324</v>
      </c>
      <c r="F1912" s="175"/>
      <c r="G1912" s="176" t="s">
        <v>216</v>
      </c>
      <c r="H1912" s="175" t="s">
        <v>1646</v>
      </c>
      <c r="I1912" s="173">
        <v>0</v>
      </c>
      <c r="J1912" s="173">
        <v>0</v>
      </c>
      <c r="K1912" s="173">
        <v>0</v>
      </c>
      <c r="L1912" s="174">
        <v>0</v>
      </c>
      <c r="M1912" s="173">
        <v>17</v>
      </c>
      <c r="N1912" s="173">
        <v>3</v>
      </c>
      <c r="O1912" s="173">
        <v>5</v>
      </c>
      <c r="P1912" s="167">
        <v>4.6666666666666696</v>
      </c>
    </row>
    <row r="1913" spans="1:16" x14ac:dyDescent="0.35">
      <c r="A1913" s="177" t="s">
        <v>6956</v>
      </c>
      <c r="B1913" s="175" t="s">
        <v>5110</v>
      </c>
      <c r="C1913" s="175" t="s">
        <v>351</v>
      </c>
      <c r="D1913" s="175" t="s">
        <v>10240</v>
      </c>
      <c r="E1913" s="175" t="s">
        <v>6955</v>
      </c>
      <c r="F1913" s="175"/>
      <c r="G1913" s="176" t="s">
        <v>10241</v>
      </c>
      <c r="H1913" s="175" t="s">
        <v>1646</v>
      </c>
      <c r="I1913" s="173">
        <v>0</v>
      </c>
      <c r="J1913" s="173">
        <v>1</v>
      </c>
      <c r="K1913" s="173">
        <v>4</v>
      </c>
      <c r="L1913" s="174">
        <v>-1</v>
      </c>
      <c r="M1913" s="173">
        <v>103</v>
      </c>
      <c r="N1913" s="173">
        <v>75</v>
      </c>
      <c r="O1913" s="173">
        <v>136</v>
      </c>
      <c r="P1913" s="167">
        <v>0.37333333333333302</v>
      </c>
    </row>
    <row r="1914" spans="1:16" x14ac:dyDescent="0.35">
      <c r="A1914" s="177" t="s">
        <v>5310</v>
      </c>
      <c r="B1914" s="175" t="s">
        <v>2823</v>
      </c>
      <c r="C1914" s="175" t="s">
        <v>262</v>
      </c>
      <c r="D1914" s="175" t="s">
        <v>5309</v>
      </c>
      <c r="E1914" s="175" t="s">
        <v>5308</v>
      </c>
      <c r="F1914" s="175"/>
      <c r="G1914" s="176" t="s">
        <v>2115</v>
      </c>
      <c r="H1914" s="175" t="s">
        <v>1462</v>
      </c>
      <c r="I1914" s="173">
        <v>0</v>
      </c>
      <c r="J1914" s="173">
        <v>0</v>
      </c>
      <c r="K1914" s="173">
        <v>0</v>
      </c>
      <c r="L1914" s="174">
        <v>0</v>
      </c>
      <c r="M1914" s="173">
        <v>20</v>
      </c>
      <c r="N1914" s="173">
        <v>3</v>
      </c>
      <c r="O1914" s="173">
        <v>5</v>
      </c>
      <c r="P1914" s="167">
        <v>5.6666666666666696</v>
      </c>
    </row>
    <row r="1915" spans="1:16" x14ac:dyDescent="0.35">
      <c r="A1915" s="177" t="s">
        <v>5301</v>
      </c>
      <c r="B1915" s="175" t="s">
        <v>5288</v>
      </c>
      <c r="C1915" s="175" t="s">
        <v>351</v>
      </c>
      <c r="D1915" s="175"/>
      <c r="E1915" s="175" t="s">
        <v>5300</v>
      </c>
      <c r="F1915" s="175"/>
      <c r="G1915" s="176"/>
      <c r="H1915" s="175" t="s">
        <v>1462</v>
      </c>
      <c r="I1915" s="173">
        <v>0</v>
      </c>
      <c r="J1915" s="173">
        <v>0</v>
      </c>
      <c r="K1915" s="173">
        <v>0</v>
      </c>
      <c r="L1915" s="174">
        <v>0</v>
      </c>
      <c r="M1915" s="173">
        <v>0</v>
      </c>
      <c r="N1915" s="173">
        <v>0</v>
      </c>
      <c r="O1915" s="173">
        <v>0</v>
      </c>
      <c r="P1915" s="167">
        <v>0</v>
      </c>
    </row>
    <row r="1916" spans="1:16" x14ac:dyDescent="0.35">
      <c r="A1916" s="177" t="s">
        <v>5299</v>
      </c>
      <c r="B1916" s="175" t="s">
        <v>5288</v>
      </c>
      <c r="C1916" s="175" t="s">
        <v>351</v>
      </c>
      <c r="D1916" s="175" t="s">
        <v>11222</v>
      </c>
      <c r="E1916" s="175" t="s">
        <v>5298</v>
      </c>
      <c r="F1916" s="175"/>
      <c r="G1916" s="176" t="s">
        <v>2213</v>
      </c>
      <c r="H1916" s="175" t="s">
        <v>1469</v>
      </c>
      <c r="I1916" s="173">
        <v>0</v>
      </c>
      <c r="J1916" s="173">
        <v>0</v>
      </c>
      <c r="K1916" s="173">
        <v>0</v>
      </c>
      <c r="L1916" s="174">
        <v>0</v>
      </c>
      <c r="M1916" s="173">
        <v>43</v>
      </c>
      <c r="N1916" s="173">
        <v>15</v>
      </c>
      <c r="O1916" s="173">
        <v>24</v>
      </c>
      <c r="P1916" s="167">
        <v>1.86666666666667</v>
      </c>
    </row>
    <row r="1917" spans="1:16" x14ac:dyDescent="0.35">
      <c r="A1917" s="177" t="s">
        <v>7411</v>
      </c>
      <c r="B1917" s="175" t="s">
        <v>5110</v>
      </c>
      <c r="C1917" s="175" t="s">
        <v>351</v>
      </c>
      <c r="D1917" s="175" t="s">
        <v>7410</v>
      </c>
      <c r="E1917" s="175" t="s">
        <v>7409</v>
      </c>
      <c r="F1917" s="175"/>
      <c r="G1917" s="176" t="s">
        <v>7408</v>
      </c>
      <c r="H1917" s="175" t="s">
        <v>1646</v>
      </c>
      <c r="I1917" s="173">
        <v>0</v>
      </c>
      <c r="J1917" s="173">
        <v>0</v>
      </c>
      <c r="K1917" s="173">
        <v>0</v>
      </c>
      <c r="L1917" s="174">
        <v>0</v>
      </c>
      <c r="M1917" s="173">
        <v>81</v>
      </c>
      <c r="N1917" s="173">
        <v>41</v>
      </c>
      <c r="O1917" s="173">
        <v>51</v>
      </c>
      <c r="P1917" s="167">
        <v>0.97560975609756095</v>
      </c>
    </row>
    <row r="1918" spans="1:16" x14ac:dyDescent="0.35">
      <c r="A1918" s="177" t="s">
        <v>6954</v>
      </c>
      <c r="B1918" s="175" t="s">
        <v>5185</v>
      </c>
      <c r="C1918" s="175" t="s">
        <v>256</v>
      </c>
      <c r="D1918" s="175" t="s">
        <v>9658</v>
      </c>
      <c r="E1918" s="175" t="s">
        <v>6953</v>
      </c>
      <c r="F1918" s="175"/>
      <c r="G1918" s="176" t="s">
        <v>9659</v>
      </c>
      <c r="H1918" s="175" t="s">
        <v>1646</v>
      </c>
      <c r="I1918" s="173">
        <v>0</v>
      </c>
      <c r="J1918" s="173">
        <v>1</v>
      </c>
      <c r="K1918" s="173">
        <v>0</v>
      </c>
      <c r="L1918" s="174">
        <v>-1</v>
      </c>
      <c r="M1918" s="173">
        <v>154</v>
      </c>
      <c r="N1918" s="173">
        <v>58</v>
      </c>
      <c r="O1918" s="173">
        <v>102</v>
      </c>
      <c r="P1918" s="167">
        <v>1.6551724137931001</v>
      </c>
    </row>
    <row r="1919" spans="1:16" x14ac:dyDescent="0.35">
      <c r="A1919" s="177" t="s">
        <v>5289</v>
      </c>
      <c r="B1919" s="175" t="s">
        <v>5288</v>
      </c>
      <c r="C1919" s="175" t="s">
        <v>351</v>
      </c>
      <c r="D1919" s="175" t="s">
        <v>11225</v>
      </c>
      <c r="E1919" s="175" t="s">
        <v>5287</v>
      </c>
      <c r="F1919" s="175"/>
      <c r="G1919" s="176" t="s">
        <v>11226</v>
      </c>
      <c r="H1919" s="175" t="s">
        <v>1646</v>
      </c>
      <c r="I1919" s="173">
        <v>0</v>
      </c>
      <c r="J1919" s="173">
        <v>0</v>
      </c>
      <c r="K1919" s="173">
        <v>0</v>
      </c>
      <c r="L1919" s="174">
        <v>0</v>
      </c>
      <c r="M1919" s="173">
        <v>541</v>
      </c>
      <c r="N1919" s="173">
        <v>235</v>
      </c>
      <c r="O1919" s="173">
        <v>193</v>
      </c>
      <c r="P1919" s="167">
        <v>1.30212765957447</v>
      </c>
    </row>
    <row r="1920" spans="1:16" x14ac:dyDescent="0.35">
      <c r="A1920" s="177" t="s">
        <v>5286</v>
      </c>
      <c r="B1920" s="175" t="s">
        <v>2826</v>
      </c>
      <c r="C1920" s="175" t="s">
        <v>259</v>
      </c>
      <c r="D1920" s="175" t="s">
        <v>1837</v>
      </c>
      <c r="E1920" s="175" t="s">
        <v>5285</v>
      </c>
      <c r="F1920" s="175"/>
      <c r="G1920" s="176" t="s">
        <v>216</v>
      </c>
      <c r="H1920" s="175" t="s">
        <v>1462</v>
      </c>
      <c r="I1920" s="173">
        <v>0</v>
      </c>
      <c r="J1920" s="173">
        <v>0</v>
      </c>
      <c r="K1920" s="173">
        <v>0</v>
      </c>
      <c r="L1920" s="174">
        <v>0</v>
      </c>
      <c r="M1920" s="173">
        <v>0</v>
      </c>
      <c r="N1920" s="173">
        <v>0</v>
      </c>
      <c r="O1920" s="173">
        <v>0</v>
      </c>
      <c r="P1920" s="167">
        <v>0</v>
      </c>
    </row>
    <row r="1921" spans="1:16" x14ac:dyDescent="0.35">
      <c r="A1921" s="177" t="s">
        <v>5279</v>
      </c>
      <c r="B1921" s="175" t="s">
        <v>5136</v>
      </c>
      <c r="C1921" s="175" t="s">
        <v>262</v>
      </c>
      <c r="D1921" s="175" t="s">
        <v>4811</v>
      </c>
      <c r="E1921" s="175" t="s">
        <v>5278</v>
      </c>
      <c r="F1921" s="175"/>
      <c r="G1921" s="176" t="s">
        <v>202</v>
      </c>
      <c r="H1921" s="175" t="s">
        <v>1462</v>
      </c>
      <c r="I1921" s="173">
        <v>0</v>
      </c>
      <c r="J1921" s="173">
        <v>0</v>
      </c>
      <c r="K1921" s="173">
        <v>0</v>
      </c>
      <c r="L1921" s="174">
        <v>0</v>
      </c>
      <c r="M1921" s="173">
        <v>23</v>
      </c>
      <c r="N1921" s="173">
        <v>11</v>
      </c>
      <c r="O1921" s="173">
        <v>10</v>
      </c>
      <c r="P1921" s="167">
        <v>1.0909090909090899</v>
      </c>
    </row>
    <row r="1922" spans="1:16" x14ac:dyDescent="0.35">
      <c r="A1922" s="177" t="s">
        <v>5275</v>
      </c>
      <c r="B1922" s="175" t="s">
        <v>5023</v>
      </c>
      <c r="C1922" s="175" t="s">
        <v>259</v>
      </c>
      <c r="D1922" s="175" t="s">
        <v>9297</v>
      </c>
      <c r="E1922" s="175" t="s">
        <v>5274</v>
      </c>
      <c r="F1922" s="175"/>
      <c r="G1922" s="176" t="s">
        <v>9298</v>
      </c>
      <c r="H1922" s="175" t="s">
        <v>1646</v>
      </c>
      <c r="I1922" s="173">
        <v>0</v>
      </c>
      <c r="J1922" s="173">
        <v>1</v>
      </c>
      <c r="K1922" s="173">
        <v>0</v>
      </c>
      <c r="L1922" s="174">
        <v>-1</v>
      </c>
      <c r="M1922" s="173">
        <v>4490</v>
      </c>
      <c r="N1922" s="173">
        <v>1750</v>
      </c>
      <c r="O1922" s="173">
        <v>2199</v>
      </c>
      <c r="P1922" s="167">
        <v>1.5657142857142901</v>
      </c>
    </row>
    <row r="1923" spans="1:16" x14ac:dyDescent="0.35">
      <c r="A1923" s="177" t="s">
        <v>6775</v>
      </c>
      <c r="B1923" s="175" t="s">
        <v>5136</v>
      </c>
      <c r="C1923" s="175" t="s">
        <v>262</v>
      </c>
      <c r="D1923" s="175" t="s">
        <v>6774</v>
      </c>
      <c r="E1923" s="175" t="s">
        <v>6773</v>
      </c>
      <c r="F1923" s="175"/>
      <c r="G1923" s="176" t="s">
        <v>6772</v>
      </c>
      <c r="H1923" s="175" t="s">
        <v>1462</v>
      </c>
      <c r="I1923" s="173">
        <v>0</v>
      </c>
      <c r="J1923" s="173">
        <v>0</v>
      </c>
      <c r="K1923" s="173">
        <v>6</v>
      </c>
      <c r="L1923" s="174">
        <v>0</v>
      </c>
      <c r="M1923" s="173">
        <v>190</v>
      </c>
      <c r="N1923" s="173">
        <v>103</v>
      </c>
      <c r="O1923" s="173">
        <v>88</v>
      </c>
      <c r="P1923" s="167">
        <v>0.84466019417475702</v>
      </c>
    </row>
    <row r="1924" spans="1:16" x14ac:dyDescent="0.35">
      <c r="A1924" s="177" t="s">
        <v>6950</v>
      </c>
      <c r="B1924" s="175" t="s">
        <v>3116</v>
      </c>
      <c r="C1924" s="175" t="s">
        <v>262</v>
      </c>
      <c r="D1924" s="175" t="s">
        <v>10266</v>
      </c>
      <c r="E1924" s="175" t="s">
        <v>6949</v>
      </c>
      <c r="F1924" s="175"/>
      <c r="G1924" s="176" t="s">
        <v>2059</v>
      </c>
      <c r="H1924" s="175" t="s">
        <v>1469</v>
      </c>
      <c r="I1924" s="173">
        <v>0</v>
      </c>
      <c r="J1924" s="173">
        <v>0</v>
      </c>
      <c r="K1924" s="173">
        <v>0</v>
      </c>
      <c r="L1924" s="174">
        <v>0</v>
      </c>
      <c r="M1924" s="173">
        <v>117</v>
      </c>
      <c r="N1924" s="173">
        <v>89</v>
      </c>
      <c r="O1924" s="173">
        <v>123</v>
      </c>
      <c r="P1924" s="167">
        <v>0.31460674157303398</v>
      </c>
    </row>
    <row r="1925" spans="1:16" x14ac:dyDescent="0.35">
      <c r="A1925" s="177" t="s">
        <v>5269</v>
      </c>
      <c r="B1925" s="175" t="s">
        <v>5180</v>
      </c>
      <c r="C1925" s="175" t="s">
        <v>254</v>
      </c>
      <c r="D1925" s="175" t="s">
        <v>9925</v>
      </c>
      <c r="E1925" s="175" t="s">
        <v>5268</v>
      </c>
      <c r="F1925" s="175"/>
      <c r="G1925" s="176" t="s">
        <v>2918</v>
      </c>
      <c r="H1925" s="175" t="s">
        <v>1646</v>
      </c>
      <c r="I1925" s="173">
        <v>0</v>
      </c>
      <c r="J1925" s="173">
        <v>0</v>
      </c>
      <c r="K1925" s="173">
        <v>0</v>
      </c>
      <c r="L1925" s="174">
        <v>0</v>
      </c>
      <c r="M1925" s="173">
        <v>95</v>
      </c>
      <c r="N1925" s="173">
        <v>40</v>
      </c>
      <c r="O1925" s="173">
        <v>50</v>
      </c>
      <c r="P1925" s="167">
        <v>1.375</v>
      </c>
    </row>
    <row r="1926" spans="1:16" x14ac:dyDescent="0.35">
      <c r="A1926" s="177" t="s">
        <v>5267</v>
      </c>
      <c r="B1926" s="175" t="s">
        <v>3545</v>
      </c>
      <c r="C1926" s="175" t="s">
        <v>254</v>
      </c>
      <c r="D1926" s="175" t="s">
        <v>10267</v>
      </c>
      <c r="E1926" s="175" t="s">
        <v>5266</v>
      </c>
      <c r="F1926" s="175"/>
      <c r="G1926" s="176" t="s">
        <v>10268</v>
      </c>
      <c r="H1926" s="175" t="s">
        <v>1646</v>
      </c>
      <c r="I1926" s="173">
        <v>0</v>
      </c>
      <c r="J1926" s="173">
        <v>0</v>
      </c>
      <c r="K1926" s="173">
        <v>2</v>
      </c>
      <c r="L1926" s="174">
        <v>0</v>
      </c>
      <c r="M1926" s="173">
        <v>262</v>
      </c>
      <c r="N1926" s="173">
        <v>156</v>
      </c>
      <c r="O1926" s="173">
        <v>244</v>
      </c>
      <c r="P1926" s="167">
        <v>0.67948717948717996</v>
      </c>
    </row>
    <row r="1927" spans="1:16" x14ac:dyDescent="0.35">
      <c r="A1927" s="177" t="s">
        <v>5265</v>
      </c>
      <c r="B1927" s="175" t="s">
        <v>3545</v>
      </c>
      <c r="C1927" s="175" t="s">
        <v>254</v>
      </c>
      <c r="D1927" s="175" t="s">
        <v>5264</v>
      </c>
      <c r="E1927" s="175" t="s">
        <v>5263</v>
      </c>
      <c r="F1927" s="175"/>
      <c r="G1927" s="176" t="s">
        <v>201</v>
      </c>
      <c r="H1927" s="175" t="s">
        <v>1646</v>
      </c>
      <c r="I1927" s="173">
        <v>0</v>
      </c>
      <c r="J1927" s="173">
        <v>0</v>
      </c>
      <c r="K1927" s="173">
        <v>1</v>
      </c>
      <c r="L1927" s="174">
        <v>0</v>
      </c>
      <c r="M1927" s="173">
        <v>55</v>
      </c>
      <c r="N1927" s="173">
        <v>13</v>
      </c>
      <c r="O1927" s="173">
        <v>10</v>
      </c>
      <c r="P1927" s="167">
        <v>3.2307692307692299</v>
      </c>
    </row>
    <row r="1928" spans="1:16" x14ac:dyDescent="0.35">
      <c r="A1928" s="177" t="s">
        <v>5256</v>
      </c>
      <c r="B1928" s="175" t="s">
        <v>3545</v>
      </c>
      <c r="C1928" s="175" t="s">
        <v>254</v>
      </c>
      <c r="D1928" s="175" t="s">
        <v>5255</v>
      </c>
      <c r="E1928" s="175" t="s">
        <v>5254</v>
      </c>
      <c r="F1928" s="175"/>
      <c r="G1928" s="176" t="s">
        <v>5253</v>
      </c>
      <c r="H1928" s="175" t="s">
        <v>1646</v>
      </c>
      <c r="I1928" s="173">
        <v>0</v>
      </c>
      <c r="J1928" s="173">
        <v>0</v>
      </c>
      <c r="K1928" s="173">
        <v>4</v>
      </c>
      <c r="L1928" s="174">
        <v>0</v>
      </c>
      <c r="M1928" s="173">
        <v>356</v>
      </c>
      <c r="N1928" s="173">
        <v>105</v>
      </c>
      <c r="O1928" s="173">
        <v>142</v>
      </c>
      <c r="P1928" s="167">
        <v>2.39047619047619</v>
      </c>
    </row>
    <row r="1929" spans="1:16" x14ac:dyDescent="0.35">
      <c r="A1929" s="177" t="s">
        <v>5252</v>
      </c>
      <c r="B1929" s="175" t="s">
        <v>2757</v>
      </c>
      <c r="C1929" s="175" t="s">
        <v>254</v>
      </c>
      <c r="D1929" s="175" t="s">
        <v>11233</v>
      </c>
      <c r="E1929" s="175" t="s">
        <v>5251</v>
      </c>
      <c r="F1929" s="175"/>
      <c r="G1929" s="176" t="s">
        <v>4142</v>
      </c>
      <c r="H1929" s="175" t="s">
        <v>1646</v>
      </c>
      <c r="I1929" s="173">
        <v>0</v>
      </c>
      <c r="J1929" s="173">
        <v>0</v>
      </c>
      <c r="K1929" s="173">
        <v>0</v>
      </c>
      <c r="L1929" s="174">
        <v>0</v>
      </c>
      <c r="M1929" s="173">
        <v>320</v>
      </c>
      <c r="N1929" s="173">
        <v>232</v>
      </c>
      <c r="O1929" s="173">
        <v>368</v>
      </c>
      <c r="P1929" s="167">
        <v>0.37931034482758602</v>
      </c>
    </row>
    <row r="1930" spans="1:16" x14ac:dyDescent="0.35">
      <c r="A1930" s="177" t="s">
        <v>5250</v>
      </c>
      <c r="B1930" s="175" t="s">
        <v>5180</v>
      </c>
      <c r="C1930" s="175" t="s">
        <v>254</v>
      </c>
      <c r="D1930" s="175" t="s">
        <v>9299</v>
      </c>
      <c r="E1930" s="175" t="s">
        <v>5249</v>
      </c>
      <c r="F1930" s="175"/>
      <c r="G1930" s="176" t="s">
        <v>5248</v>
      </c>
      <c r="H1930" s="175" t="s">
        <v>1646</v>
      </c>
      <c r="I1930" s="173">
        <v>0</v>
      </c>
      <c r="J1930" s="173">
        <v>3</v>
      </c>
      <c r="K1930" s="173">
        <v>4</v>
      </c>
      <c r="L1930" s="174">
        <v>-1</v>
      </c>
      <c r="M1930" s="173">
        <v>254</v>
      </c>
      <c r="N1930" s="173">
        <v>72</v>
      </c>
      <c r="O1930" s="173">
        <v>95</v>
      </c>
      <c r="P1930" s="167">
        <v>2.5277777777777799</v>
      </c>
    </row>
    <row r="1931" spans="1:16" x14ac:dyDescent="0.35">
      <c r="A1931" s="177" t="s">
        <v>5247</v>
      </c>
      <c r="B1931" s="175" t="s">
        <v>3545</v>
      </c>
      <c r="C1931" s="175" t="s">
        <v>254</v>
      </c>
      <c r="D1931" s="175" t="s">
        <v>5246</v>
      </c>
      <c r="E1931" s="175" t="s">
        <v>5245</v>
      </c>
      <c r="F1931" s="175"/>
      <c r="G1931" s="176" t="s">
        <v>201</v>
      </c>
      <c r="H1931" s="175" t="s">
        <v>1646</v>
      </c>
      <c r="I1931" s="173">
        <v>0</v>
      </c>
      <c r="J1931" s="173">
        <v>0</v>
      </c>
      <c r="K1931" s="173">
        <v>0</v>
      </c>
      <c r="L1931" s="174">
        <v>0</v>
      </c>
      <c r="M1931" s="173">
        <v>42</v>
      </c>
      <c r="N1931" s="173">
        <v>14</v>
      </c>
      <c r="O1931" s="173">
        <v>18</v>
      </c>
      <c r="P1931" s="167">
        <v>2</v>
      </c>
    </row>
    <row r="1932" spans="1:16" x14ac:dyDescent="0.35">
      <c r="A1932" s="177" t="s">
        <v>5244</v>
      </c>
      <c r="B1932" s="175" t="s">
        <v>5243</v>
      </c>
      <c r="C1932" s="175" t="s">
        <v>254</v>
      </c>
      <c r="D1932" s="175" t="s">
        <v>5242</v>
      </c>
      <c r="E1932" s="175" t="s">
        <v>5241</v>
      </c>
      <c r="F1932" s="175"/>
      <c r="G1932" s="176" t="s">
        <v>201</v>
      </c>
      <c r="H1932" s="175" t="s">
        <v>1462</v>
      </c>
      <c r="I1932" s="173">
        <v>0</v>
      </c>
      <c r="J1932" s="173">
        <v>0</v>
      </c>
      <c r="K1932" s="173">
        <v>0</v>
      </c>
      <c r="L1932" s="174">
        <v>0</v>
      </c>
      <c r="M1932" s="173">
        <v>63</v>
      </c>
      <c r="N1932" s="173">
        <v>21</v>
      </c>
      <c r="O1932" s="173">
        <v>27</v>
      </c>
      <c r="P1932" s="167">
        <v>2</v>
      </c>
    </row>
    <row r="1933" spans="1:16" x14ac:dyDescent="0.35">
      <c r="A1933" s="177" t="s">
        <v>5240</v>
      </c>
      <c r="B1933" s="175" t="s">
        <v>2863</v>
      </c>
      <c r="C1933" s="175" t="s">
        <v>254</v>
      </c>
      <c r="D1933" s="175" t="s">
        <v>11234</v>
      </c>
      <c r="E1933" s="175" t="s">
        <v>5239</v>
      </c>
      <c r="F1933" s="175"/>
      <c r="G1933" s="176" t="s">
        <v>201</v>
      </c>
      <c r="H1933" s="175" t="s">
        <v>1469</v>
      </c>
      <c r="I1933" s="173">
        <v>0</v>
      </c>
      <c r="J1933" s="173">
        <v>0</v>
      </c>
      <c r="K1933" s="173">
        <v>0</v>
      </c>
      <c r="L1933" s="174">
        <v>0</v>
      </c>
      <c r="M1933" s="173">
        <v>17</v>
      </c>
      <c r="N1933" s="173">
        <v>3</v>
      </c>
      <c r="O1933" s="173">
        <v>0</v>
      </c>
      <c r="P1933" s="167">
        <v>4.6666666666666696</v>
      </c>
    </row>
    <row r="1934" spans="1:16" x14ac:dyDescent="0.35">
      <c r="A1934" s="177" t="s">
        <v>5238</v>
      </c>
      <c r="B1934" s="175" t="s">
        <v>5120</v>
      </c>
      <c r="C1934" s="175" t="s">
        <v>254</v>
      </c>
      <c r="D1934" s="175" t="s">
        <v>5237</v>
      </c>
      <c r="E1934" s="175" t="s">
        <v>5236</v>
      </c>
      <c r="F1934" s="175"/>
      <c r="G1934" s="176" t="s">
        <v>201</v>
      </c>
      <c r="H1934" s="175" t="s">
        <v>1646</v>
      </c>
      <c r="I1934" s="173">
        <v>0</v>
      </c>
      <c r="J1934" s="173">
        <v>0</v>
      </c>
      <c r="K1934" s="173">
        <v>0</v>
      </c>
      <c r="L1934" s="174">
        <v>0</v>
      </c>
      <c r="M1934" s="173">
        <v>59</v>
      </c>
      <c r="N1934" s="173">
        <v>17</v>
      </c>
      <c r="O1934" s="173">
        <v>24</v>
      </c>
      <c r="P1934" s="167">
        <v>2.47058823529412</v>
      </c>
    </row>
    <row r="1935" spans="1:16" x14ac:dyDescent="0.35">
      <c r="A1935" s="177" t="s">
        <v>5235</v>
      </c>
      <c r="B1935" s="175" t="s">
        <v>5043</v>
      </c>
      <c r="C1935" s="175" t="s">
        <v>254</v>
      </c>
      <c r="D1935" s="175" t="s">
        <v>11235</v>
      </c>
      <c r="E1935" s="175" t="s">
        <v>5234</v>
      </c>
      <c r="F1935" s="175"/>
      <c r="G1935" s="176" t="s">
        <v>1839</v>
      </c>
      <c r="H1935" s="175" t="s">
        <v>1469</v>
      </c>
      <c r="I1935" s="173">
        <v>0</v>
      </c>
      <c r="J1935" s="173">
        <v>0</v>
      </c>
      <c r="K1935" s="173">
        <v>0</v>
      </c>
      <c r="L1935" s="174">
        <v>0</v>
      </c>
      <c r="M1935" s="173">
        <v>86</v>
      </c>
      <c r="N1935" s="173">
        <v>30</v>
      </c>
      <c r="O1935" s="173">
        <v>18</v>
      </c>
      <c r="P1935" s="167">
        <v>1.86666666666667</v>
      </c>
    </row>
    <row r="1936" spans="1:16" x14ac:dyDescent="0.35">
      <c r="A1936" s="177" t="s">
        <v>5228</v>
      </c>
      <c r="B1936" s="175" t="s">
        <v>5156</v>
      </c>
      <c r="C1936" s="175" t="s">
        <v>259</v>
      </c>
      <c r="D1936" s="175" t="s">
        <v>9300</v>
      </c>
      <c r="E1936" s="175" t="s">
        <v>5227</v>
      </c>
      <c r="F1936" s="175"/>
      <c r="G1936" s="176" t="s">
        <v>2914</v>
      </c>
      <c r="H1936" s="175" t="s">
        <v>1469</v>
      </c>
      <c r="I1936" s="173">
        <v>0</v>
      </c>
      <c r="J1936" s="173">
        <v>0</v>
      </c>
      <c r="K1936" s="173">
        <v>0</v>
      </c>
      <c r="L1936" s="174">
        <v>0</v>
      </c>
      <c r="M1936" s="173">
        <v>60</v>
      </c>
      <c r="N1936" s="173">
        <v>21</v>
      </c>
      <c r="O1936" s="173">
        <v>27</v>
      </c>
      <c r="P1936" s="167">
        <v>1.8571428571428601</v>
      </c>
    </row>
    <row r="1937" spans="1:16" x14ac:dyDescent="0.35">
      <c r="A1937" s="177" t="s">
        <v>5226</v>
      </c>
      <c r="B1937" s="175" t="s">
        <v>2537</v>
      </c>
      <c r="C1937" s="175" t="s">
        <v>257</v>
      </c>
      <c r="D1937" s="175" t="s">
        <v>5225</v>
      </c>
      <c r="E1937" s="175" t="s">
        <v>5224</v>
      </c>
      <c r="F1937" s="175"/>
      <c r="G1937" s="176" t="s">
        <v>216</v>
      </c>
      <c r="H1937" s="175" t="s">
        <v>1646</v>
      </c>
      <c r="I1937" s="173">
        <v>0</v>
      </c>
      <c r="J1937" s="173">
        <v>4</v>
      </c>
      <c r="K1937" s="173">
        <v>1</v>
      </c>
      <c r="L1937" s="174">
        <v>-1</v>
      </c>
      <c r="M1937" s="173">
        <v>276</v>
      </c>
      <c r="N1937" s="173">
        <v>132</v>
      </c>
      <c r="O1937" s="173">
        <v>125</v>
      </c>
      <c r="P1937" s="167">
        <v>1.0909090909090899</v>
      </c>
    </row>
    <row r="1938" spans="1:16" x14ac:dyDescent="0.35">
      <c r="A1938" s="177" t="s">
        <v>6946</v>
      </c>
      <c r="B1938" s="175" t="s">
        <v>5681</v>
      </c>
      <c r="C1938" s="175" t="s">
        <v>256</v>
      </c>
      <c r="D1938" s="175" t="s">
        <v>10275</v>
      </c>
      <c r="E1938" s="175" t="s">
        <v>6945</v>
      </c>
      <c r="F1938" s="175"/>
      <c r="G1938" s="176" t="s">
        <v>10276</v>
      </c>
      <c r="H1938" s="175" t="s">
        <v>1646</v>
      </c>
      <c r="I1938" s="173">
        <v>0</v>
      </c>
      <c r="J1938" s="173">
        <v>0</v>
      </c>
      <c r="K1938" s="173">
        <v>0</v>
      </c>
      <c r="L1938" s="174">
        <v>0</v>
      </c>
      <c r="M1938" s="173">
        <v>857</v>
      </c>
      <c r="N1938" s="173">
        <v>241</v>
      </c>
      <c r="O1938" s="173">
        <v>327</v>
      </c>
      <c r="P1938" s="167">
        <v>2.5560165975103701</v>
      </c>
    </row>
    <row r="1939" spans="1:16" x14ac:dyDescent="0.35">
      <c r="A1939" s="177" t="s">
        <v>5221</v>
      </c>
      <c r="B1939" s="175" t="s">
        <v>5156</v>
      </c>
      <c r="C1939" s="175" t="s">
        <v>259</v>
      </c>
      <c r="D1939" s="175" t="s">
        <v>10278</v>
      </c>
      <c r="E1939" s="175" t="s">
        <v>5220</v>
      </c>
      <c r="F1939" s="175"/>
      <c r="G1939" s="176" t="s">
        <v>1872</v>
      </c>
      <c r="H1939" s="175" t="s">
        <v>1469</v>
      </c>
      <c r="I1939" s="173">
        <v>0</v>
      </c>
      <c r="J1939" s="173">
        <v>0</v>
      </c>
      <c r="K1939" s="173">
        <v>0</v>
      </c>
      <c r="L1939" s="174">
        <v>0</v>
      </c>
      <c r="M1939" s="173">
        <v>240</v>
      </c>
      <c r="N1939" s="173">
        <v>170</v>
      </c>
      <c r="O1939" s="173">
        <v>148</v>
      </c>
      <c r="P1939" s="167">
        <v>0.41176470588235298</v>
      </c>
    </row>
    <row r="1940" spans="1:16" x14ac:dyDescent="0.35">
      <c r="A1940" s="177" t="s">
        <v>5219</v>
      </c>
      <c r="B1940" s="175" t="s">
        <v>3620</v>
      </c>
      <c r="C1940" s="175" t="s">
        <v>259</v>
      </c>
      <c r="D1940" s="175" t="s">
        <v>9926</v>
      </c>
      <c r="E1940" s="175" t="s">
        <v>5218</v>
      </c>
      <c r="F1940" s="175"/>
      <c r="G1940" s="176" t="s">
        <v>1872</v>
      </c>
      <c r="H1940" s="175" t="s">
        <v>1469</v>
      </c>
      <c r="I1940" s="173">
        <v>0</v>
      </c>
      <c r="J1940" s="173">
        <v>0</v>
      </c>
      <c r="K1940" s="173">
        <v>0</v>
      </c>
      <c r="L1940" s="174">
        <v>0</v>
      </c>
      <c r="M1940" s="173">
        <v>43</v>
      </c>
      <c r="N1940" s="173">
        <v>17</v>
      </c>
      <c r="O1940" s="173">
        <v>20</v>
      </c>
      <c r="P1940" s="167">
        <v>1.52941176470588</v>
      </c>
    </row>
    <row r="1941" spans="1:16" x14ac:dyDescent="0.35">
      <c r="A1941" s="177" t="s">
        <v>5217</v>
      </c>
      <c r="B1941" s="175" t="s">
        <v>2789</v>
      </c>
      <c r="C1941" s="175" t="s">
        <v>260</v>
      </c>
      <c r="D1941" s="175" t="s">
        <v>9135</v>
      </c>
      <c r="E1941" s="175" t="s">
        <v>5216</v>
      </c>
      <c r="F1941" s="175"/>
      <c r="G1941" s="176" t="s">
        <v>9136</v>
      </c>
      <c r="H1941" s="175" t="s">
        <v>1646</v>
      </c>
      <c r="I1941" s="173">
        <v>0</v>
      </c>
      <c r="J1941" s="173">
        <v>0</v>
      </c>
      <c r="K1941" s="173">
        <v>0</v>
      </c>
      <c r="L1941" s="174">
        <v>0</v>
      </c>
      <c r="M1941" s="173">
        <v>95</v>
      </c>
      <c r="N1941" s="173">
        <v>27</v>
      </c>
      <c r="O1941" s="173">
        <v>38</v>
      </c>
      <c r="P1941" s="167">
        <v>2.5185185185185199</v>
      </c>
    </row>
    <row r="1942" spans="1:16" x14ac:dyDescent="0.35">
      <c r="A1942" s="177" t="s">
        <v>5212</v>
      </c>
      <c r="B1942" s="175" t="s">
        <v>3015</v>
      </c>
      <c r="C1942" s="175" t="s">
        <v>8856</v>
      </c>
      <c r="D1942" s="175" t="s">
        <v>10285</v>
      </c>
      <c r="E1942" s="175" t="s">
        <v>5211</v>
      </c>
      <c r="F1942" s="175"/>
      <c r="G1942" s="176" t="s">
        <v>11239</v>
      </c>
      <c r="H1942" s="175" t="s">
        <v>1469</v>
      </c>
      <c r="I1942" s="173">
        <v>0</v>
      </c>
      <c r="J1942" s="173">
        <v>0</v>
      </c>
      <c r="K1942" s="173">
        <v>0</v>
      </c>
      <c r="L1942" s="174">
        <v>0</v>
      </c>
      <c r="M1942" s="173">
        <v>520</v>
      </c>
      <c r="N1942" s="173">
        <v>190</v>
      </c>
      <c r="O1942" s="173">
        <v>247</v>
      </c>
      <c r="P1942" s="167">
        <v>1.73684210526316</v>
      </c>
    </row>
    <row r="1943" spans="1:16" x14ac:dyDescent="0.35">
      <c r="A1943" s="177" t="s">
        <v>5208</v>
      </c>
      <c r="B1943" s="175"/>
      <c r="C1943" s="175" t="s">
        <v>350</v>
      </c>
      <c r="D1943" s="175" t="s">
        <v>1892</v>
      </c>
      <c r="E1943" s="175" t="s">
        <v>5207</v>
      </c>
      <c r="F1943" s="175"/>
      <c r="G1943" s="176" t="s">
        <v>227</v>
      </c>
      <c r="H1943" s="175" t="s">
        <v>1469</v>
      </c>
      <c r="I1943" s="173">
        <v>0</v>
      </c>
      <c r="J1943" s="173">
        <v>0</v>
      </c>
      <c r="K1943" s="173">
        <v>0</v>
      </c>
      <c r="L1943" s="174">
        <v>0</v>
      </c>
      <c r="M1943" s="173">
        <v>22</v>
      </c>
      <c r="N1943" s="173">
        <v>8</v>
      </c>
      <c r="O1943" s="173">
        <v>12</v>
      </c>
      <c r="P1943" s="167">
        <v>1.75</v>
      </c>
    </row>
    <row r="1944" spans="1:16" x14ac:dyDescent="0.35">
      <c r="A1944" s="177" t="s">
        <v>5206</v>
      </c>
      <c r="B1944" s="175" t="s">
        <v>3119</v>
      </c>
      <c r="C1944" s="175" t="s">
        <v>262</v>
      </c>
      <c r="D1944" s="175" t="s">
        <v>9664</v>
      </c>
      <c r="E1944" s="175" t="s">
        <v>5205</v>
      </c>
      <c r="F1944" s="175"/>
      <c r="G1944" s="176" t="s">
        <v>9665</v>
      </c>
      <c r="H1944" s="175" t="s">
        <v>1646</v>
      </c>
      <c r="I1944" s="173">
        <v>0</v>
      </c>
      <c r="J1944" s="173">
        <v>0</v>
      </c>
      <c r="K1944" s="173">
        <v>1</v>
      </c>
      <c r="L1944" s="174">
        <v>0</v>
      </c>
      <c r="M1944" s="173">
        <v>1832</v>
      </c>
      <c r="N1944" s="173">
        <v>725</v>
      </c>
      <c r="O1944" s="173">
        <v>1503</v>
      </c>
      <c r="P1944" s="167">
        <v>1.52689655172414</v>
      </c>
    </row>
    <row r="1945" spans="1:16" x14ac:dyDescent="0.35">
      <c r="A1945" s="177" t="s">
        <v>5204</v>
      </c>
      <c r="B1945" s="175" t="s">
        <v>3545</v>
      </c>
      <c r="C1945" s="175" t="s">
        <v>254</v>
      </c>
      <c r="D1945" s="175" t="s">
        <v>10291</v>
      </c>
      <c r="E1945" s="175" t="s">
        <v>5203</v>
      </c>
      <c r="F1945" s="175"/>
      <c r="G1945" s="176" t="s">
        <v>201</v>
      </c>
      <c r="H1945" s="175" t="s">
        <v>1646</v>
      </c>
      <c r="I1945" s="173">
        <v>0</v>
      </c>
      <c r="J1945" s="173">
        <v>0</v>
      </c>
      <c r="K1945" s="173">
        <v>0</v>
      </c>
      <c r="L1945" s="174">
        <v>0</v>
      </c>
      <c r="M1945" s="173">
        <v>72</v>
      </c>
      <c r="N1945" s="173">
        <v>16</v>
      </c>
      <c r="O1945" s="173">
        <v>21</v>
      </c>
      <c r="P1945" s="167">
        <v>3.5</v>
      </c>
    </row>
    <row r="1946" spans="1:16" x14ac:dyDescent="0.35">
      <c r="A1946" s="177" t="s">
        <v>5196</v>
      </c>
      <c r="B1946" s="175"/>
      <c r="C1946" s="175" t="s">
        <v>255</v>
      </c>
      <c r="D1946" s="175"/>
      <c r="E1946" s="175"/>
      <c r="F1946" s="175" t="s">
        <v>5195</v>
      </c>
      <c r="G1946" s="176"/>
      <c r="H1946" s="175" t="s">
        <v>1462</v>
      </c>
      <c r="I1946" s="173">
        <v>0</v>
      </c>
      <c r="J1946" s="173">
        <v>0</v>
      </c>
      <c r="K1946" s="173">
        <v>0</v>
      </c>
      <c r="L1946" s="174">
        <v>0</v>
      </c>
      <c r="M1946" s="173">
        <v>0</v>
      </c>
      <c r="N1946" s="173">
        <v>0</v>
      </c>
      <c r="O1946" s="173">
        <v>0</v>
      </c>
      <c r="P1946" s="167">
        <v>0</v>
      </c>
    </row>
    <row r="1947" spans="1:16" x14ac:dyDescent="0.35">
      <c r="A1947" s="177" t="s">
        <v>5194</v>
      </c>
      <c r="B1947" s="175" t="s">
        <v>5169</v>
      </c>
      <c r="C1947" s="175" t="s">
        <v>262</v>
      </c>
      <c r="D1947" s="175" t="s">
        <v>5193</v>
      </c>
      <c r="E1947" s="175" t="s">
        <v>5192</v>
      </c>
      <c r="F1947" s="175"/>
      <c r="G1947" s="176" t="s">
        <v>5191</v>
      </c>
      <c r="H1947" s="175" t="s">
        <v>1462</v>
      </c>
      <c r="I1947" s="173">
        <v>0</v>
      </c>
      <c r="J1947" s="173">
        <v>0</v>
      </c>
      <c r="K1947" s="173">
        <v>0</v>
      </c>
      <c r="L1947" s="174">
        <v>0</v>
      </c>
      <c r="M1947" s="173">
        <v>87</v>
      </c>
      <c r="N1947" s="173">
        <v>24</v>
      </c>
      <c r="O1947" s="173">
        <v>34</v>
      </c>
      <c r="P1947" s="167">
        <v>2.625</v>
      </c>
    </row>
    <row r="1948" spans="1:16" x14ac:dyDescent="0.35">
      <c r="A1948" s="177" t="s">
        <v>5190</v>
      </c>
      <c r="B1948" s="175" t="s">
        <v>5189</v>
      </c>
      <c r="C1948" s="175" t="s">
        <v>260</v>
      </c>
      <c r="D1948" s="175" t="s">
        <v>9305</v>
      </c>
      <c r="E1948" s="175" t="s">
        <v>5188</v>
      </c>
      <c r="F1948" s="175"/>
      <c r="G1948" s="176" t="s">
        <v>9306</v>
      </c>
      <c r="H1948" s="175" t="s">
        <v>1462</v>
      </c>
      <c r="I1948" s="173">
        <v>0</v>
      </c>
      <c r="J1948" s="173">
        <v>0</v>
      </c>
      <c r="K1948" s="173">
        <v>0</v>
      </c>
      <c r="L1948" s="174">
        <v>0</v>
      </c>
      <c r="M1948" s="173">
        <v>46</v>
      </c>
      <c r="N1948" s="173">
        <v>12</v>
      </c>
      <c r="O1948" s="173">
        <v>16</v>
      </c>
      <c r="P1948" s="167">
        <v>2.8333333333333299</v>
      </c>
    </row>
    <row r="1949" spans="1:16" x14ac:dyDescent="0.35">
      <c r="A1949" s="177" t="s">
        <v>7143</v>
      </c>
      <c r="B1949" s="175" t="s">
        <v>5126</v>
      </c>
      <c r="C1949" s="175" t="s">
        <v>263</v>
      </c>
      <c r="D1949" s="175" t="s">
        <v>9929</v>
      </c>
      <c r="E1949" s="175" t="s">
        <v>7142</v>
      </c>
      <c r="F1949" s="175"/>
      <c r="G1949" s="176" t="s">
        <v>9307</v>
      </c>
      <c r="H1949" s="175" t="s">
        <v>1646</v>
      </c>
      <c r="I1949" s="173">
        <v>0</v>
      </c>
      <c r="J1949" s="173">
        <v>1</v>
      </c>
      <c r="K1949" s="173">
        <v>0</v>
      </c>
      <c r="L1949" s="174">
        <v>-1</v>
      </c>
      <c r="M1949" s="173">
        <v>413</v>
      </c>
      <c r="N1949" s="173">
        <v>172</v>
      </c>
      <c r="O1949" s="173">
        <v>203</v>
      </c>
      <c r="P1949" s="167">
        <v>1.40116279069767</v>
      </c>
    </row>
    <row r="1950" spans="1:16" x14ac:dyDescent="0.35">
      <c r="A1950" s="177" t="s">
        <v>5186</v>
      </c>
      <c r="B1950" s="175" t="s">
        <v>5185</v>
      </c>
      <c r="C1950" s="175" t="s">
        <v>256</v>
      </c>
      <c r="D1950" s="175" t="s">
        <v>9065</v>
      </c>
      <c r="E1950" s="175" t="s">
        <v>5184</v>
      </c>
      <c r="F1950" s="175"/>
      <c r="G1950" s="176" t="s">
        <v>2526</v>
      </c>
      <c r="H1950" s="175" t="s">
        <v>1469</v>
      </c>
      <c r="I1950" s="173">
        <v>0</v>
      </c>
      <c r="J1950" s="173">
        <v>0</v>
      </c>
      <c r="K1950" s="173">
        <v>0</v>
      </c>
      <c r="L1950" s="174">
        <v>0</v>
      </c>
      <c r="M1950" s="173">
        <v>193</v>
      </c>
      <c r="N1950" s="173">
        <v>64</v>
      </c>
      <c r="O1950" s="173">
        <v>91</v>
      </c>
      <c r="P1950" s="167">
        <v>2.015625</v>
      </c>
    </row>
    <row r="1951" spans="1:16" x14ac:dyDescent="0.35">
      <c r="A1951" s="177" t="s">
        <v>5183</v>
      </c>
      <c r="B1951" s="175" t="s">
        <v>3433</v>
      </c>
      <c r="C1951" s="175" t="s">
        <v>259</v>
      </c>
      <c r="D1951" s="175" t="s">
        <v>9655</v>
      </c>
      <c r="E1951" s="175" t="s">
        <v>5182</v>
      </c>
      <c r="F1951" s="175"/>
      <c r="G1951" s="176" t="s">
        <v>4161</v>
      </c>
      <c r="H1951" s="175" t="s">
        <v>1878</v>
      </c>
      <c r="I1951" s="173">
        <v>0</v>
      </c>
      <c r="J1951" s="173">
        <v>0</v>
      </c>
      <c r="K1951" s="173">
        <v>0</v>
      </c>
      <c r="L1951" s="174">
        <v>0</v>
      </c>
      <c r="M1951" s="173">
        <v>108</v>
      </c>
      <c r="N1951" s="173">
        <v>39</v>
      </c>
      <c r="O1951" s="173">
        <v>45</v>
      </c>
      <c r="P1951" s="167">
        <v>1.7692307692307701</v>
      </c>
    </row>
    <row r="1952" spans="1:16" x14ac:dyDescent="0.35">
      <c r="A1952" s="177" t="s">
        <v>5178</v>
      </c>
      <c r="B1952" s="175" t="s">
        <v>3424</v>
      </c>
      <c r="C1952" s="175" t="s">
        <v>8856</v>
      </c>
      <c r="D1952" s="175" t="s">
        <v>10297</v>
      </c>
      <c r="E1952" s="175" t="s">
        <v>5177</v>
      </c>
      <c r="F1952" s="175"/>
      <c r="G1952" s="176" t="s">
        <v>11246</v>
      </c>
      <c r="H1952" s="175" t="s">
        <v>1469</v>
      </c>
      <c r="I1952" s="173">
        <v>0</v>
      </c>
      <c r="J1952" s="173">
        <v>0</v>
      </c>
      <c r="K1952" s="173">
        <v>1</v>
      </c>
      <c r="L1952" s="174">
        <v>0</v>
      </c>
      <c r="M1952" s="173">
        <v>395</v>
      </c>
      <c r="N1952" s="173">
        <v>189</v>
      </c>
      <c r="O1952" s="173">
        <v>300</v>
      </c>
      <c r="P1952" s="167">
        <v>1.08994708994709</v>
      </c>
    </row>
    <row r="1953" spans="1:16" x14ac:dyDescent="0.35">
      <c r="A1953" s="177" t="s">
        <v>5176</v>
      </c>
      <c r="B1953" s="175" t="s">
        <v>5175</v>
      </c>
      <c r="C1953" s="175" t="s">
        <v>267</v>
      </c>
      <c r="D1953" s="175" t="s">
        <v>2055</v>
      </c>
      <c r="E1953" s="175" t="s">
        <v>5174</v>
      </c>
      <c r="F1953" s="175"/>
      <c r="G1953" s="176" t="s">
        <v>272</v>
      </c>
      <c r="H1953" s="175" t="s">
        <v>1462</v>
      </c>
      <c r="I1953" s="173">
        <v>0</v>
      </c>
      <c r="J1953" s="173">
        <v>0</v>
      </c>
      <c r="K1953" s="173">
        <v>0</v>
      </c>
      <c r="L1953" s="174">
        <v>0</v>
      </c>
      <c r="M1953" s="173">
        <v>22</v>
      </c>
      <c r="N1953" s="173">
        <v>8</v>
      </c>
      <c r="O1953" s="173">
        <v>10</v>
      </c>
      <c r="P1953" s="167">
        <v>1.75</v>
      </c>
    </row>
    <row r="1954" spans="1:16" x14ac:dyDescent="0.35">
      <c r="A1954" s="177" t="s">
        <v>5167</v>
      </c>
      <c r="B1954" s="175" t="s">
        <v>5149</v>
      </c>
      <c r="C1954" s="175" t="s">
        <v>351</v>
      </c>
      <c r="D1954" s="175" t="s">
        <v>10304</v>
      </c>
      <c r="E1954" s="175" t="s">
        <v>5166</v>
      </c>
      <c r="F1954" s="175"/>
      <c r="G1954" s="176" t="s">
        <v>10305</v>
      </c>
      <c r="H1954" s="175" t="s">
        <v>1469</v>
      </c>
      <c r="I1954" s="173">
        <v>0</v>
      </c>
      <c r="J1954" s="173">
        <v>0</v>
      </c>
      <c r="K1954" s="173">
        <v>0</v>
      </c>
      <c r="L1954" s="174">
        <v>0</v>
      </c>
      <c r="M1954" s="173">
        <v>89</v>
      </c>
      <c r="N1954" s="173">
        <v>33</v>
      </c>
      <c r="O1954" s="173">
        <v>41</v>
      </c>
      <c r="P1954" s="167">
        <v>1.6969696969696999</v>
      </c>
    </row>
    <row r="1955" spans="1:16" x14ac:dyDescent="0.35">
      <c r="A1955" s="177" t="s">
        <v>5165</v>
      </c>
      <c r="B1955" s="175" t="s">
        <v>5156</v>
      </c>
      <c r="C1955" s="175" t="s">
        <v>259</v>
      </c>
      <c r="D1955" s="175"/>
      <c r="E1955" s="175" t="s">
        <v>5164</v>
      </c>
      <c r="F1955" s="175"/>
      <c r="G1955" s="176"/>
      <c r="H1955" s="175" t="s">
        <v>1643</v>
      </c>
      <c r="I1955" s="173">
        <v>0</v>
      </c>
      <c r="J1955" s="173">
        <v>0</v>
      </c>
      <c r="K1955" s="173">
        <v>0</v>
      </c>
      <c r="L1955" s="174">
        <v>0</v>
      </c>
      <c r="M1955" s="173">
        <v>0</v>
      </c>
      <c r="N1955" s="173">
        <v>0</v>
      </c>
      <c r="O1955" s="173">
        <v>0</v>
      </c>
      <c r="P1955" s="167">
        <v>0</v>
      </c>
    </row>
    <row r="1956" spans="1:16" x14ac:dyDescent="0.35">
      <c r="A1956" s="177" t="s">
        <v>5161</v>
      </c>
      <c r="B1956" s="175" t="s">
        <v>5160</v>
      </c>
      <c r="C1956" s="175" t="s">
        <v>257</v>
      </c>
      <c r="D1956" s="175" t="s">
        <v>5159</v>
      </c>
      <c r="E1956" s="175" t="s">
        <v>5158</v>
      </c>
      <c r="F1956" s="175"/>
      <c r="G1956" s="176" t="s">
        <v>1885</v>
      </c>
      <c r="H1956" s="175" t="s">
        <v>1646</v>
      </c>
      <c r="I1956" s="173">
        <v>0</v>
      </c>
      <c r="J1956" s="173">
        <v>2</v>
      </c>
      <c r="K1956" s="173">
        <v>0</v>
      </c>
      <c r="L1956" s="174">
        <v>-1</v>
      </c>
      <c r="M1956" s="173">
        <v>1159</v>
      </c>
      <c r="N1956" s="173">
        <v>584</v>
      </c>
      <c r="O1956" s="173">
        <v>467</v>
      </c>
      <c r="P1956" s="167">
        <v>0.98458904109588996</v>
      </c>
    </row>
    <row r="1957" spans="1:16" x14ac:dyDescent="0.35">
      <c r="A1957" s="177" t="s">
        <v>5157</v>
      </c>
      <c r="B1957" s="175" t="s">
        <v>5156</v>
      </c>
      <c r="C1957" s="175" t="s">
        <v>259</v>
      </c>
      <c r="D1957" s="175" t="s">
        <v>9667</v>
      </c>
      <c r="E1957" s="175" t="s">
        <v>5155</v>
      </c>
      <c r="F1957" s="175"/>
      <c r="G1957" s="176" t="s">
        <v>9668</v>
      </c>
      <c r="H1957" s="175" t="s">
        <v>1646</v>
      </c>
      <c r="I1957" s="173">
        <v>0</v>
      </c>
      <c r="J1957" s="173">
        <v>0</v>
      </c>
      <c r="K1957" s="173">
        <v>0</v>
      </c>
      <c r="L1957" s="174">
        <v>0</v>
      </c>
      <c r="M1957" s="173">
        <v>585</v>
      </c>
      <c r="N1957" s="173">
        <v>115</v>
      </c>
      <c r="O1957" s="173">
        <v>113</v>
      </c>
      <c r="P1957" s="167">
        <v>4.0869565217391299</v>
      </c>
    </row>
    <row r="1958" spans="1:16" x14ac:dyDescent="0.35">
      <c r="A1958" s="177" t="s">
        <v>6768</v>
      </c>
      <c r="B1958" s="175" t="s">
        <v>5117</v>
      </c>
      <c r="C1958" s="175" t="s">
        <v>262</v>
      </c>
      <c r="D1958" s="175" t="s">
        <v>2642</v>
      </c>
      <c r="E1958" s="175" t="s">
        <v>6767</v>
      </c>
      <c r="F1958" s="175"/>
      <c r="G1958" s="176" t="s">
        <v>202</v>
      </c>
      <c r="H1958" s="175" t="s">
        <v>1462</v>
      </c>
      <c r="I1958" s="173">
        <v>0</v>
      </c>
      <c r="J1958" s="173">
        <v>0</v>
      </c>
      <c r="K1958" s="173">
        <v>0</v>
      </c>
      <c r="L1958" s="174">
        <v>0</v>
      </c>
      <c r="M1958" s="173">
        <v>20</v>
      </c>
      <c r="N1958" s="173">
        <v>6</v>
      </c>
      <c r="O1958" s="173">
        <v>14</v>
      </c>
      <c r="P1958" s="167">
        <v>2.3333333333333299</v>
      </c>
    </row>
    <row r="1959" spans="1:16" x14ac:dyDescent="0.35">
      <c r="A1959" s="177" t="s">
        <v>7959</v>
      </c>
      <c r="B1959" s="175" t="s">
        <v>5156</v>
      </c>
      <c r="C1959" s="175" t="s">
        <v>259</v>
      </c>
      <c r="D1959" s="175" t="s">
        <v>10309</v>
      </c>
      <c r="E1959" s="175" t="s">
        <v>7958</v>
      </c>
      <c r="F1959" s="175"/>
      <c r="G1959" s="176" t="s">
        <v>10310</v>
      </c>
      <c r="H1959" s="175" t="s">
        <v>1646</v>
      </c>
      <c r="I1959" s="173">
        <v>0</v>
      </c>
      <c r="J1959" s="173">
        <v>38</v>
      </c>
      <c r="K1959" s="173">
        <v>80</v>
      </c>
      <c r="L1959" s="174">
        <v>-1</v>
      </c>
      <c r="M1959" s="173">
        <v>971</v>
      </c>
      <c r="N1959" s="173">
        <v>370</v>
      </c>
      <c r="O1959" s="173">
        <v>400</v>
      </c>
      <c r="P1959" s="167">
        <v>1.6243243243243199</v>
      </c>
    </row>
    <row r="1960" spans="1:16" x14ac:dyDescent="0.35">
      <c r="A1960" s="177" t="s">
        <v>5154</v>
      </c>
      <c r="B1960" s="175" t="s">
        <v>5061</v>
      </c>
      <c r="C1960" s="175" t="s">
        <v>262</v>
      </c>
      <c r="D1960" s="175" t="s">
        <v>9669</v>
      </c>
      <c r="E1960" s="175" t="s">
        <v>5153</v>
      </c>
      <c r="F1960" s="175"/>
      <c r="G1960" s="176" t="s">
        <v>9670</v>
      </c>
      <c r="H1960" s="175" t="s">
        <v>1469</v>
      </c>
      <c r="I1960" s="173">
        <v>0</v>
      </c>
      <c r="J1960" s="173">
        <v>0</v>
      </c>
      <c r="K1960" s="173">
        <v>0</v>
      </c>
      <c r="L1960" s="174">
        <v>0</v>
      </c>
      <c r="M1960" s="173">
        <v>41</v>
      </c>
      <c r="N1960" s="173">
        <v>8</v>
      </c>
      <c r="O1960" s="173">
        <v>12</v>
      </c>
      <c r="P1960" s="167">
        <v>4.125</v>
      </c>
    </row>
    <row r="1961" spans="1:16" x14ac:dyDescent="0.35">
      <c r="A1961" s="177" t="s">
        <v>5152</v>
      </c>
      <c r="B1961" s="175" t="s">
        <v>3548</v>
      </c>
      <c r="C1961" s="175" t="s">
        <v>350</v>
      </c>
      <c r="D1961" s="175" t="s">
        <v>9141</v>
      </c>
      <c r="E1961" s="175" t="s">
        <v>5151</v>
      </c>
      <c r="F1961" s="175"/>
      <c r="G1961" s="176" t="s">
        <v>1986</v>
      </c>
      <c r="H1961" s="175" t="s">
        <v>1469</v>
      </c>
      <c r="I1961" s="173">
        <v>0</v>
      </c>
      <c r="J1961" s="173">
        <v>0</v>
      </c>
      <c r="K1961" s="173">
        <v>0</v>
      </c>
      <c r="L1961" s="174">
        <v>0</v>
      </c>
      <c r="M1961" s="173">
        <v>106</v>
      </c>
      <c r="N1961" s="173">
        <v>33</v>
      </c>
      <c r="O1961" s="173">
        <v>43</v>
      </c>
      <c r="P1961" s="167">
        <v>2.2121212121212102</v>
      </c>
    </row>
    <row r="1962" spans="1:16" x14ac:dyDescent="0.35">
      <c r="A1962" s="177" t="s">
        <v>5150</v>
      </c>
      <c r="B1962" s="175" t="s">
        <v>5149</v>
      </c>
      <c r="C1962" s="175" t="s">
        <v>351</v>
      </c>
      <c r="D1962" s="175" t="s">
        <v>5148</v>
      </c>
      <c r="E1962" s="175" t="s">
        <v>5147</v>
      </c>
      <c r="F1962" s="175"/>
      <c r="G1962" s="176" t="s">
        <v>5146</v>
      </c>
      <c r="H1962" s="175" t="s">
        <v>1462</v>
      </c>
      <c r="I1962" s="173">
        <v>0</v>
      </c>
      <c r="J1962" s="173">
        <v>0</v>
      </c>
      <c r="K1962" s="173">
        <v>1</v>
      </c>
      <c r="L1962" s="174">
        <v>0</v>
      </c>
      <c r="M1962" s="173">
        <v>89</v>
      </c>
      <c r="N1962" s="173">
        <v>35</v>
      </c>
      <c r="O1962" s="173">
        <v>46</v>
      </c>
      <c r="P1962" s="167">
        <v>1.54285714285714</v>
      </c>
    </row>
    <row r="1963" spans="1:16" x14ac:dyDescent="0.35">
      <c r="A1963" s="177" t="s">
        <v>6764</v>
      </c>
      <c r="B1963" s="175" t="s">
        <v>5110</v>
      </c>
      <c r="C1963" s="175" t="s">
        <v>351</v>
      </c>
      <c r="D1963" s="175" t="s">
        <v>6763</v>
      </c>
      <c r="E1963" s="175" t="s">
        <v>6762</v>
      </c>
      <c r="F1963" s="175"/>
      <c r="G1963" s="176" t="s">
        <v>6686</v>
      </c>
      <c r="H1963" s="175" t="s">
        <v>1646</v>
      </c>
      <c r="I1963" s="173">
        <v>0</v>
      </c>
      <c r="J1963" s="173">
        <v>0</v>
      </c>
      <c r="K1963" s="173">
        <v>1</v>
      </c>
      <c r="L1963" s="174">
        <v>0</v>
      </c>
      <c r="M1963" s="173">
        <v>218</v>
      </c>
      <c r="N1963" s="173">
        <v>136</v>
      </c>
      <c r="O1963" s="173">
        <v>175</v>
      </c>
      <c r="P1963" s="167">
        <v>0.60294117647058798</v>
      </c>
    </row>
    <row r="1964" spans="1:16" x14ac:dyDescent="0.35">
      <c r="A1964" s="177" t="s">
        <v>5145</v>
      </c>
      <c r="B1964" s="175" t="s">
        <v>2753</v>
      </c>
      <c r="C1964" s="175" t="s">
        <v>262</v>
      </c>
      <c r="D1964" s="175" t="s">
        <v>11766</v>
      </c>
      <c r="E1964" s="175" t="s">
        <v>5144</v>
      </c>
      <c r="F1964" s="175"/>
      <c r="G1964" s="176" t="s">
        <v>11767</v>
      </c>
      <c r="H1964" s="175" t="s">
        <v>1462</v>
      </c>
      <c r="I1964" s="173">
        <v>0</v>
      </c>
      <c r="J1964" s="173">
        <v>0</v>
      </c>
      <c r="K1964" s="173">
        <v>0</v>
      </c>
      <c r="L1964" s="174">
        <v>0</v>
      </c>
      <c r="M1964" s="173">
        <v>58</v>
      </c>
      <c r="N1964" s="173">
        <v>15</v>
      </c>
      <c r="O1964" s="173">
        <v>19</v>
      </c>
      <c r="P1964" s="167">
        <v>2.8666666666666698</v>
      </c>
    </row>
    <row r="1965" spans="1:16" x14ac:dyDescent="0.35">
      <c r="A1965" s="177" t="s">
        <v>5137</v>
      </c>
      <c r="B1965" s="175" t="s">
        <v>5136</v>
      </c>
      <c r="C1965" s="175" t="s">
        <v>262</v>
      </c>
      <c r="D1965" s="175" t="s">
        <v>5135</v>
      </c>
      <c r="E1965" s="175" t="s">
        <v>5134</v>
      </c>
      <c r="F1965" s="175"/>
      <c r="G1965" s="176" t="s">
        <v>1894</v>
      </c>
      <c r="H1965" s="175" t="s">
        <v>1646</v>
      </c>
      <c r="I1965" s="173">
        <v>0</v>
      </c>
      <c r="J1965" s="173">
        <v>0</v>
      </c>
      <c r="K1965" s="173">
        <v>0</v>
      </c>
      <c r="L1965" s="174">
        <v>0</v>
      </c>
      <c r="M1965" s="173">
        <v>153</v>
      </c>
      <c r="N1965" s="173">
        <v>130</v>
      </c>
      <c r="O1965" s="173">
        <v>124</v>
      </c>
      <c r="P1965" s="167">
        <v>0.17692307692307699</v>
      </c>
    </row>
    <row r="1966" spans="1:16" x14ac:dyDescent="0.35">
      <c r="A1966" s="177" t="s">
        <v>5133</v>
      </c>
      <c r="B1966" s="175" t="s">
        <v>5132</v>
      </c>
      <c r="C1966" s="175" t="s">
        <v>351</v>
      </c>
      <c r="D1966" s="175" t="s">
        <v>11768</v>
      </c>
      <c r="E1966" s="175" t="s">
        <v>5131</v>
      </c>
      <c r="F1966" s="175"/>
      <c r="G1966" s="176" t="s">
        <v>10318</v>
      </c>
      <c r="H1966" s="175" t="s">
        <v>1462</v>
      </c>
      <c r="I1966" s="173">
        <v>0</v>
      </c>
      <c r="J1966" s="173">
        <v>0</v>
      </c>
      <c r="K1966" s="173">
        <v>0</v>
      </c>
      <c r="L1966" s="174">
        <v>0</v>
      </c>
      <c r="M1966" s="173">
        <v>201</v>
      </c>
      <c r="N1966" s="173">
        <v>81</v>
      </c>
      <c r="O1966" s="173">
        <v>109</v>
      </c>
      <c r="P1966" s="167">
        <v>1.4814814814814801</v>
      </c>
    </row>
    <row r="1967" spans="1:16" x14ac:dyDescent="0.35">
      <c r="A1967" s="177" t="s">
        <v>5130</v>
      </c>
      <c r="B1967" s="175" t="s">
        <v>5129</v>
      </c>
      <c r="C1967" s="175" t="s">
        <v>259</v>
      </c>
      <c r="D1967" s="175" t="s">
        <v>10050</v>
      </c>
      <c r="E1967" s="175" t="s">
        <v>5128</v>
      </c>
      <c r="F1967" s="175"/>
      <c r="G1967" s="176" t="s">
        <v>10051</v>
      </c>
      <c r="H1967" s="175" t="s">
        <v>1462</v>
      </c>
      <c r="I1967" s="173">
        <v>0</v>
      </c>
      <c r="J1967" s="173">
        <v>0</v>
      </c>
      <c r="K1967" s="173">
        <v>0</v>
      </c>
      <c r="L1967" s="174">
        <v>0</v>
      </c>
      <c r="M1967" s="173">
        <v>33</v>
      </c>
      <c r="N1967" s="173">
        <v>18</v>
      </c>
      <c r="O1967" s="173">
        <v>41</v>
      </c>
      <c r="P1967" s="167">
        <v>0.83333333333333304</v>
      </c>
    </row>
    <row r="1968" spans="1:16" x14ac:dyDescent="0.35">
      <c r="A1968" s="177" t="s">
        <v>5127</v>
      </c>
      <c r="B1968" s="175" t="s">
        <v>5126</v>
      </c>
      <c r="C1968" s="175" t="s">
        <v>263</v>
      </c>
      <c r="D1968" s="175" t="s">
        <v>10319</v>
      </c>
      <c r="E1968" s="175" t="s">
        <v>5125</v>
      </c>
      <c r="F1968" s="175"/>
      <c r="G1968" s="176" t="s">
        <v>10320</v>
      </c>
      <c r="H1968" s="175" t="s">
        <v>1646</v>
      </c>
      <c r="I1968" s="173">
        <v>0</v>
      </c>
      <c r="J1968" s="173">
        <v>0</v>
      </c>
      <c r="K1968" s="173">
        <v>0</v>
      </c>
      <c r="L1968" s="174">
        <v>0</v>
      </c>
      <c r="M1968" s="173">
        <v>566</v>
      </c>
      <c r="N1968" s="173">
        <v>278</v>
      </c>
      <c r="O1968" s="173">
        <v>365</v>
      </c>
      <c r="P1968" s="167">
        <v>1.0359712230215801</v>
      </c>
    </row>
    <row r="1969" spans="1:16" x14ac:dyDescent="0.35">
      <c r="A1969" s="177" t="s">
        <v>5124</v>
      </c>
      <c r="B1969" s="175" t="s">
        <v>2863</v>
      </c>
      <c r="C1969" s="175" t="s">
        <v>254</v>
      </c>
      <c r="D1969" s="175" t="s">
        <v>9311</v>
      </c>
      <c r="E1969" s="175" t="s">
        <v>5123</v>
      </c>
      <c r="F1969" s="175"/>
      <c r="G1969" s="176" t="s">
        <v>5122</v>
      </c>
      <c r="H1969" s="175" t="s">
        <v>1646</v>
      </c>
      <c r="I1969" s="173">
        <v>0</v>
      </c>
      <c r="J1969" s="173">
        <v>0</v>
      </c>
      <c r="K1969" s="173">
        <v>1</v>
      </c>
      <c r="L1969" s="174">
        <v>0</v>
      </c>
      <c r="M1969" s="173">
        <v>362</v>
      </c>
      <c r="N1969" s="173">
        <v>137</v>
      </c>
      <c r="O1969" s="173">
        <v>168</v>
      </c>
      <c r="P1969" s="167">
        <v>1.64233576642336</v>
      </c>
    </row>
    <row r="1970" spans="1:16" x14ac:dyDescent="0.35">
      <c r="A1970" s="177" t="s">
        <v>5118</v>
      </c>
      <c r="B1970" s="175" t="s">
        <v>5117</v>
      </c>
      <c r="C1970" s="175" t="s">
        <v>262</v>
      </c>
      <c r="D1970" s="175" t="s">
        <v>1920</v>
      </c>
      <c r="E1970" s="175" t="s">
        <v>5116</v>
      </c>
      <c r="F1970" s="175"/>
      <c r="G1970" s="176" t="s">
        <v>202</v>
      </c>
      <c r="H1970" s="175" t="s">
        <v>1462</v>
      </c>
      <c r="I1970" s="173">
        <v>0</v>
      </c>
      <c r="J1970" s="173">
        <v>0</v>
      </c>
      <c r="K1970" s="173">
        <v>0</v>
      </c>
      <c r="L1970" s="174">
        <v>0</v>
      </c>
      <c r="M1970" s="173">
        <v>25</v>
      </c>
      <c r="N1970" s="173">
        <v>8</v>
      </c>
      <c r="O1970" s="173">
        <v>14</v>
      </c>
      <c r="P1970" s="167">
        <v>2.125</v>
      </c>
    </row>
    <row r="1971" spans="1:16" x14ac:dyDescent="0.35">
      <c r="A1971" s="177" t="s">
        <v>5115</v>
      </c>
      <c r="B1971" s="175" t="s">
        <v>2789</v>
      </c>
      <c r="C1971" s="175" t="s">
        <v>260</v>
      </c>
      <c r="D1971" s="175" t="s">
        <v>10322</v>
      </c>
      <c r="E1971" s="175" t="s">
        <v>5114</v>
      </c>
      <c r="F1971" s="175"/>
      <c r="G1971" s="176" t="s">
        <v>10323</v>
      </c>
      <c r="H1971" s="175" t="s">
        <v>1646</v>
      </c>
      <c r="I1971" s="173">
        <v>0</v>
      </c>
      <c r="J1971" s="173">
        <v>14</v>
      </c>
      <c r="K1971" s="173">
        <v>0</v>
      </c>
      <c r="L1971" s="174">
        <v>-1</v>
      </c>
      <c r="M1971" s="173">
        <v>558</v>
      </c>
      <c r="N1971" s="173">
        <v>183</v>
      </c>
      <c r="O1971" s="173">
        <v>225</v>
      </c>
      <c r="P1971" s="167">
        <v>2.0491803278688501</v>
      </c>
    </row>
    <row r="1972" spans="1:16" x14ac:dyDescent="0.35">
      <c r="A1972" s="177" t="s">
        <v>5111</v>
      </c>
      <c r="B1972" s="175" t="s">
        <v>5110</v>
      </c>
      <c r="C1972" s="175" t="s">
        <v>351</v>
      </c>
      <c r="D1972" s="175" t="s">
        <v>2401</v>
      </c>
      <c r="E1972" s="175" t="s">
        <v>5109</v>
      </c>
      <c r="F1972" s="175"/>
      <c r="G1972" s="176" t="s">
        <v>202</v>
      </c>
      <c r="H1972" s="175" t="s">
        <v>1462</v>
      </c>
      <c r="I1972" s="173">
        <v>0</v>
      </c>
      <c r="J1972" s="173">
        <v>0</v>
      </c>
      <c r="K1972" s="173">
        <v>0</v>
      </c>
      <c r="L1972" s="174">
        <v>0</v>
      </c>
      <c r="M1972" s="173">
        <v>125</v>
      </c>
      <c r="N1972" s="173">
        <v>22</v>
      </c>
      <c r="O1972" s="173">
        <v>29</v>
      </c>
      <c r="P1972" s="167">
        <v>4.6818181818181799</v>
      </c>
    </row>
    <row r="1973" spans="1:16" x14ac:dyDescent="0.35">
      <c r="A1973" s="177" t="s">
        <v>5108</v>
      </c>
      <c r="B1973" s="175" t="s">
        <v>2768</v>
      </c>
      <c r="C1973" s="175" t="s">
        <v>254</v>
      </c>
      <c r="D1973" s="175" t="s">
        <v>11258</v>
      </c>
      <c r="E1973" s="175" t="s">
        <v>5107</v>
      </c>
      <c r="F1973" s="175"/>
      <c r="G1973" s="176" t="s">
        <v>1839</v>
      </c>
      <c r="H1973" s="175" t="s">
        <v>1646</v>
      </c>
      <c r="I1973" s="173">
        <v>0</v>
      </c>
      <c r="J1973" s="173">
        <v>0</v>
      </c>
      <c r="K1973" s="173">
        <v>0</v>
      </c>
      <c r="L1973" s="174">
        <v>0</v>
      </c>
      <c r="M1973" s="173">
        <v>99</v>
      </c>
      <c r="N1973" s="173">
        <v>29</v>
      </c>
      <c r="O1973" s="173">
        <v>64</v>
      </c>
      <c r="P1973" s="167">
        <v>2.4137931034482798</v>
      </c>
    </row>
    <row r="1974" spans="1:16" x14ac:dyDescent="0.35">
      <c r="A1974" s="177" t="s">
        <v>5102</v>
      </c>
      <c r="B1974" s="175" t="s">
        <v>5023</v>
      </c>
      <c r="C1974" s="175" t="s">
        <v>259</v>
      </c>
      <c r="D1974" s="175" t="s">
        <v>11770</v>
      </c>
      <c r="E1974" s="175" t="s">
        <v>5101</v>
      </c>
      <c r="F1974" s="175"/>
      <c r="G1974" s="176" t="s">
        <v>9931</v>
      </c>
      <c r="H1974" s="175" t="s">
        <v>1469</v>
      </c>
      <c r="I1974" s="173">
        <v>0</v>
      </c>
      <c r="J1974" s="173">
        <v>0</v>
      </c>
      <c r="K1974" s="173">
        <v>0</v>
      </c>
      <c r="L1974" s="174">
        <v>0</v>
      </c>
      <c r="M1974" s="173">
        <v>248</v>
      </c>
      <c r="N1974" s="173">
        <v>93</v>
      </c>
      <c r="O1974" s="173">
        <v>126</v>
      </c>
      <c r="P1974" s="167">
        <v>1.6666666666666701</v>
      </c>
    </row>
    <row r="1975" spans="1:16" x14ac:dyDescent="0.35">
      <c r="A1975" s="177" t="s">
        <v>5100</v>
      </c>
      <c r="B1975" s="175" t="s">
        <v>2812</v>
      </c>
      <c r="C1975" s="175" t="s">
        <v>257</v>
      </c>
      <c r="D1975" s="175" t="s">
        <v>5099</v>
      </c>
      <c r="E1975" s="175" t="s">
        <v>5098</v>
      </c>
      <c r="F1975" s="175"/>
      <c r="G1975" s="176" t="s">
        <v>216</v>
      </c>
      <c r="H1975" s="175" t="s">
        <v>1646</v>
      </c>
      <c r="I1975" s="173">
        <v>0</v>
      </c>
      <c r="J1975" s="173">
        <v>5</v>
      </c>
      <c r="K1975" s="173">
        <v>2</v>
      </c>
      <c r="L1975" s="174">
        <v>-1</v>
      </c>
      <c r="M1975" s="173">
        <v>45</v>
      </c>
      <c r="N1975" s="173">
        <v>19</v>
      </c>
      <c r="O1975" s="173">
        <v>20</v>
      </c>
      <c r="P1975" s="167">
        <v>1.3684210526315801</v>
      </c>
    </row>
    <row r="1976" spans="1:16" x14ac:dyDescent="0.35">
      <c r="A1976" s="179" t="s">
        <v>5093</v>
      </c>
      <c r="B1976" s="178" t="s">
        <v>5084</v>
      </c>
      <c r="C1976" s="178" t="s">
        <v>351</v>
      </c>
      <c r="D1976" s="175"/>
      <c r="E1976" s="175" t="s">
        <v>5092</v>
      </c>
      <c r="F1976" s="175"/>
      <c r="G1976" s="176"/>
      <c r="H1976" s="175" t="s">
        <v>1462</v>
      </c>
      <c r="I1976" s="173">
        <v>0</v>
      </c>
      <c r="J1976" s="173">
        <v>0</v>
      </c>
      <c r="K1976" s="173">
        <v>0</v>
      </c>
      <c r="L1976" s="174">
        <v>0</v>
      </c>
      <c r="M1976" s="173">
        <v>0</v>
      </c>
      <c r="N1976" s="173">
        <v>0</v>
      </c>
      <c r="O1976" s="173">
        <v>0</v>
      </c>
      <c r="P1976" s="167">
        <v>0</v>
      </c>
    </row>
    <row r="1977" spans="1:16" x14ac:dyDescent="0.35">
      <c r="A1977" s="177" t="s">
        <v>5089</v>
      </c>
      <c r="B1977" s="175"/>
      <c r="C1977" s="175" t="s">
        <v>351</v>
      </c>
      <c r="D1977" s="175" t="s">
        <v>7558</v>
      </c>
      <c r="E1977" s="175"/>
      <c r="F1977" s="175" t="s">
        <v>5088</v>
      </c>
      <c r="G1977" s="176" t="s">
        <v>2357</v>
      </c>
      <c r="H1977" s="175" t="s">
        <v>1646</v>
      </c>
      <c r="I1977" s="173">
        <v>0</v>
      </c>
      <c r="J1977" s="173">
        <v>0</v>
      </c>
      <c r="K1977" s="173">
        <v>1</v>
      </c>
      <c r="L1977" s="174">
        <v>0</v>
      </c>
      <c r="M1977" s="173">
        <v>44</v>
      </c>
      <c r="N1977" s="173">
        <v>15</v>
      </c>
      <c r="O1977" s="173">
        <v>81</v>
      </c>
      <c r="P1977" s="167">
        <v>1.93333333333333</v>
      </c>
    </row>
    <row r="1978" spans="1:16" x14ac:dyDescent="0.35">
      <c r="A1978" s="177" t="s">
        <v>5085</v>
      </c>
      <c r="B1978" s="175" t="s">
        <v>5084</v>
      </c>
      <c r="C1978" s="175" t="s">
        <v>351</v>
      </c>
      <c r="D1978" s="175" t="s">
        <v>9485</v>
      </c>
      <c r="E1978" s="175" t="s">
        <v>5083</v>
      </c>
      <c r="F1978" s="175"/>
      <c r="G1978" s="176" t="s">
        <v>9486</v>
      </c>
      <c r="H1978" s="175" t="s">
        <v>1462</v>
      </c>
      <c r="I1978" s="173">
        <v>0</v>
      </c>
      <c r="J1978" s="173">
        <v>0</v>
      </c>
      <c r="K1978" s="173">
        <v>0</v>
      </c>
      <c r="L1978" s="174">
        <v>0</v>
      </c>
      <c r="M1978" s="173">
        <v>0</v>
      </c>
      <c r="N1978" s="173">
        <v>2</v>
      </c>
      <c r="O1978" s="173">
        <v>13</v>
      </c>
      <c r="P1978" s="167">
        <v>-1</v>
      </c>
    </row>
    <row r="1979" spans="1:16" x14ac:dyDescent="0.35">
      <c r="A1979" s="177" t="s">
        <v>5082</v>
      </c>
      <c r="B1979" s="175" t="s">
        <v>5081</v>
      </c>
      <c r="C1979" s="175" t="s">
        <v>257</v>
      </c>
      <c r="D1979" s="175" t="s">
        <v>5080</v>
      </c>
      <c r="E1979" s="175" t="s">
        <v>5079</v>
      </c>
      <c r="F1979" s="175"/>
      <c r="G1979" s="176" t="s">
        <v>216</v>
      </c>
      <c r="H1979" s="175" t="s">
        <v>1646</v>
      </c>
      <c r="I1979" s="173">
        <v>0</v>
      </c>
      <c r="J1979" s="173">
        <v>0</v>
      </c>
      <c r="K1979" s="173">
        <v>1</v>
      </c>
      <c r="L1979" s="174">
        <v>0</v>
      </c>
      <c r="M1979" s="173">
        <v>346</v>
      </c>
      <c r="N1979" s="173">
        <v>112</v>
      </c>
      <c r="O1979" s="173">
        <v>135</v>
      </c>
      <c r="P1979" s="167">
        <v>2.08928571428571</v>
      </c>
    </row>
    <row r="1980" spans="1:16" x14ac:dyDescent="0.35">
      <c r="A1980" s="177" t="s">
        <v>5075</v>
      </c>
      <c r="B1980" s="175"/>
      <c r="C1980" s="175" t="s">
        <v>258</v>
      </c>
      <c r="D1980" s="175" t="s">
        <v>11775</v>
      </c>
      <c r="E1980" s="175" t="s">
        <v>5074</v>
      </c>
      <c r="F1980" s="175"/>
      <c r="G1980" s="176" t="s">
        <v>11776</v>
      </c>
      <c r="H1980" s="175" t="s">
        <v>1646</v>
      </c>
      <c r="I1980" s="173">
        <v>0</v>
      </c>
      <c r="J1980" s="173">
        <v>0</v>
      </c>
      <c r="K1980" s="173">
        <v>3</v>
      </c>
      <c r="L1980" s="174">
        <v>0</v>
      </c>
      <c r="M1980" s="173">
        <v>419</v>
      </c>
      <c r="N1980" s="173">
        <v>149</v>
      </c>
      <c r="O1980" s="173">
        <v>169</v>
      </c>
      <c r="P1980" s="167">
        <v>1.81208053691275</v>
      </c>
    </row>
    <row r="1981" spans="1:16" x14ac:dyDescent="0.35">
      <c r="A1981" s="177" t="s">
        <v>6752</v>
      </c>
      <c r="B1981" s="175" t="s">
        <v>1739</v>
      </c>
      <c r="C1981" s="175" t="s">
        <v>350</v>
      </c>
      <c r="D1981" s="175" t="s">
        <v>10334</v>
      </c>
      <c r="E1981" s="175" t="s">
        <v>6751</v>
      </c>
      <c r="F1981" s="175"/>
      <c r="G1981" s="176" t="s">
        <v>10335</v>
      </c>
      <c r="H1981" s="175" t="s">
        <v>1646</v>
      </c>
      <c r="I1981" s="173">
        <v>0</v>
      </c>
      <c r="J1981" s="173">
        <v>1</v>
      </c>
      <c r="K1981" s="173">
        <v>0</v>
      </c>
      <c r="L1981" s="174">
        <v>-1</v>
      </c>
      <c r="M1981" s="173">
        <v>42</v>
      </c>
      <c r="N1981" s="173">
        <v>14</v>
      </c>
      <c r="O1981" s="173">
        <v>27</v>
      </c>
      <c r="P1981" s="167">
        <v>2</v>
      </c>
    </row>
    <row r="1982" spans="1:16" x14ac:dyDescent="0.35">
      <c r="A1982" s="177" t="s">
        <v>5073</v>
      </c>
      <c r="B1982" s="175" t="s">
        <v>5072</v>
      </c>
      <c r="C1982" s="175" t="s">
        <v>260</v>
      </c>
      <c r="D1982" s="175" t="s">
        <v>9312</v>
      </c>
      <c r="E1982" s="175" t="s">
        <v>5071</v>
      </c>
      <c r="F1982" s="175"/>
      <c r="G1982" s="176" t="s">
        <v>3672</v>
      </c>
      <c r="H1982" s="175" t="s">
        <v>1646</v>
      </c>
      <c r="I1982" s="173">
        <v>0</v>
      </c>
      <c r="J1982" s="173">
        <v>0</v>
      </c>
      <c r="K1982" s="173">
        <v>0</v>
      </c>
      <c r="L1982" s="174">
        <v>0</v>
      </c>
      <c r="M1982" s="173">
        <v>537</v>
      </c>
      <c r="N1982" s="173">
        <v>225</v>
      </c>
      <c r="O1982" s="173">
        <v>274</v>
      </c>
      <c r="P1982" s="167">
        <v>1.38666666666667</v>
      </c>
    </row>
    <row r="1983" spans="1:16" x14ac:dyDescent="0.35">
      <c r="A1983" s="177" t="s">
        <v>5070</v>
      </c>
      <c r="B1983" s="175" t="s">
        <v>2623</v>
      </c>
      <c r="C1983" s="175" t="s">
        <v>258</v>
      </c>
      <c r="D1983" s="175" t="s">
        <v>11777</v>
      </c>
      <c r="E1983" s="175" t="s">
        <v>5069</v>
      </c>
      <c r="F1983" s="175"/>
      <c r="G1983" s="176" t="s">
        <v>11778</v>
      </c>
      <c r="H1983" s="175" t="s">
        <v>1646</v>
      </c>
      <c r="I1983" s="173">
        <v>0</v>
      </c>
      <c r="J1983" s="173">
        <v>0</v>
      </c>
      <c r="K1983" s="173">
        <v>1</v>
      </c>
      <c r="L1983" s="174">
        <v>0</v>
      </c>
      <c r="M1983" s="173">
        <v>2410</v>
      </c>
      <c r="N1983" s="173">
        <v>937</v>
      </c>
      <c r="O1983" s="173">
        <v>1196</v>
      </c>
      <c r="P1983" s="167">
        <v>1.5720384204909299</v>
      </c>
    </row>
    <row r="1984" spans="1:16" x14ac:dyDescent="0.35">
      <c r="A1984" s="177" t="s">
        <v>5068</v>
      </c>
      <c r="B1984" s="175" t="s">
        <v>5067</v>
      </c>
      <c r="C1984" s="175" t="s">
        <v>260</v>
      </c>
      <c r="D1984" s="175" t="s">
        <v>5066</v>
      </c>
      <c r="E1984" s="175" t="s">
        <v>5065</v>
      </c>
      <c r="F1984" s="175"/>
      <c r="G1984" s="176" t="s">
        <v>274</v>
      </c>
      <c r="H1984" s="175" t="s">
        <v>1469</v>
      </c>
      <c r="I1984" s="173">
        <v>0</v>
      </c>
      <c r="J1984" s="173">
        <v>0</v>
      </c>
      <c r="K1984" s="173">
        <v>0</v>
      </c>
      <c r="L1984" s="174">
        <v>0</v>
      </c>
      <c r="M1984" s="173">
        <v>22</v>
      </c>
      <c r="N1984" s="173">
        <v>8</v>
      </c>
      <c r="O1984" s="173">
        <v>10</v>
      </c>
      <c r="P1984" s="167">
        <v>1.75</v>
      </c>
    </row>
    <row r="1985" spans="1:16" x14ac:dyDescent="0.35">
      <c r="A1985" s="177" t="s">
        <v>7050</v>
      </c>
      <c r="B1985" s="175" t="s">
        <v>6854</v>
      </c>
      <c r="C1985" s="175" t="s">
        <v>8856</v>
      </c>
      <c r="D1985" s="175" t="s">
        <v>11781</v>
      </c>
      <c r="E1985" s="175" t="s">
        <v>7049</v>
      </c>
      <c r="F1985" s="175"/>
      <c r="G1985" s="176" t="s">
        <v>2416</v>
      </c>
      <c r="H1985" s="175" t="s">
        <v>1646</v>
      </c>
      <c r="I1985" s="173">
        <v>0</v>
      </c>
      <c r="J1985" s="173">
        <v>2</v>
      </c>
      <c r="K1985" s="173">
        <v>6</v>
      </c>
      <c r="L1985" s="174">
        <v>-1</v>
      </c>
      <c r="M1985" s="173">
        <v>1499</v>
      </c>
      <c r="N1985" s="173">
        <v>696</v>
      </c>
      <c r="O1985" s="173">
        <v>875</v>
      </c>
      <c r="P1985" s="167">
        <v>1.1537356321839101</v>
      </c>
    </row>
    <row r="1986" spans="1:16" x14ac:dyDescent="0.35">
      <c r="A1986" s="177" t="s">
        <v>7374</v>
      </c>
      <c r="B1986" s="175" t="s">
        <v>2623</v>
      </c>
      <c r="C1986" s="175" t="s">
        <v>258</v>
      </c>
      <c r="D1986" s="175" t="s">
        <v>10337</v>
      </c>
      <c r="E1986" s="175" t="s">
        <v>7373</v>
      </c>
      <c r="F1986" s="175"/>
      <c r="G1986" s="176" t="s">
        <v>11268</v>
      </c>
      <c r="H1986" s="175" t="s">
        <v>1646</v>
      </c>
      <c r="I1986" s="173">
        <v>0</v>
      </c>
      <c r="J1986" s="173">
        <v>4</v>
      </c>
      <c r="K1986" s="173">
        <v>5</v>
      </c>
      <c r="L1986" s="174">
        <v>-1</v>
      </c>
      <c r="M1986" s="173">
        <v>6426</v>
      </c>
      <c r="N1986" s="173">
        <v>2301</v>
      </c>
      <c r="O1986" s="173">
        <v>2914</v>
      </c>
      <c r="P1986" s="167">
        <v>1.79269882659713</v>
      </c>
    </row>
    <row r="1987" spans="1:16" x14ac:dyDescent="0.35">
      <c r="A1987" s="177" t="s">
        <v>7403</v>
      </c>
      <c r="B1987" s="175" t="s">
        <v>5072</v>
      </c>
      <c r="C1987" s="175" t="s">
        <v>260</v>
      </c>
      <c r="D1987" s="175" t="s">
        <v>10338</v>
      </c>
      <c r="E1987" s="175" t="s">
        <v>7402</v>
      </c>
      <c r="F1987" s="175"/>
      <c r="G1987" s="176" t="s">
        <v>11269</v>
      </c>
      <c r="H1987" s="175" t="s">
        <v>1646</v>
      </c>
      <c r="I1987" s="173">
        <v>0</v>
      </c>
      <c r="J1987" s="173">
        <v>2</v>
      </c>
      <c r="K1987" s="173">
        <v>4</v>
      </c>
      <c r="L1987" s="174">
        <v>-1</v>
      </c>
      <c r="M1987" s="173">
        <v>204</v>
      </c>
      <c r="N1987" s="173">
        <v>82</v>
      </c>
      <c r="O1987" s="173">
        <v>99</v>
      </c>
      <c r="P1987" s="167">
        <v>1.48780487804878</v>
      </c>
    </row>
    <row r="1988" spans="1:16" x14ac:dyDescent="0.35">
      <c r="A1988" s="177" t="s">
        <v>5059</v>
      </c>
      <c r="B1988" s="175" t="s">
        <v>5058</v>
      </c>
      <c r="C1988" s="175" t="s">
        <v>259</v>
      </c>
      <c r="D1988" s="175" t="s">
        <v>11782</v>
      </c>
      <c r="E1988" s="175" t="s">
        <v>5057</v>
      </c>
      <c r="F1988" s="175"/>
      <c r="G1988" s="176" t="s">
        <v>11783</v>
      </c>
      <c r="H1988" s="175" t="s">
        <v>1646</v>
      </c>
      <c r="I1988" s="173">
        <v>0</v>
      </c>
      <c r="J1988" s="173">
        <v>1</v>
      </c>
      <c r="K1988" s="173">
        <v>0</v>
      </c>
      <c r="L1988" s="174">
        <v>-1</v>
      </c>
      <c r="M1988" s="173">
        <v>155</v>
      </c>
      <c r="N1988" s="173">
        <v>54</v>
      </c>
      <c r="O1988" s="173">
        <v>50</v>
      </c>
      <c r="P1988" s="167">
        <v>1.87037037037037</v>
      </c>
    </row>
    <row r="1989" spans="1:16" x14ac:dyDescent="0.35">
      <c r="A1989" s="177" t="s">
        <v>5056</v>
      </c>
      <c r="B1989" s="175"/>
      <c r="C1989" s="175" t="s">
        <v>264</v>
      </c>
      <c r="D1989" s="175" t="s">
        <v>5055</v>
      </c>
      <c r="E1989" s="175" t="s">
        <v>5054</v>
      </c>
      <c r="F1989" s="175"/>
      <c r="G1989" s="176" t="s">
        <v>2997</v>
      </c>
      <c r="H1989" s="175" t="s">
        <v>1462</v>
      </c>
      <c r="I1989" s="173">
        <v>0</v>
      </c>
      <c r="J1989" s="173">
        <v>0</v>
      </c>
      <c r="K1989" s="173">
        <v>0</v>
      </c>
      <c r="L1989" s="174">
        <v>0</v>
      </c>
      <c r="M1989" s="173">
        <v>66</v>
      </c>
      <c r="N1989" s="173">
        <v>26</v>
      </c>
      <c r="O1989" s="173">
        <v>30</v>
      </c>
      <c r="P1989" s="167">
        <v>1.5384615384615401</v>
      </c>
    </row>
    <row r="1990" spans="1:16" x14ac:dyDescent="0.35">
      <c r="A1990" s="177" t="s">
        <v>5053</v>
      </c>
      <c r="B1990" s="175"/>
      <c r="C1990" s="175" t="s">
        <v>254</v>
      </c>
      <c r="D1990" s="175" t="s">
        <v>10339</v>
      </c>
      <c r="E1990" s="175" t="s">
        <v>5052</v>
      </c>
      <c r="F1990" s="175"/>
      <c r="G1990" s="176" t="s">
        <v>10340</v>
      </c>
      <c r="H1990" s="175" t="s">
        <v>1469</v>
      </c>
      <c r="I1990" s="173">
        <v>0</v>
      </c>
      <c r="J1990" s="173">
        <v>0</v>
      </c>
      <c r="K1990" s="173">
        <v>0</v>
      </c>
      <c r="L1990" s="174">
        <v>0</v>
      </c>
      <c r="M1990" s="173">
        <v>126</v>
      </c>
      <c r="N1990" s="173">
        <v>66</v>
      </c>
      <c r="O1990" s="173">
        <v>114</v>
      </c>
      <c r="P1990" s="167">
        <v>0.90909090909090895</v>
      </c>
    </row>
    <row r="1991" spans="1:16" x14ac:dyDescent="0.35">
      <c r="A1991" s="177" t="s">
        <v>6750</v>
      </c>
      <c r="B1991" s="175" t="s">
        <v>2826</v>
      </c>
      <c r="C1991" s="175" t="s">
        <v>259</v>
      </c>
      <c r="D1991" s="175" t="s">
        <v>9317</v>
      </c>
      <c r="E1991" s="175" t="s">
        <v>6749</v>
      </c>
      <c r="F1991" s="175"/>
      <c r="G1991" s="176" t="s">
        <v>1839</v>
      </c>
      <c r="H1991" s="175" t="s">
        <v>1646</v>
      </c>
      <c r="I1991" s="173">
        <v>0</v>
      </c>
      <c r="J1991" s="173">
        <v>3</v>
      </c>
      <c r="K1991" s="173">
        <v>0</v>
      </c>
      <c r="L1991" s="174">
        <v>-1</v>
      </c>
      <c r="M1991" s="173">
        <v>3959</v>
      </c>
      <c r="N1991" s="173">
        <v>3090</v>
      </c>
      <c r="O1991" s="173">
        <v>3253</v>
      </c>
      <c r="P1991" s="167">
        <v>0.28122977346278299</v>
      </c>
    </row>
    <row r="1992" spans="1:16" x14ac:dyDescent="0.35">
      <c r="A1992" s="177" t="s">
        <v>5049</v>
      </c>
      <c r="B1992" s="175" t="s">
        <v>2768</v>
      </c>
      <c r="C1992" s="175" t="s">
        <v>254</v>
      </c>
      <c r="D1992" s="175" t="s">
        <v>9680</v>
      </c>
      <c r="E1992" s="175" t="s">
        <v>5048</v>
      </c>
      <c r="F1992" s="175"/>
      <c r="G1992" s="176" t="s">
        <v>4670</v>
      </c>
      <c r="H1992" s="175" t="s">
        <v>1469</v>
      </c>
      <c r="I1992" s="173">
        <v>0</v>
      </c>
      <c r="J1992" s="173">
        <v>0</v>
      </c>
      <c r="K1992" s="173">
        <v>0</v>
      </c>
      <c r="L1992" s="174">
        <v>0</v>
      </c>
      <c r="M1992" s="173">
        <v>83</v>
      </c>
      <c r="N1992" s="173">
        <v>29</v>
      </c>
      <c r="O1992" s="173">
        <v>36</v>
      </c>
      <c r="P1992" s="167">
        <v>1.86206896551724</v>
      </c>
    </row>
    <row r="1993" spans="1:16" x14ac:dyDescent="0.35">
      <c r="A1993" s="177" t="s">
        <v>5047</v>
      </c>
      <c r="B1993" s="175" t="s">
        <v>2765</v>
      </c>
      <c r="C1993" s="175" t="s">
        <v>254</v>
      </c>
      <c r="D1993" s="175" t="s">
        <v>5046</v>
      </c>
      <c r="E1993" s="175" t="s">
        <v>5045</v>
      </c>
      <c r="F1993" s="175"/>
      <c r="G1993" s="176" t="s">
        <v>1839</v>
      </c>
      <c r="H1993" s="175" t="s">
        <v>1462</v>
      </c>
      <c r="I1993" s="173">
        <v>0</v>
      </c>
      <c r="J1993" s="173">
        <v>0</v>
      </c>
      <c r="K1993" s="173">
        <v>0</v>
      </c>
      <c r="L1993" s="174">
        <v>0</v>
      </c>
      <c r="M1993" s="173">
        <v>42</v>
      </c>
      <c r="N1993" s="173">
        <v>11</v>
      </c>
      <c r="O1993" s="173">
        <v>15</v>
      </c>
      <c r="P1993" s="167">
        <v>2.8181818181818201</v>
      </c>
    </row>
    <row r="1994" spans="1:16" x14ac:dyDescent="0.35">
      <c r="A1994" s="177" t="s">
        <v>5044</v>
      </c>
      <c r="B1994" s="175" t="s">
        <v>5043</v>
      </c>
      <c r="C1994" s="175" t="s">
        <v>254</v>
      </c>
      <c r="D1994" s="175" t="s">
        <v>2764</v>
      </c>
      <c r="E1994" s="175" t="s">
        <v>5042</v>
      </c>
      <c r="F1994" s="175"/>
      <c r="G1994" s="176" t="s">
        <v>201</v>
      </c>
      <c r="H1994" s="175" t="s">
        <v>1646</v>
      </c>
      <c r="I1994" s="173">
        <v>0</v>
      </c>
      <c r="J1994" s="173">
        <v>0</v>
      </c>
      <c r="K1994" s="173">
        <v>0</v>
      </c>
      <c r="L1994" s="174">
        <v>0</v>
      </c>
      <c r="M1994" s="173">
        <v>21</v>
      </c>
      <c r="N1994" s="173">
        <v>7</v>
      </c>
      <c r="O1994" s="173">
        <v>9</v>
      </c>
      <c r="P1994" s="167">
        <v>2</v>
      </c>
    </row>
    <row r="1995" spans="1:16" x14ac:dyDescent="0.35">
      <c r="A1995" s="177" t="s">
        <v>5041</v>
      </c>
      <c r="B1995" s="175" t="s">
        <v>5040</v>
      </c>
      <c r="C1995" s="175" t="s">
        <v>8856</v>
      </c>
      <c r="D1995" s="175" t="s">
        <v>11784</v>
      </c>
      <c r="E1995" s="175" t="s">
        <v>5039</v>
      </c>
      <c r="F1995" s="175"/>
      <c r="G1995" s="176" t="s">
        <v>11785</v>
      </c>
      <c r="H1995" s="175" t="s">
        <v>1469</v>
      </c>
      <c r="I1995" s="173">
        <v>0</v>
      </c>
      <c r="J1995" s="173">
        <v>0</v>
      </c>
      <c r="K1995" s="173">
        <v>0</v>
      </c>
      <c r="L1995" s="174">
        <v>0</v>
      </c>
      <c r="M1995" s="173">
        <v>1347</v>
      </c>
      <c r="N1995" s="173">
        <v>515</v>
      </c>
      <c r="O1995" s="173">
        <v>634</v>
      </c>
      <c r="P1995" s="167">
        <v>1.61553398058252</v>
      </c>
    </row>
    <row r="1996" spans="1:16" x14ac:dyDescent="0.35">
      <c r="A1996" s="177" t="s">
        <v>5035</v>
      </c>
      <c r="B1996" s="175" t="s">
        <v>2832</v>
      </c>
      <c r="C1996" s="175" t="s">
        <v>258</v>
      </c>
      <c r="D1996" s="175" t="s">
        <v>11793</v>
      </c>
      <c r="E1996" s="175" t="s">
        <v>5034</v>
      </c>
      <c r="F1996" s="175"/>
      <c r="G1996" s="176" t="s">
        <v>10357</v>
      </c>
      <c r="H1996" s="175" t="s">
        <v>1646</v>
      </c>
      <c r="I1996" s="173">
        <v>0</v>
      </c>
      <c r="J1996" s="173">
        <v>0</v>
      </c>
      <c r="K1996" s="173">
        <v>0</v>
      </c>
      <c r="L1996" s="174">
        <v>0</v>
      </c>
      <c r="M1996" s="173">
        <v>476</v>
      </c>
      <c r="N1996" s="173">
        <v>204</v>
      </c>
      <c r="O1996" s="173">
        <v>264</v>
      </c>
      <c r="P1996" s="167">
        <v>1.3333333333333299</v>
      </c>
    </row>
    <row r="1997" spans="1:16" x14ac:dyDescent="0.35">
      <c r="A1997" s="177" t="s">
        <v>5033</v>
      </c>
      <c r="B1997" s="175" t="s">
        <v>3113</v>
      </c>
      <c r="C1997" s="175" t="s">
        <v>260</v>
      </c>
      <c r="D1997" s="175" t="s">
        <v>5032</v>
      </c>
      <c r="E1997" s="175" t="s">
        <v>5031</v>
      </c>
      <c r="F1997" s="175"/>
      <c r="G1997" s="176" t="s">
        <v>274</v>
      </c>
      <c r="H1997" s="175" t="s">
        <v>1646</v>
      </c>
      <c r="I1997" s="173">
        <v>0</v>
      </c>
      <c r="J1997" s="173">
        <v>0</v>
      </c>
      <c r="K1997" s="173">
        <v>0</v>
      </c>
      <c r="L1997" s="174">
        <v>0</v>
      </c>
      <c r="M1997" s="173">
        <v>101</v>
      </c>
      <c r="N1997" s="173">
        <v>18</v>
      </c>
      <c r="O1997" s="173">
        <v>30</v>
      </c>
      <c r="P1997" s="167">
        <v>4.6111111111111098</v>
      </c>
    </row>
    <row r="1998" spans="1:16" x14ac:dyDescent="0.35">
      <c r="A1998" s="177" t="s">
        <v>5030</v>
      </c>
      <c r="B1998" s="175" t="s">
        <v>3148</v>
      </c>
      <c r="C1998" s="175" t="s">
        <v>257</v>
      </c>
      <c r="D1998" s="175" t="s">
        <v>10361</v>
      </c>
      <c r="E1998" s="175" t="s">
        <v>5029</v>
      </c>
      <c r="F1998" s="175"/>
      <c r="G1998" s="176" t="s">
        <v>216</v>
      </c>
      <c r="H1998" s="175" t="s">
        <v>1646</v>
      </c>
      <c r="I1998" s="173">
        <v>0</v>
      </c>
      <c r="J1998" s="173">
        <v>0</v>
      </c>
      <c r="K1998" s="173">
        <v>0</v>
      </c>
      <c r="L1998" s="174">
        <v>0</v>
      </c>
      <c r="M1998" s="173">
        <v>124</v>
      </c>
      <c r="N1998" s="173">
        <v>26</v>
      </c>
      <c r="O1998" s="173">
        <v>41</v>
      </c>
      <c r="P1998" s="167">
        <v>3.7692307692307701</v>
      </c>
    </row>
    <row r="1999" spans="1:16" x14ac:dyDescent="0.35">
      <c r="A1999" s="177" t="s">
        <v>5028</v>
      </c>
      <c r="B1999" s="175" t="s">
        <v>3433</v>
      </c>
      <c r="C1999" s="175" t="s">
        <v>259</v>
      </c>
      <c r="D1999" s="175" t="s">
        <v>4163</v>
      </c>
      <c r="E1999" s="175" t="s">
        <v>5027</v>
      </c>
      <c r="F1999" s="175"/>
      <c r="G1999" s="176" t="s">
        <v>4161</v>
      </c>
      <c r="H1999" s="175" t="s">
        <v>1878</v>
      </c>
      <c r="I1999" s="173">
        <v>0</v>
      </c>
      <c r="J1999" s="173">
        <v>0</v>
      </c>
      <c r="K1999" s="173">
        <v>0</v>
      </c>
      <c r="L1999" s="174">
        <v>0</v>
      </c>
      <c r="M1999" s="173">
        <v>57</v>
      </c>
      <c r="N1999" s="173">
        <v>50</v>
      </c>
      <c r="O1999" s="173">
        <v>40</v>
      </c>
      <c r="P1999" s="167">
        <v>0.14000000000000001</v>
      </c>
    </row>
    <row r="2000" spans="1:16" x14ac:dyDescent="0.35">
      <c r="A2000" s="177" t="s">
        <v>5024</v>
      </c>
      <c r="B2000" s="175" t="s">
        <v>5023</v>
      </c>
      <c r="C2000" s="175" t="s">
        <v>259</v>
      </c>
      <c r="D2000" s="175" t="s">
        <v>5022</v>
      </c>
      <c r="E2000" s="175" t="s">
        <v>5021</v>
      </c>
      <c r="F2000" s="175"/>
      <c r="G2000" s="176" t="s">
        <v>5020</v>
      </c>
      <c r="H2000" s="175" t="s">
        <v>1462</v>
      </c>
      <c r="I2000" s="173">
        <v>0</v>
      </c>
      <c r="J2000" s="173">
        <v>0</v>
      </c>
      <c r="K2000" s="173">
        <v>0</v>
      </c>
      <c r="L2000" s="174">
        <v>0</v>
      </c>
      <c r="M2000" s="173">
        <v>81</v>
      </c>
      <c r="N2000" s="173">
        <v>17</v>
      </c>
      <c r="O2000" s="173">
        <v>25</v>
      </c>
      <c r="P2000" s="167">
        <v>3.7647058823529398</v>
      </c>
    </row>
    <row r="2001" spans="1:16" x14ac:dyDescent="0.35">
      <c r="A2001" s="177" t="s">
        <v>5016</v>
      </c>
      <c r="B2001" s="175"/>
      <c r="C2001" s="175" t="s">
        <v>351</v>
      </c>
      <c r="D2001" s="175"/>
      <c r="E2001" s="175"/>
      <c r="F2001" s="175" t="s">
        <v>5015</v>
      </c>
      <c r="G2001" s="176"/>
      <c r="H2001" s="175" t="s">
        <v>1462</v>
      </c>
      <c r="I2001" s="173">
        <v>0</v>
      </c>
      <c r="J2001" s="173">
        <v>0</v>
      </c>
      <c r="K2001" s="173">
        <v>0</v>
      </c>
      <c r="L2001" s="174">
        <v>0</v>
      </c>
      <c r="M2001" s="173">
        <v>0</v>
      </c>
      <c r="N2001" s="173">
        <v>0</v>
      </c>
      <c r="O2001" s="173">
        <v>0</v>
      </c>
      <c r="P2001" s="167">
        <v>0</v>
      </c>
    </row>
    <row r="2002" spans="1:16" x14ac:dyDescent="0.35">
      <c r="A2002" s="177" t="s">
        <v>5014</v>
      </c>
      <c r="B2002" s="175"/>
      <c r="C2002" s="175" t="s">
        <v>351</v>
      </c>
      <c r="D2002" s="175"/>
      <c r="E2002" s="175"/>
      <c r="F2002" s="175" t="s">
        <v>5013</v>
      </c>
      <c r="G2002" s="176"/>
      <c r="H2002" s="175" t="s">
        <v>1462</v>
      </c>
      <c r="I2002" s="173">
        <v>0</v>
      </c>
      <c r="J2002" s="173">
        <v>0</v>
      </c>
      <c r="K2002" s="173">
        <v>0</v>
      </c>
      <c r="L2002" s="174">
        <v>0</v>
      </c>
      <c r="M2002" s="173">
        <v>0</v>
      </c>
      <c r="N2002" s="173">
        <v>0</v>
      </c>
      <c r="O2002" s="173">
        <v>0</v>
      </c>
      <c r="P2002" s="167">
        <v>0</v>
      </c>
    </row>
    <row r="2003" spans="1:16" x14ac:dyDescent="0.35">
      <c r="A2003" s="177" t="s">
        <v>5012</v>
      </c>
      <c r="B2003" s="175"/>
      <c r="C2003" s="175" t="s">
        <v>8856</v>
      </c>
      <c r="D2003" s="175"/>
      <c r="E2003" s="175"/>
      <c r="F2003" s="175" t="s">
        <v>5011</v>
      </c>
      <c r="G2003" s="176"/>
      <c r="H2003" s="175" t="s">
        <v>1462</v>
      </c>
      <c r="I2003" s="173">
        <v>0</v>
      </c>
      <c r="J2003" s="173">
        <v>0</v>
      </c>
      <c r="K2003" s="173">
        <v>0</v>
      </c>
      <c r="L2003" s="174">
        <v>0</v>
      </c>
      <c r="M2003" s="173">
        <v>0</v>
      </c>
      <c r="N2003" s="173">
        <v>0</v>
      </c>
      <c r="O2003" s="173">
        <v>0</v>
      </c>
      <c r="P2003" s="167">
        <v>0</v>
      </c>
    </row>
    <row r="2004" spans="1:16" x14ac:dyDescent="0.35">
      <c r="A2004" s="177" t="s">
        <v>5008</v>
      </c>
      <c r="B2004" s="175"/>
      <c r="C2004" s="175" t="s">
        <v>8856</v>
      </c>
      <c r="D2004" s="175" t="s">
        <v>1892</v>
      </c>
      <c r="E2004" s="175"/>
      <c r="F2004" s="175" t="s">
        <v>5007</v>
      </c>
      <c r="G2004" s="176" t="s">
        <v>227</v>
      </c>
      <c r="H2004" s="175" t="s">
        <v>1469</v>
      </c>
      <c r="I2004" s="173">
        <v>0</v>
      </c>
      <c r="J2004" s="173">
        <v>0</v>
      </c>
      <c r="K2004" s="173">
        <v>0</v>
      </c>
      <c r="L2004" s="174">
        <v>0</v>
      </c>
      <c r="M2004" s="173">
        <v>28</v>
      </c>
      <c r="N2004" s="173">
        <v>9</v>
      </c>
      <c r="O2004" s="173">
        <v>18</v>
      </c>
      <c r="P2004" s="167">
        <v>2.1111111111111098</v>
      </c>
    </row>
    <row r="2005" spans="1:16" x14ac:dyDescent="0.35">
      <c r="A2005" s="177" t="s">
        <v>5000</v>
      </c>
      <c r="B2005" s="175"/>
      <c r="C2005" s="175" t="s">
        <v>254</v>
      </c>
      <c r="D2005" s="175"/>
      <c r="E2005" s="175"/>
      <c r="F2005" s="175" t="s">
        <v>4999</v>
      </c>
      <c r="G2005" s="176"/>
      <c r="H2005" s="175" t="s">
        <v>1462</v>
      </c>
      <c r="I2005" s="173">
        <v>0</v>
      </c>
      <c r="J2005" s="173">
        <v>0</v>
      </c>
      <c r="K2005" s="173">
        <v>0</v>
      </c>
      <c r="L2005" s="174">
        <v>0</v>
      </c>
      <c r="M2005" s="173">
        <v>0</v>
      </c>
      <c r="N2005" s="173">
        <v>0</v>
      </c>
      <c r="O2005" s="173">
        <v>0</v>
      </c>
      <c r="P2005" s="167">
        <v>0</v>
      </c>
    </row>
    <row r="2006" spans="1:16" x14ac:dyDescent="0.35">
      <c r="A2006" s="177" t="s">
        <v>4998</v>
      </c>
      <c r="B2006" s="175"/>
      <c r="C2006" s="175" t="s">
        <v>254</v>
      </c>
      <c r="D2006" s="175"/>
      <c r="E2006" s="175"/>
      <c r="F2006" s="175" t="s">
        <v>4997</v>
      </c>
      <c r="G2006" s="176"/>
      <c r="H2006" s="175" t="s">
        <v>1462</v>
      </c>
      <c r="I2006" s="173">
        <v>0</v>
      </c>
      <c r="J2006" s="173">
        <v>0</v>
      </c>
      <c r="K2006" s="173">
        <v>0</v>
      </c>
      <c r="L2006" s="174">
        <v>0</v>
      </c>
      <c r="M2006" s="173">
        <v>0</v>
      </c>
      <c r="N2006" s="173">
        <v>0</v>
      </c>
      <c r="O2006" s="173">
        <v>0</v>
      </c>
      <c r="P2006" s="167">
        <v>0</v>
      </c>
    </row>
    <row r="2007" spans="1:16" x14ac:dyDescent="0.35">
      <c r="A2007" s="177" t="s">
        <v>4996</v>
      </c>
      <c r="B2007" s="175"/>
      <c r="C2007" s="175" t="s">
        <v>254</v>
      </c>
      <c r="D2007" s="175"/>
      <c r="E2007" s="175"/>
      <c r="F2007" s="175" t="s">
        <v>4995</v>
      </c>
      <c r="G2007" s="176"/>
      <c r="H2007" s="175" t="s">
        <v>1462</v>
      </c>
      <c r="I2007" s="173">
        <v>0</v>
      </c>
      <c r="J2007" s="173">
        <v>0</v>
      </c>
      <c r="K2007" s="173">
        <v>0</v>
      </c>
      <c r="L2007" s="174">
        <v>0</v>
      </c>
      <c r="M2007" s="173">
        <v>0</v>
      </c>
      <c r="N2007" s="173">
        <v>0</v>
      </c>
      <c r="O2007" s="173">
        <v>0</v>
      </c>
      <c r="P2007" s="167">
        <v>0</v>
      </c>
    </row>
    <row r="2008" spans="1:16" x14ac:dyDescent="0.35">
      <c r="A2008" s="177" t="s">
        <v>4994</v>
      </c>
      <c r="B2008" s="175"/>
      <c r="C2008" s="175" t="s">
        <v>254</v>
      </c>
      <c r="D2008" s="175"/>
      <c r="E2008" s="175"/>
      <c r="F2008" s="175" t="s">
        <v>4993</v>
      </c>
      <c r="G2008" s="176"/>
      <c r="H2008" s="175" t="s">
        <v>1462</v>
      </c>
      <c r="I2008" s="173">
        <v>0</v>
      </c>
      <c r="J2008" s="173">
        <v>0</v>
      </c>
      <c r="K2008" s="173">
        <v>0</v>
      </c>
      <c r="L2008" s="174">
        <v>0</v>
      </c>
      <c r="M2008" s="173">
        <v>0</v>
      </c>
      <c r="N2008" s="173">
        <v>0</v>
      </c>
      <c r="O2008" s="173">
        <v>0</v>
      </c>
      <c r="P2008" s="167">
        <v>0</v>
      </c>
    </row>
    <row r="2009" spans="1:16" x14ac:dyDescent="0.35">
      <c r="A2009" s="177" t="s">
        <v>4992</v>
      </c>
      <c r="B2009" s="175"/>
      <c r="C2009" s="175" t="s">
        <v>256</v>
      </c>
      <c r="D2009" s="175" t="s">
        <v>1476</v>
      </c>
      <c r="E2009" s="175"/>
      <c r="F2009" s="175" t="s">
        <v>4991</v>
      </c>
      <c r="G2009" s="176" t="s">
        <v>1474</v>
      </c>
      <c r="H2009" s="175" t="s">
        <v>1469</v>
      </c>
      <c r="I2009" s="173">
        <v>0</v>
      </c>
      <c r="J2009" s="173">
        <v>0</v>
      </c>
      <c r="K2009" s="173">
        <v>0</v>
      </c>
      <c r="L2009" s="174">
        <v>0</v>
      </c>
      <c r="M2009" s="173">
        <v>34</v>
      </c>
      <c r="N2009" s="173">
        <v>6</v>
      </c>
      <c r="O2009" s="173">
        <v>7</v>
      </c>
      <c r="P2009" s="167">
        <v>4.6666666666666696</v>
      </c>
    </row>
    <row r="2010" spans="1:16" x14ac:dyDescent="0.35">
      <c r="A2010" s="177" t="s">
        <v>4984</v>
      </c>
      <c r="B2010" s="175"/>
      <c r="C2010" s="175" t="s">
        <v>254</v>
      </c>
      <c r="D2010" s="175" t="s">
        <v>9325</v>
      </c>
      <c r="E2010" s="175"/>
      <c r="F2010" s="175" t="s">
        <v>4983</v>
      </c>
      <c r="G2010" s="176" t="s">
        <v>201</v>
      </c>
      <c r="H2010" s="175" t="s">
        <v>1469</v>
      </c>
      <c r="I2010" s="173">
        <v>0</v>
      </c>
      <c r="J2010" s="173">
        <v>0</v>
      </c>
      <c r="K2010" s="173">
        <v>0</v>
      </c>
      <c r="L2010" s="174">
        <v>0</v>
      </c>
      <c r="M2010" s="173">
        <v>207</v>
      </c>
      <c r="N2010" s="173">
        <v>150</v>
      </c>
      <c r="O2010" s="173">
        <v>200</v>
      </c>
      <c r="P2010" s="167">
        <v>0.38</v>
      </c>
    </row>
    <row r="2011" spans="1:16" x14ac:dyDescent="0.35">
      <c r="A2011" s="177" t="s">
        <v>4976</v>
      </c>
      <c r="B2011" s="175"/>
      <c r="C2011" s="175" t="s">
        <v>258</v>
      </c>
      <c r="D2011" s="175" t="s">
        <v>4975</v>
      </c>
      <c r="E2011" s="175"/>
      <c r="F2011" s="175" t="s">
        <v>4974</v>
      </c>
      <c r="G2011" s="176" t="s">
        <v>1894</v>
      </c>
      <c r="H2011" s="175" t="s">
        <v>1469</v>
      </c>
      <c r="I2011" s="173">
        <v>0</v>
      </c>
      <c r="J2011" s="173">
        <v>0</v>
      </c>
      <c r="K2011" s="173">
        <v>0</v>
      </c>
      <c r="L2011" s="174">
        <v>0</v>
      </c>
      <c r="M2011" s="173">
        <v>85</v>
      </c>
      <c r="N2011" s="173">
        <v>31</v>
      </c>
      <c r="O2011" s="173">
        <v>39</v>
      </c>
      <c r="P2011" s="167">
        <v>1.74193548387097</v>
      </c>
    </row>
    <row r="2012" spans="1:16" x14ac:dyDescent="0.35">
      <c r="A2012" s="177" t="s">
        <v>4973</v>
      </c>
      <c r="B2012" s="175"/>
      <c r="C2012" s="175" t="s">
        <v>260</v>
      </c>
      <c r="D2012" s="175"/>
      <c r="E2012" s="175"/>
      <c r="F2012" s="175" t="s">
        <v>4972</v>
      </c>
      <c r="G2012" s="176"/>
      <c r="H2012" s="175" t="s">
        <v>1462</v>
      </c>
      <c r="I2012" s="173">
        <v>0</v>
      </c>
      <c r="J2012" s="173">
        <v>0</v>
      </c>
      <c r="K2012" s="173">
        <v>0</v>
      </c>
      <c r="L2012" s="174">
        <v>0</v>
      </c>
      <c r="M2012" s="173">
        <v>0</v>
      </c>
      <c r="N2012" s="173">
        <v>0</v>
      </c>
      <c r="O2012" s="173">
        <v>0</v>
      </c>
      <c r="P2012" s="167">
        <v>0</v>
      </c>
    </row>
    <row r="2013" spans="1:16" x14ac:dyDescent="0.35">
      <c r="A2013" s="177" t="s">
        <v>4968</v>
      </c>
      <c r="B2013" s="175"/>
      <c r="C2013" s="175" t="s">
        <v>257</v>
      </c>
      <c r="D2013" s="175" t="s">
        <v>2485</v>
      </c>
      <c r="E2013" s="175"/>
      <c r="F2013" s="175" t="s">
        <v>4967</v>
      </c>
      <c r="G2013" s="176" t="s">
        <v>1872</v>
      </c>
      <c r="H2013" s="175" t="s">
        <v>1646</v>
      </c>
      <c r="I2013" s="173">
        <v>0</v>
      </c>
      <c r="J2013" s="173">
        <v>1</v>
      </c>
      <c r="K2013" s="173">
        <v>0</v>
      </c>
      <c r="L2013" s="174">
        <v>-1</v>
      </c>
      <c r="M2013" s="173">
        <v>196</v>
      </c>
      <c r="N2013" s="173">
        <v>218</v>
      </c>
      <c r="O2013" s="173">
        <v>209</v>
      </c>
      <c r="P2013" s="167">
        <v>-0.100917431192661</v>
      </c>
    </row>
    <row r="2014" spans="1:16" x14ac:dyDescent="0.35">
      <c r="A2014" s="177" t="s">
        <v>4964</v>
      </c>
      <c r="B2014" s="175"/>
      <c r="C2014" s="175" t="s">
        <v>350</v>
      </c>
      <c r="D2014" s="175" t="s">
        <v>1982</v>
      </c>
      <c r="E2014" s="175"/>
      <c r="F2014" s="175" t="s">
        <v>4963</v>
      </c>
      <c r="G2014" s="176" t="s">
        <v>207</v>
      </c>
      <c r="H2014" s="175" t="s">
        <v>1643</v>
      </c>
      <c r="I2014" s="173">
        <v>0</v>
      </c>
      <c r="J2014" s="173">
        <v>0</v>
      </c>
      <c r="K2014" s="173">
        <v>0</v>
      </c>
      <c r="L2014" s="174">
        <v>0</v>
      </c>
      <c r="M2014" s="173">
        <v>8</v>
      </c>
      <c r="N2014" s="173">
        <v>1</v>
      </c>
      <c r="O2014" s="173">
        <v>3</v>
      </c>
      <c r="P2014" s="167">
        <v>7</v>
      </c>
    </row>
    <row r="2015" spans="1:16" x14ac:dyDescent="0.35">
      <c r="A2015" s="177" t="s">
        <v>4962</v>
      </c>
      <c r="B2015" s="175"/>
      <c r="C2015" s="175" t="s">
        <v>350</v>
      </c>
      <c r="D2015" s="175" t="s">
        <v>11803</v>
      </c>
      <c r="E2015" s="175"/>
      <c r="F2015" s="175" t="s">
        <v>4961</v>
      </c>
      <c r="G2015" s="176" t="s">
        <v>11804</v>
      </c>
      <c r="H2015" s="175" t="s">
        <v>1469</v>
      </c>
      <c r="I2015" s="173">
        <v>0</v>
      </c>
      <c r="J2015" s="173">
        <v>0</v>
      </c>
      <c r="K2015" s="173">
        <v>0</v>
      </c>
      <c r="L2015" s="174">
        <v>0</v>
      </c>
      <c r="M2015" s="173">
        <v>22</v>
      </c>
      <c r="N2015" s="173">
        <v>8</v>
      </c>
      <c r="O2015" s="173">
        <v>10</v>
      </c>
      <c r="P2015" s="167">
        <v>1.75</v>
      </c>
    </row>
    <row r="2016" spans="1:16" x14ac:dyDescent="0.35">
      <c r="A2016" s="177" t="s">
        <v>4960</v>
      </c>
      <c r="B2016" s="175"/>
      <c r="C2016" s="175" t="s">
        <v>257</v>
      </c>
      <c r="D2016" s="175" t="s">
        <v>11805</v>
      </c>
      <c r="E2016" s="175"/>
      <c r="F2016" s="175" t="s">
        <v>4959</v>
      </c>
      <c r="G2016" s="176" t="s">
        <v>1474</v>
      </c>
      <c r="H2016" s="175" t="s">
        <v>1646</v>
      </c>
      <c r="I2016" s="173">
        <v>0</v>
      </c>
      <c r="J2016" s="173">
        <v>65</v>
      </c>
      <c r="K2016" s="173">
        <v>150</v>
      </c>
      <c r="L2016" s="174">
        <v>-1</v>
      </c>
      <c r="M2016" s="173">
        <v>78</v>
      </c>
      <c r="N2016" s="173">
        <v>112</v>
      </c>
      <c r="O2016" s="173">
        <v>124</v>
      </c>
      <c r="P2016" s="167">
        <v>-0.30357142857142899</v>
      </c>
    </row>
    <row r="2017" spans="1:16" x14ac:dyDescent="0.35">
      <c r="A2017" s="177" t="s">
        <v>4958</v>
      </c>
      <c r="B2017" s="175"/>
      <c r="C2017" s="175" t="s">
        <v>254</v>
      </c>
      <c r="D2017" s="175"/>
      <c r="E2017" s="175"/>
      <c r="F2017" s="175" t="s">
        <v>4957</v>
      </c>
      <c r="G2017" s="176"/>
      <c r="H2017" s="175" t="s">
        <v>1462</v>
      </c>
      <c r="I2017" s="173">
        <v>0</v>
      </c>
      <c r="J2017" s="173">
        <v>0</v>
      </c>
      <c r="K2017" s="173">
        <v>0</v>
      </c>
      <c r="L2017" s="174">
        <v>0</v>
      </c>
      <c r="M2017" s="173">
        <v>0</v>
      </c>
      <c r="N2017" s="173">
        <v>0</v>
      </c>
      <c r="O2017" s="173">
        <v>0</v>
      </c>
      <c r="P2017" s="167">
        <v>0</v>
      </c>
    </row>
    <row r="2018" spans="1:16" x14ac:dyDescent="0.35">
      <c r="A2018" s="177" t="s">
        <v>6938</v>
      </c>
      <c r="B2018" s="175"/>
      <c r="C2018" s="175" t="s">
        <v>256</v>
      </c>
      <c r="D2018" s="175" t="s">
        <v>6937</v>
      </c>
      <c r="E2018" s="175"/>
      <c r="F2018" s="175" t="s">
        <v>6936</v>
      </c>
      <c r="G2018" s="176" t="s">
        <v>2612</v>
      </c>
      <c r="H2018" s="175" t="s">
        <v>1646</v>
      </c>
      <c r="I2018" s="173">
        <v>0</v>
      </c>
      <c r="J2018" s="173">
        <v>1</v>
      </c>
      <c r="K2018" s="173">
        <v>2</v>
      </c>
      <c r="L2018" s="174">
        <v>-1</v>
      </c>
      <c r="M2018" s="173">
        <v>67</v>
      </c>
      <c r="N2018" s="173">
        <v>28</v>
      </c>
      <c r="O2018" s="173">
        <v>30</v>
      </c>
      <c r="P2018" s="167">
        <v>1.3928571428571399</v>
      </c>
    </row>
    <row r="2019" spans="1:16" x14ac:dyDescent="0.35">
      <c r="A2019" s="177" t="s">
        <v>4953</v>
      </c>
      <c r="B2019" s="175"/>
      <c r="C2019" s="175" t="s">
        <v>462</v>
      </c>
      <c r="D2019" s="175" t="s">
        <v>1977</v>
      </c>
      <c r="E2019" s="175"/>
      <c r="F2019" s="175" t="s">
        <v>4952</v>
      </c>
      <c r="G2019" s="176" t="s">
        <v>1975</v>
      </c>
      <c r="H2019" s="175" t="s">
        <v>1462</v>
      </c>
      <c r="I2019" s="173">
        <v>0</v>
      </c>
      <c r="J2019" s="173">
        <v>0</v>
      </c>
      <c r="K2019" s="173">
        <v>0</v>
      </c>
      <c r="L2019" s="174">
        <v>0</v>
      </c>
      <c r="M2019" s="173">
        <v>116</v>
      </c>
      <c r="N2019" s="173">
        <v>55</v>
      </c>
      <c r="O2019" s="173">
        <v>77</v>
      </c>
      <c r="P2019" s="167">
        <v>1.10909090909091</v>
      </c>
    </row>
    <row r="2020" spans="1:16" x14ac:dyDescent="0.35">
      <c r="A2020" s="177" t="s">
        <v>4951</v>
      </c>
      <c r="B2020" s="175"/>
      <c r="C2020" s="175" t="s">
        <v>256</v>
      </c>
      <c r="D2020" s="175"/>
      <c r="E2020" s="175"/>
      <c r="F2020" s="175" t="s">
        <v>4950</v>
      </c>
      <c r="G2020" s="176"/>
      <c r="H2020" s="175" t="s">
        <v>1462</v>
      </c>
      <c r="I2020" s="173">
        <v>0</v>
      </c>
      <c r="J2020" s="173">
        <v>0</v>
      </c>
      <c r="K2020" s="173">
        <v>0</v>
      </c>
      <c r="L2020" s="174">
        <v>0</v>
      </c>
      <c r="M2020" s="173">
        <v>0</v>
      </c>
      <c r="N2020" s="173">
        <v>0</v>
      </c>
      <c r="O2020" s="173">
        <v>0</v>
      </c>
      <c r="P2020" s="167">
        <v>0</v>
      </c>
    </row>
    <row r="2021" spans="1:16" x14ac:dyDescent="0.35">
      <c r="A2021" s="177" t="s">
        <v>4949</v>
      </c>
      <c r="B2021" s="175"/>
      <c r="C2021" s="175" t="s">
        <v>256</v>
      </c>
      <c r="D2021" s="175" t="s">
        <v>4948</v>
      </c>
      <c r="E2021" s="175"/>
      <c r="F2021" s="175" t="s">
        <v>4947</v>
      </c>
      <c r="G2021" s="176" t="s">
        <v>221</v>
      </c>
      <c r="H2021" s="175" t="s">
        <v>1469</v>
      </c>
      <c r="I2021" s="173">
        <v>0</v>
      </c>
      <c r="J2021" s="173">
        <v>0</v>
      </c>
      <c r="K2021" s="173">
        <v>0</v>
      </c>
      <c r="L2021" s="174">
        <v>0</v>
      </c>
      <c r="M2021" s="173">
        <v>21</v>
      </c>
      <c r="N2021" s="173">
        <v>7</v>
      </c>
      <c r="O2021" s="173">
        <v>10</v>
      </c>
      <c r="P2021" s="167">
        <v>2</v>
      </c>
    </row>
    <row r="2022" spans="1:16" x14ac:dyDescent="0.35">
      <c r="A2022" s="177" t="s">
        <v>4946</v>
      </c>
      <c r="B2022" s="175"/>
      <c r="C2022" s="175" t="s">
        <v>351</v>
      </c>
      <c r="D2022" s="175" t="s">
        <v>10368</v>
      </c>
      <c r="E2022" s="175"/>
      <c r="F2022" s="175" t="s">
        <v>4945</v>
      </c>
      <c r="G2022" s="176" t="s">
        <v>10369</v>
      </c>
      <c r="H2022" s="175" t="s">
        <v>1469</v>
      </c>
      <c r="I2022" s="173">
        <v>0</v>
      </c>
      <c r="J2022" s="173">
        <v>0</v>
      </c>
      <c r="K2022" s="173">
        <v>0</v>
      </c>
      <c r="L2022" s="174">
        <v>0</v>
      </c>
      <c r="M2022" s="173">
        <v>107</v>
      </c>
      <c r="N2022" s="173">
        <v>38</v>
      </c>
      <c r="O2022" s="173">
        <v>59</v>
      </c>
      <c r="P2022" s="167">
        <v>1.81578947368421</v>
      </c>
    </row>
    <row r="2023" spans="1:16" x14ac:dyDescent="0.35">
      <c r="A2023" s="177" t="s">
        <v>4942</v>
      </c>
      <c r="B2023" s="175"/>
      <c r="C2023" s="175" t="s">
        <v>8856</v>
      </c>
      <c r="D2023" s="175" t="s">
        <v>2642</v>
      </c>
      <c r="E2023" s="175"/>
      <c r="F2023" s="175" t="s">
        <v>4941</v>
      </c>
      <c r="G2023" s="176" t="s">
        <v>202</v>
      </c>
      <c r="H2023" s="175" t="s">
        <v>1462</v>
      </c>
      <c r="I2023" s="173">
        <v>0</v>
      </c>
      <c r="J2023" s="173">
        <v>0</v>
      </c>
      <c r="K2023" s="173">
        <v>0</v>
      </c>
      <c r="L2023" s="174">
        <v>0</v>
      </c>
      <c r="M2023" s="173">
        <v>20</v>
      </c>
      <c r="N2023" s="173">
        <v>3</v>
      </c>
      <c r="O2023" s="173">
        <v>7</v>
      </c>
      <c r="P2023" s="167">
        <v>5.6666666666666696</v>
      </c>
    </row>
    <row r="2024" spans="1:16" x14ac:dyDescent="0.35">
      <c r="A2024" s="177" t="s">
        <v>4940</v>
      </c>
      <c r="B2024" s="175"/>
      <c r="C2024" s="175" t="s">
        <v>256</v>
      </c>
      <c r="D2024" s="175" t="s">
        <v>9688</v>
      </c>
      <c r="E2024" s="175"/>
      <c r="F2024" s="175" t="s">
        <v>4939</v>
      </c>
      <c r="G2024" s="176" t="s">
        <v>2526</v>
      </c>
      <c r="H2024" s="175" t="s">
        <v>1646</v>
      </c>
      <c r="I2024" s="173">
        <v>0</v>
      </c>
      <c r="J2024" s="173">
        <v>0</v>
      </c>
      <c r="K2024" s="173">
        <v>0</v>
      </c>
      <c r="L2024" s="174">
        <v>0</v>
      </c>
      <c r="M2024" s="173">
        <v>203</v>
      </c>
      <c r="N2024" s="173">
        <v>82</v>
      </c>
      <c r="O2024" s="173">
        <v>94</v>
      </c>
      <c r="P2024" s="167">
        <v>1.4756097560975601</v>
      </c>
    </row>
    <row r="2025" spans="1:16" x14ac:dyDescent="0.35">
      <c r="A2025" s="177" t="s">
        <v>4936</v>
      </c>
      <c r="B2025" s="175"/>
      <c r="C2025" s="175" t="s">
        <v>256</v>
      </c>
      <c r="D2025" s="175"/>
      <c r="E2025" s="175"/>
      <c r="F2025" s="175" t="s">
        <v>4935</v>
      </c>
      <c r="G2025" s="176"/>
      <c r="H2025" s="175" t="s">
        <v>1462</v>
      </c>
      <c r="I2025" s="173">
        <v>0</v>
      </c>
      <c r="J2025" s="173">
        <v>0</v>
      </c>
      <c r="K2025" s="173">
        <v>0</v>
      </c>
      <c r="L2025" s="174">
        <v>0</v>
      </c>
      <c r="M2025" s="173">
        <v>0</v>
      </c>
      <c r="N2025" s="173">
        <v>0</v>
      </c>
      <c r="O2025" s="173">
        <v>0</v>
      </c>
      <c r="P2025" s="167">
        <v>0</v>
      </c>
    </row>
    <row r="2026" spans="1:16" x14ac:dyDescent="0.35">
      <c r="A2026" s="177" t="s">
        <v>4930</v>
      </c>
      <c r="B2026" s="175"/>
      <c r="C2026" s="175" t="s">
        <v>256</v>
      </c>
      <c r="D2026" s="175" t="s">
        <v>4338</v>
      </c>
      <c r="E2026" s="175"/>
      <c r="F2026" s="175" t="s">
        <v>4929</v>
      </c>
      <c r="G2026" s="176" t="s">
        <v>211</v>
      </c>
      <c r="H2026" s="175" t="s">
        <v>1469</v>
      </c>
      <c r="I2026" s="173">
        <v>0</v>
      </c>
      <c r="J2026" s="173">
        <v>0</v>
      </c>
      <c r="K2026" s="173">
        <v>0</v>
      </c>
      <c r="L2026" s="174">
        <v>0</v>
      </c>
      <c r="M2026" s="173">
        <v>27</v>
      </c>
      <c r="N2026" s="173">
        <v>16</v>
      </c>
      <c r="O2026" s="173">
        <v>14</v>
      </c>
      <c r="P2026" s="167">
        <v>0.6875</v>
      </c>
    </row>
    <row r="2027" spans="1:16" x14ac:dyDescent="0.35">
      <c r="A2027" s="177" t="s">
        <v>4928</v>
      </c>
      <c r="B2027" s="175"/>
      <c r="C2027" s="175" t="s">
        <v>258</v>
      </c>
      <c r="D2027" s="175" t="s">
        <v>11807</v>
      </c>
      <c r="E2027" s="175"/>
      <c r="F2027" s="175" t="s">
        <v>4927</v>
      </c>
      <c r="G2027" s="176" t="s">
        <v>11808</v>
      </c>
      <c r="H2027" s="175" t="s">
        <v>1469</v>
      </c>
      <c r="I2027" s="173">
        <v>0</v>
      </c>
      <c r="J2027" s="173">
        <v>0</v>
      </c>
      <c r="K2027" s="173">
        <v>0</v>
      </c>
      <c r="L2027" s="174">
        <v>0</v>
      </c>
      <c r="M2027" s="173">
        <v>92</v>
      </c>
      <c r="N2027" s="173">
        <v>26</v>
      </c>
      <c r="O2027" s="173">
        <v>34</v>
      </c>
      <c r="P2027" s="167">
        <v>2.5384615384615401</v>
      </c>
    </row>
    <row r="2028" spans="1:16" x14ac:dyDescent="0.35">
      <c r="A2028" s="177" t="s">
        <v>4926</v>
      </c>
      <c r="B2028" s="175"/>
      <c r="C2028" s="175" t="s">
        <v>259</v>
      </c>
      <c r="D2028" s="175" t="s">
        <v>1982</v>
      </c>
      <c r="E2028" s="175"/>
      <c r="F2028" s="175" t="s">
        <v>4925</v>
      </c>
      <c r="G2028" s="176" t="s">
        <v>207</v>
      </c>
      <c r="H2028" s="175" t="s">
        <v>1469</v>
      </c>
      <c r="I2028" s="173">
        <v>0</v>
      </c>
      <c r="J2028" s="173">
        <v>0</v>
      </c>
      <c r="K2028" s="173">
        <v>0</v>
      </c>
      <c r="L2028" s="174">
        <v>0</v>
      </c>
      <c r="M2028" s="173">
        <v>0</v>
      </c>
      <c r="N2028" s="173">
        <v>0</v>
      </c>
      <c r="O2028" s="173">
        <v>0</v>
      </c>
      <c r="P2028" s="167">
        <v>0</v>
      </c>
    </row>
    <row r="2029" spans="1:16" x14ac:dyDescent="0.35">
      <c r="A2029" s="177" t="s">
        <v>4924</v>
      </c>
      <c r="B2029" s="175"/>
      <c r="C2029" s="175" t="s">
        <v>259</v>
      </c>
      <c r="D2029" s="175" t="s">
        <v>1892</v>
      </c>
      <c r="E2029" s="175"/>
      <c r="F2029" s="175" t="s">
        <v>4923</v>
      </c>
      <c r="G2029" s="176" t="s">
        <v>227</v>
      </c>
      <c r="H2029" s="175" t="s">
        <v>1469</v>
      </c>
      <c r="I2029" s="173">
        <v>0</v>
      </c>
      <c r="J2029" s="173">
        <v>0</v>
      </c>
      <c r="K2029" s="173">
        <v>0</v>
      </c>
      <c r="L2029" s="174">
        <v>0</v>
      </c>
      <c r="M2029" s="173">
        <v>24</v>
      </c>
      <c r="N2029" s="173">
        <v>12</v>
      </c>
      <c r="O2029" s="173">
        <v>14</v>
      </c>
      <c r="P2029" s="167">
        <v>1</v>
      </c>
    </row>
    <row r="2030" spans="1:16" x14ac:dyDescent="0.35">
      <c r="A2030" s="177" t="s">
        <v>4922</v>
      </c>
      <c r="B2030" s="175"/>
      <c r="C2030" s="175" t="s">
        <v>259</v>
      </c>
      <c r="D2030" s="175" t="s">
        <v>10382</v>
      </c>
      <c r="E2030" s="175"/>
      <c r="F2030" s="175" t="s">
        <v>4921</v>
      </c>
      <c r="G2030" s="176" t="s">
        <v>4863</v>
      </c>
      <c r="H2030" s="175" t="s">
        <v>1469</v>
      </c>
      <c r="I2030" s="173">
        <v>0</v>
      </c>
      <c r="J2030" s="173">
        <v>0</v>
      </c>
      <c r="K2030" s="173">
        <v>0</v>
      </c>
      <c r="L2030" s="174">
        <v>0</v>
      </c>
      <c r="M2030" s="173">
        <v>190</v>
      </c>
      <c r="N2030" s="173">
        <v>95</v>
      </c>
      <c r="O2030" s="173">
        <v>112</v>
      </c>
      <c r="P2030" s="167">
        <v>1</v>
      </c>
    </row>
    <row r="2031" spans="1:16" x14ac:dyDescent="0.35">
      <c r="A2031" s="177" t="s">
        <v>4916</v>
      </c>
      <c r="B2031" s="175"/>
      <c r="C2031" s="175" t="s">
        <v>259</v>
      </c>
      <c r="D2031" s="175" t="s">
        <v>10383</v>
      </c>
      <c r="E2031" s="175"/>
      <c r="F2031" s="175" t="s">
        <v>4915</v>
      </c>
      <c r="G2031" s="176" t="s">
        <v>9699</v>
      </c>
      <c r="H2031" s="175" t="s">
        <v>1646</v>
      </c>
      <c r="I2031" s="173">
        <v>0</v>
      </c>
      <c r="J2031" s="173">
        <v>0</v>
      </c>
      <c r="K2031" s="173">
        <v>0</v>
      </c>
      <c r="L2031" s="174">
        <v>0</v>
      </c>
      <c r="M2031" s="173">
        <v>34</v>
      </c>
      <c r="N2031" s="173">
        <v>6</v>
      </c>
      <c r="O2031" s="173">
        <v>10</v>
      </c>
      <c r="P2031" s="167">
        <v>4.6666666666666696</v>
      </c>
    </row>
    <row r="2032" spans="1:16" x14ac:dyDescent="0.35">
      <c r="A2032" s="177" t="s">
        <v>7048</v>
      </c>
      <c r="B2032" s="175"/>
      <c r="C2032" s="175" t="s">
        <v>262</v>
      </c>
      <c r="D2032" s="175" t="s">
        <v>9936</v>
      </c>
      <c r="E2032" s="175"/>
      <c r="F2032" s="175" t="s">
        <v>7047</v>
      </c>
      <c r="G2032" s="176" t="s">
        <v>9329</v>
      </c>
      <c r="H2032" s="175" t="s">
        <v>1646</v>
      </c>
      <c r="I2032" s="173">
        <v>0</v>
      </c>
      <c r="J2032" s="173">
        <v>0</v>
      </c>
      <c r="K2032" s="173">
        <v>0</v>
      </c>
      <c r="L2032" s="174">
        <v>0</v>
      </c>
      <c r="M2032" s="173">
        <v>301</v>
      </c>
      <c r="N2032" s="173">
        <v>111</v>
      </c>
      <c r="O2032" s="173">
        <v>149</v>
      </c>
      <c r="P2032" s="167">
        <v>1.71171171171171</v>
      </c>
    </row>
    <row r="2033" spans="1:16" x14ac:dyDescent="0.35">
      <c r="A2033" s="177" t="s">
        <v>4914</v>
      </c>
      <c r="B2033" s="175"/>
      <c r="C2033" s="175" t="s">
        <v>255</v>
      </c>
      <c r="D2033" s="175" t="s">
        <v>2359</v>
      </c>
      <c r="E2033" s="175"/>
      <c r="F2033" s="175" t="s">
        <v>4913</v>
      </c>
      <c r="G2033" s="176" t="s">
        <v>2357</v>
      </c>
      <c r="H2033" s="175" t="s">
        <v>1462</v>
      </c>
      <c r="I2033" s="173">
        <v>0</v>
      </c>
      <c r="J2033" s="173">
        <v>0</v>
      </c>
      <c r="K2033" s="173">
        <v>1</v>
      </c>
      <c r="L2033" s="174">
        <v>0</v>
      </c>
      <c r="M2033" s="173">
        <v>70</v>
      </c>
      <c r="N2033" s="173">
        <v>32</v>
      </c>
      <c r="O2033" s="173">
        <v>41</v>
      </c>
      <c r="P2033" s="167">
        <v>1.1875</v>
      </c>
    </row>
    <row r="2034" spans="1:16" x14ac:dyDescent="0.35">
      <c r="A2034" s="177" t="s">
        <v>4900</v>
      </c>
      <c r="B2034" s="175"/>
      <c r="C2034" s="175" t="s">
        <v>254</v>
      </c>
      <c r="D2034" s="175" t="s">
        <v>11811</v>
      </c>
      <c r="E2034" s="175"/>
      <c r="F2034" s="175" t="s">
        <v>4899</v>
      </c>
      <c r="G2034" s="176" t="s">
        <v>11812</v>
      </c>
      <c r="H2034" s="175" t="s">
        <v>1646</v>
      </c>
      <c r="I2034" s="173">
        <v>0</v>
      </c>
      <c r="J2034" s="173">
        <v>0</v>
      </c>
      <c r="K2034" s="173">
        <v>2</v>
      </c>
      <c r="L2034" s="174">
        <v>0</v>
      </c>
      <c r="M2034" s="173">
        <v>246</v>
      </c>
      <c r="N2034" s="173">
        <v>92</v>
      </c>
      <c r="O2034" s="173">
        <v>157</v>
      </c>
      <c r="P2034" s="167">
        <v>1.6739130434782601</v>
      </c>
    </row>
    <row r="2035" spans="1:16" x14ac:dyDescent="0.35">
      <c r="A2035" s="177" t="s">
        <v>7589</v>
      </c>
      <c r="B2035" s="175"/>
      <c r="C2035" s="175" t="s">
        <v>262</v>
      </c>
      <c r="D2035" s="175" t="s">
        <v>7588</v>
      </c>
      <c r="E2035" s="175"/>
      <c r="F2035" s="175" t="s">
        <v>7587</v>
      </c>
      <c r="G2035" s="176" t="s">
        <v>7586</v>
      </c>
      <c r="H2035" s="175" t="s">
        <v>1646</v>
      </c>
      <c r="I2035" s="173">
        <v>0</v>
      </c>
      <c r="J2035" s="173">
        <v>0</v>
      </c>
      <c r="K2035" s="173">
        <v>0</v>
      </c>
      <c r="L2035" s="174">
        <v>0</v>
      </c>
      <c r="M2035" s="173">
        <v>146</v>
      </c>
      <c r="N2035" s="173">
        <v>95</v>
      </c>
      <c r="O2035" s="173">
        <v>106</v>
      </c>
      <c r="P2035" s="167">
        <v>0.53684210526315801</v>
      </c>
    </row>
    <row r="2036" spans="1:16" x14ac:dyDescent="0.35">
      <c r="A2036" s="177" t="s">
        <v>4878</v>
      </c>
      <c r="B2036" s="175"/>
      <c r="C2036" s="175" t="s">
        <v>257</v>
      </c>
      <c r="D2036" s="175" t="s">
        <v>11305</v>
      </c>
      <c r="E2036" s="175"/>
      <c r="F2036" s="175" t="s">
        <v>4877</v>
      </c>
      <c r="G2036" s="176" t="s">
        <v>11306</v>
      </c>
      <c r="H2036" s="175" t="s">
        <v>1646</v>
      </c>
      <c r="I2036" s="173">
        <v>0</v>
      </c>
      <c r="J2036" s="173">
        <v>0</v>
      </c>
      <c r="K2036" s="173">
        <v>0</v>
      </c>
      <c r="L2036" s="174">
        <v>0</v>
      </c>
      <c r="M2036" s="173">
        <v>169</v>
      </c>
      <c r="N2036" s="173">
        <v>57</v>
      </c>
      <c r="O2036" s="173">
        <v>64</v>
      </c>
      <c r="P2036" s="167">
        <v>1.9649122807017501</v>
      </c>
    </row>
    <row r="2037" spans="1:16" x14ac:dyDescent="0.35">
      <c r="A2037" s="177" t="s">
        <v>4876</v>
      </c>
      <c r="B2037" s="175"/>
      <c r="C2037" s="175" t="s">
        <v>267</v>
      </c>
      <c r="D2037" s="175" t="s">
        <v>4875</v>
      </c>
      <c r="E2037" s="175"/>
      <c r="F2037" s="175" t="s">
        <v>4874</v>
      </c>
      <c r="G2037" s="176" t="s">
        <v>4873</v>
      </c>
      <c r="H2037" s="175" t="s">
        <v>1646</v>
      </c>
      <c r="I2037" s="173">
        <v>0</v>
      </c>
      <c r="J2037" s="173">
        <v>0</v>
      </c>
      <c r="K2037" s="173">
        <v>0</v>
      </c>
      <c r="L2037" s="174">
        <v>0</v>
      </c>
      <c r="M2037" s="173">
        <v>384</v>
      </c>
      <c r="N2037" s="173">
        <v>138</v>
      </c>
      <c r="O2037" s="173">
        <v>193</v>
      </c>
      <c r="P2037" s="167">
        <v>1.7826086956521701</v>
      </c>
    </row>
    <row r="2038" spans="1:16" x14ac:dyDescent="0.35">
      <c r="A2038" s="177" t="s">
        <v>7046</v>
      </c>
      <c r="B2038" s="175"/>
      <c r="C2038" s="175" t="s">
        <v>260</v>
      </c>
      <c r="D2038" s="175" t="s">
        <v>7045</v>
      </c>
      <c r="E2038" s="175"/>
      <c r="F2038" s="175" t="s">
        <v>7044</v>
      </c>
      <c r="G2038" s="176" t="s">
        <v>202</v>
      </c>
      <c r="H2038" s="175" t="s">
        <v>1462</v>
      </c>
      <c r="I2038" s="173">
        <v>0</v>
      </c>
      <c r="J2038" s="173">
        <v>0</v>
      </c>
      <c r="K2038" s="173">
        <v>0</v>
      </c>
      <c r="L2038" s="174">
        <v>0</v>
      </c>
      <c r="M2038" s="173">
        <v>28</v>
      </c>
      <c r="N2038" s="173">
        <v>13</v>
      </c>
      <c r="O2038" s="173">
        <v>16</v>
      </c>
      <c r="P2038" s="167">
        <v>1.15384615384615</v>
      </c>
    </row>
    <row r="2039" spans="1:16" x14ac:dyDescent="0.35">
      <c r="A2039" s="177" t="s">
        <v>4872</v>
      </c>
      <c r="B2039" s="175"/>
      <c r="C2039" s="175" t="s">
        <v>351</v>
      </c>
      <c r="D2039" s="175" t="s">
        <v>1880</v>
      </c>
      <c r="E2039" s="175"/>
      <c r="F2039" s="175" t="s">
        <v>4871</v>
      </c>
      <c r="G2039" s="176" t="s">
        <v>202</v>
      </c>
      <c r="H2039" s="175" t="s">
        <v>1462</v>
      </c>
      <c r="I2039" s="173">
        <v>0</v>
      </c>
      <c r="J2039" s="173">
        <v>0</v>
      </c>
      <c r="K2039" s="173">
        <v>0</v>
      </c>
      <c r="L2039" s="174">
        <v>0</v>
      </c>
      <c r="M2039" s="173">
        <v>21</v>
      </c>
      <c r="N2039" s="173">
        <v>7</v>
      </c>
      <c r="O2039" s="173">
        <v>9</v>
      </c>
      <c r="P2039" s="167">
        <v>2</v>
      </c>
    </row>
    <row r="2040" spans="1:16" x14ac:dyDescent="0.35">
      <c r="A2040" s="177" t="s">
        <v>4870</v>
      </c>
      <c r="B2040" s="175"/>
      <c r="C2040" s="175" t="s">
        <v>350</v>
      </c>
      <c r="D2040" s="175" t="s">
        <v>10394</v>
      </c>
      <c r="E2040" s="175"/>
      <c r="F2040" s="175" t="s">
        <v>4869</v>
      </c>
      <c r="G2040" s="176" t="s">
        <v>8087</v>
      </c>
      <c r="H2040" s="175" t="s">
        <v>1469</v>
      </c>
      <c r="I2040" s="173">
        <v>0</v>
      </c>
      <c r="J2040" s="173">
        <v>0</v>
      </c>
      <c r="K2040" s="173">
        <v>0</v>
      </c>
      <c r="L2040" s="174">
        <v>0</v>
      </c>
      <c r="M2040" s="173">
        <v>224</v>
      </c>
      <c r="N2040" s="173">
        <v>90</v>
      </c>
      <c r="O2040" s="173">
        <v>119</v>
      </c>
      <c r="P2040" s="167">
        <v>1.48888888888889</v>
      </c>
    </row>
    <row r="2041" spans="1:16" x14ac:dyDescent="0.35">
      <c r="A2041" s="177" t="s">
        <v>4862</v>
      </c>
      <c r="B2041" s="175"/>
      <c r="C2041" s="175" t="s">
        <v>254</v>
      </c>
      <c r="D2041" s="175" t="s">
        <v>4631</v>
      </c>
      <c r="E2041" s="175"/>
      <c r="F2041" s="175" t="s">
        <v>4861</v>
      </c>
      <c r="G2041" s="176" t="s">
        <v>1903</v>
      </c>
      <c r="H2041" s="175" t="s">
        <v>1469</v>
      </c>
      <c r="I2041" s="173">
        <v>0</v>
      </c>
      <c r="J2041" s="173">
        <v>0</v>
      </c>
      <c r="K2041" s="173">
        <v>0</v>
      </c>
      <c r="L2041" s="174">
        <v>0</v>
      </c>
      <c r="M2041" s="173">
        <v>84</v>
      </c>
      <c r="N2041" s="173">
        <v>73</v>
      </c>
      <c r="O2041" s="173">
        <v>65</v>
      </c>
      <c r="P2041" s="167">
        <v>0.150684931506849</v>
      </c>
    </row>
    <row r="2042" spans="1:16" x14ac:dyDescent="0.35">
      <c r="A2042" s="177" t="s">
        <v>4860</v>
      </c>
      <c r="B2042" s="175"/>
      <c r="C2042" s="175" t="s">
        <v>258</v>
      </c>
      <c r="D2042" s="175" t="s">
        <v>2233</v>
      </c>
      <c r="E2042" s="175"/>
      <c r="F2042" s="175" t="s">
        <v>4859</v>
      </c>
      <c r="G2042" s="176" t="s">
        <v>2231</v>
      </c>
      <c r="H2042" s="175" t="s">
        <v>1469</v>
      </c>
      <c r="I2042" s="173">
        <v>0</v>
      </c>
      <c r="J2042" s="173">
        <v>0</v>
      </c>
      <c r="K2042" s="173">
        <v>0</v>
      </c>
      <c r="L2042" s="174">
        <v>0</v>
      </c>
      <c r="M2042" s="173">
        <v>76</v>
      </c>
      <c r="N2042" s="173">
        <v>41</v>
      </c>
      <c r="O2042" s="173">
        <v>54</v>
      </c>
      <c r="P2042" s="167">
        <v>0.85365853658536595</v>
      </c>
    </row>
    <row r="2043" spans="1:16" x14ac:dyDescent="0.35">
      <c r="A2043" s="177" t="s">
        <v>4858</v>
      </c>
      <c r="B2043" s="175"/>
      <c r="C2043" s="175" t="s">
        <v>350</v>
      </c>
      <c r="D2043" s="175" t="s">
        <v>9698</v>
      </c>
      <c r="E2043" s="175"/>
      <c r="F2043" s="175" t="s">
        <v>4857</v>
      </c>
      <c r="G2043" s="176" t="s">
        <v>9699</v>
      </c>
      <c r="H2043" s="175" t="s">
        <v>1646</v>
      </c>
      <c r="I2043" s="173">
        <v>0</v>
      </c>
      <c r="J2043" s="173">
        <v>0</v>
      </c>
      <c r="K2043" s="173">
        <v>0</v>
      </c>
      <c r="L2043" s="174">
        <v>0</v>
      </c>
      <c r="M2043" s="173">
        <v>17</v>
      </c>
      <c r="N2043" s="173">
        <v>3</v>
      </c>
      <c r="O2043" s="173">
        <v>5</v>
      </c>
      <c r="P2043" s="167">
        <v>4.6666666666666696</v>
      </c>
    </row>
    <row r="2044" spans="1:16" x14ac:dyDescent="0.35">
      <c r="A2044" s="177" t="s">
        <v>4856</v>
      </c>
      <c r="B2044" s="175"/>
      <c r="C2044" s="175" t="s">
        <v>258</v>
      </c>
      <c r="D2044" s="175" t="s">
        <v>11307</v>
      </c>
      <c r="E2044" s="175"/>
      <c r="F2044" s="175" t="s">
        <v>4855</v>
      </c>
      <c r="G2044" s="176" t="s">
        <v>2059</v>
      </c>
      <c r="H2044" s="175" t="s">
        <v>1646</v>
      </c>
      <c r="I2044" s="173">
        <v>0</v>
      </c>
      <c r="J2044" s="173">
        <v>0</v>
      </c>
      <c r="K2044" s="173">
        <v>0</v>
      </c>
      <c r="L2044" s="174">
        <v>0</v>
      </c>
      <c r="M2044" s="173">
        <v>94</v>
      </c>
      <c r="N2044" s="173">
        <v>37</v>
      </c>
      <c r="O2044" s="173">
        <v>44</v>
      </c>
      <c r="P2044" s="167">
        <v>1.5405405405405399</v>
      </c>
    </row>
    <row r="2045" spans="1:16" x14ac:dyDescent="0.35">
      <c r="A2045" s="177" t="s">
        <v>4850</v>
      </c>
      <c r="B2045" s="175"/>
      <c r="C2045" s="175" t="s">
        <v>256</v>
      </c>
      <c r="D2045" s="175"/>
      <c r="E2045" s="175"/>
      <c r="F2045" s="175" t="s">
        <v>4849</v>
      </c>
      <c r="G2045" s="176"/>
      <c r="H2045" s="175" t="s">
        <v>1462</v>
      </c>
      <c r="I2045" s="173">
        <v>0</v>
      </c>
      <c r="J2045" s="173">
        <v>0</v>
      </c>
      <c r="K2045" s="173">
        <v>0</v>
      </c>
      <c r="L2045" s="174">
        <v>0</v>
      </c>
      <c r="M2045" s="173">
        <v>0</v>
      </c>
      <c r="N2045" s="173">
        <v>0</v>
      </c>
      <c r="O2045" s="173">
        <v>0</v>
      </c>
      <c r="P2045" s="167">
        <v>0</v>
      </c>
    </row>
    <row r="2046" spans="1:16" x14ac:dyDescent="0.35">
      <c r="A2046" s="177" t="s">
        <v>4848</v>
      </c>
      <c r="B2046" s="175"/>
      <c r="C2046" s="175" t="s">
        <v>8856</v>
      </c>
      <c r="D2046" s="175" t="s">
        <v>1892</v>
      </c>
      <c r="E2046" s="175"/>
      <c r="F2046" s="175" t="s">
        <v>4847</v>
      </c>
      <c r="G2046" s="176" t="s">
        <v>227</v>
      </c>
      <c r="H2046" s="175" t="s">
        <v>1469</v>
      </c>
      <c r="I2046" s="173">
        <v>0</v>
      </c>
      <c r="J2046" s="173">
        <v>0</v>
      </c>
      <c r="K2046" s="173">
        <v>0</v>
      </c>
      <c r="L2046" s="174">
        <v>0</v>
      </c>
      <c r="M2046" s="173">
        <v>22</v>
      </c>
      <c r="N2046" s="173">
        <v>9</v>
      </c>
      <c r="O2046" s="173">
        <v>10</v>
      </c>
      <c r="P2046" s="167">
        <v>1.44444444444444</v>
      </c>
    </row>
    <row r="2047" spans="1:16" x14ac:dyDescent="0.35">
      <c r="A2047" s="177" t="s">
        <v>4844</v>
      </c>
      <c r="B2047" s="175"/>
      <c r="C2047" s="175" t="s">
        <v>264</v>
      </c>
      <c r="D2047" s="175"/>
      <c r="E2047" s="175"/>
      <c r="F2047" s="175" t="s">
        <v>4843</v>
      </c>
      <c r="G2047" s="176"/>
      <c r="H2047" s="175" t="s">
        <v>1462</v>
      </c>
      <c r="I2047" s="173">
        <v>0</v>
      </c>
      <c r="J2047" s="173">
        <v>0</v>
      </c>
      <c r="K2047" s="173">
        <v>0</v>
      </c>
      <c r="L2047" s="174">
        <v>0</v>
      </c>
      <c r="M2047" s="173">
        <v>0</v>
      </c>
      <c r="N2047" s="173">
        <v>0</v>
      </c>
      <c r="O2047" s="173">
        <v>0</v>
      </c>
      <c r="P2047" s="167">
        <v>0</v>
      </c>
    </row>
    <row r="2048" spans="1:16" x14ac:dyDescent="0.35">
      <c r="A2048" s="177" t="s">
        <v>4833</v>
      </c>
      <c r="B2048" s="175"/>
      <c r="C2048" s="175" t="s">
        <v>258</v>
      </c>
      <c r="D2048" s="175"/>
      <c r="E2048" s="175"/>
      <c r="F2048" s="175" t="s">
        <v>4832</v>
      </c>
      <c r="G2048" s="176"/>
      <c r="H2048" s="175" t="s">
        <v>1462</v>
      </c>
      <c r="I2048" s="173">
        <v>0</v>
      </c>
      <c r="J2048" s="173">
        <v>0</v>
      </c>
      <c r="K2048" s="173">
        <v>0</v>
      </c>
      <c r="L2048" s="174">
        <v>0</v>
      </c>
      <c r="M2048" s="173">
        <v>0</v>
      </c>
      <c r="N2048" s="173">
        <v>0</v>
      </c>
      <c r="O2048" s="173">
        <v>0</v>
      </c>
      <c r="P2048" s="167">
        <v>0</v>
      </c>
    </row>
    <row r="2049" spans="1:16" x14ac:dyDescent="0.35">
      <c r="A2049" s="177" t="s">
        <v>4831</v>
      </c>
      <c r="B2049" s="175"/>
      <c r="C2049" s="175" t="s">
        <v>264</v>
      </c>
      <c r="D2049" s="175" t="s">
        <v>9333</v>
      </c>
      <c r="E2049" s="175"/>
      <c r="F2049" s="175" t="s">
        <v>4830</v>
      </c>
      <c r="G2049" s="176" t="s">
        <v>217</v>
      </c>
      <c r="H2049" s="175" t="s">
        <v>1646</v>
      </c>
      <c r="I2049" s="173">
        <v>0</v>
      </c>
      <c r="J2049" s="173">
        <v>0</v>
      </c>
      <c r="K2049" s="173">
        <v>0</v>
      </c>
      <c r="L2049" s="174">
        <v>0</v>
      </c>
      <c r="M2049" s="173">
        <v>87</v>
      </c>
      <c r="N2049" s="173">
        <v>31</v>
      </c>
      <c r="O2049" s="173">
        <v>40</v>
      </c>
      <c r="P2049" s="167">
        <v>1.80645161290323</v>
      </c>
    </row>
    <row r="2050" spans="1:16" x14ac:dyDescent="0.35">
      <c r="A2050" s="177" t="s">
        <v>4824</v>
      </c>
      <c r="B2050" s="175"/>
      <c r="C2050" s="175" t="s">
        <v>258</v>
      </c>
      <c r="D2050" s="175" t="s">
        <v>4088</v>
      </c>
      <c r="E2050" s="175"/>
      <c r="F2050" s="175" t="s">
        <v>4823</v>
      </c>
      <c r="G2050" s="176" t="s">
        <v>201</v>
      </c>
      <c r="H2050" s="175" t="s">
        <v>1469</v>
      </c>
      <c r="I2050" s="173">
        <v>0</v>
      </c>
      <c r="J2050" s="173">
        <v>0</v>
      </c>
      <c r="K2050" s="173">
        <v>0</v>
      </c>
      <c r="L2050" s="174">
        <v>0</v>
      </c>
      <c r="M2050" s="173">
        <v>103</v>
      </c>
      <c r="N2050" s="173">
        <v>47</v>
      </c>
      <c r="O2050" s="173">
        <v>64</v>
      </c>
      <c r="P2050" s="167">
        <v>1.19148936170213</v>
      </c>
    </row>
    <row r="2051" spans="1:16" x14ac:dyDescent="0.35">
      <c r="A2051" s="177" t="s">
        <v>4822</v>
      </c>
      <c r="B2051" s="175"/>
      <c r="C2051" s="175" t="s">
        <v>259</v>
      </c>
      <c r="D2051" s="175" t="s">
        <v>2030</v>
      </c>
      <c r="E2051" s="175"/>
      <c r="F2051" s="175" t="s">
        <v>4821</v>
      </c>
      <c r="G2051" s="176" t="s">
        <v>208</v>
      </c>
      <c r="H2051" s="175" t="s">
        <v>1469</v>
      </c>
      <c r="I2051" s="173">
        <v>0</v>
      </c>
      <c r="J2051" s="173">
        <v>0</v>
      </c>
      <c r="K2051" s="173">
        <v>0</v>
      </c>
      <c r="L2051" s="174">
        <v>0</v>
      </c>
      <c r="M2051" s="173">
        <v>58</v>
      </c>
      <c r="N2051" s="173">
        <v>22</v>
      </c>
      <c r="O2051" s="173">
        <v>30</v>
      </c>
      <c r="P2051" s="167">
        <v>1.63636363636364</v>
      </c>
    </row>
    <row r="2052" spans="1:16" x14ac:dyDescent="0.35">
      <c r="A2052" s="177" t="s">
        <v>4820</v>
      </c>
      <c r="B2052" s="175"/>
      <c r="C2052" s="175" t="s">
        <v>263</v>
      </c>
      <c r="D2052" s="175" t="s">
        <v>2030</v>
      </c>
      <c r="E2052" s="175"/>
      <c r="F2052" s="175" t="s">
        <v>4819</v>
      </c>
      <c r="G2052" s="176" t="s">
        <v>208</v>
      </c>
      <c r="H2052" s="175" t="s">
        <v>1469</v>
      </c>
      <c r="I2052" s="173">
        <v>0</v>
      </c>
      <c r="J2052" s="173">
        <v>0</v>
      </c>
      <c r="K2052" s="173">
        <v>0</v>
      </c>
      <c r="L2052" s="174">
        <v>0</v>
      </c>
      <c r="M2052" s="173">
        <v>103</v>
      </c>
      <c r="N2052" s="173">
        <v>38</v>
      </c>
      <c r="O2052" s="173">
        <v>62</v>
      </c>
      <c r="P2052" s="167">
        <v>1.7105263157894699</v>
      </c>
    </row>
    <row r="2053" spans="1:16" x14ac:dyDescent="0.35">
      <c r="A2053" s="177" t="s">
        <v>4818</v>
      </c>
      <c r="B2053" s="175"/>
      <c r="C2053" s="175" t="s">
        <v>267</v>
      </c>
      <c r="D2053" s="175"/>
      <c r="E2053" s="175"/>
      <c r="F2053" s="175" t="s">
        <v>4817</v>
      </c>
      <c r="G2053" s="176"/>
      <c r="H2053" s="175" t="s">
        <v>1462</v>
      </c>
      <c r="I2053" s="173">
        <v>0</v>
      </c>
      <c r="J2053" s="173">
        <v>0</v>
      </c>
      <c r="K2053" s="173">
        <v>0</v>
      </c>
      <c r="L2053" s="174">
        <v>0</v>
      </c>
      <c r="M2053" s="173">
        <v>0</v>
      </c>
      <c r="N2053" s="173">
        <v>0</v>
      </c>
      <c r="O2053" s="173">
        <v>0</v>
      </c>
      <c r="P2053" s="167">
        <v>0</v>
      </c>
    </row>
    <row r="2054" spans="1:16" x14ac:dyDescent="0.35">
      <c r="A2054" s="177" t="s">
        <v>4812</v>
      </c>
      <c r="B2054" s="175"/>
      <c r="C2054" s="175" t="s">
        <v>259</v>
      </c>
      <c r="D2054" s="175" t="s">
        <v>2916</v>
      </c>
      <c r="E2054" s="175"/>
      <c r="F2054" s="175" t="s">
        <v>4810</v>
      </c>
      <c r="G2054" s="176" t="s">
        <v>2914</v>
      </c>
      <c r="H2054" s="175" t="s">
        <v>1646</v>
      </c>
      <c r="I2054" s="173">
        <v>0</v>
      </c>
      <c r="J2054" s="173">
        <v>0</v>
      </c>
      <c r="K2054" s="173">
        <v>0</v>
      </c>
      <c r="L2054" s="174">
        <v>0</v>
      </c>
      <c r="M2054" s="173">
        <v>24</v>
      </c>
      <c r="N2054" s="173">
        <v>10</v>
      </c>
      <c r="O2054" s="173">
        <v>12</v>
      </c>
      <c r="P2054" s="167">
        <v>1.4</v>
      </c>
    </row>
    <row r="2055" spans="1:16" x14ac:dyDescent="0.35">
      <c r="A2055" s="177" t="s">
        <v>4809</v>
      </c>
      <c r="B2055" s="175"/>
      <c r="C2055" s="175" t="s">
        <v>263</v>
      </c>
      <c r="D2055" s="175" t="s">
        <v>2240</v>
      </c>
      <c r="E2055" s="175"/>
      <c r="F2055" s="175" t="s">
        <v>4808</v>
      </c>
      <c r="G2055" s="176" t="s">
        <v>211</v>
      </c>
      <c r="H2055" s="175" t="s">
        <v>1469</v>
      </c>
      <c r="I2055" s="173">
        <v>0</v>
      </c>
      <c r="J2055" s="173">
        <v>0</v>
      </c>
      <c r="K2055" s="173">
        <v>0</v>
      </c>
      <c r="L2055" s="174">
        <v>0</v>
      </c>
      <c r="M2055" s="173">
        <v>17</v>
      </c>
      <c r="N2055" s="173">
        <v>3</v>
      </c>
      <c r="O2055" s="173">
        <v>5</v>
      </c>
      <c r="P2055" s="167">
        <v>4.6666666666666696</v>
      </c>
    </row>
    <row r="2056" spans="1:16" x14ac:dyDescent="0.35">
      <c r="A2056" s="177" t="s">
        <v>4807</v>
      </c>
      <c r="B2056" s="175"/>
      <c r="C2056" s="175" t="s">
        <v>8856</v>
      </c>
      <c r="D2056" s="175" t="s">
        <v>4970</v>
      </c>
      <c r="E2056" s="175"/>
      <c r="F2056" s="175" t="s">
        <v>4806</v>
      </c>
      <c r="G2056" s="176" t="s">
        <v>1474</v>
      </c>
      <c r="H2056" s="175" t="s">
        <v>1469</v>
      </c>
      <c r="I2056" s="173">
        <v>0</v>
      </c>
      <c r="J2056" s="173">
        <v>0</v>
      </c>
      <c r="K2056" s="173">
        <v>0</v>
      </c>
      <c r="L2056" s="174">
        <v>0</v>
      </c>
      <c r="M2056" s="173">
        <v>17</v>
      </c>
      <c r="N2056" s="173">
        <v>3</v>
      </c>
      <c r="O2056" s="173">
        <v>5</v>
      </c>
      <c r="P2056" s="167">
        <v>4.6666666666666696</v>
      </c>
    </row>
    <row r="2057" spans="1:16" x14ac:dyDescent="0.35">
      <c r="A2057" s="177" t="s">
        <v>4805</v>
      </c>
      <c r="B2057" s="175"/>
      <c r="C2057" s="175" t="s">
        <v>8856</v>
      </c>
      <c r="D2057" s="175"/>
      <c r="E2057" s="175"/>
      <c r="F2057" s="175" t="s">
        <v>4804</v>
      </c>
      <c r="G2057" s="176"/>
      <c r="H2057" s="175" t="s">
        <v>1462</v>
      </c>
      <c r="I2057" s="173">
        <v>0</v>
      </c>
      <c r="J2057" s="173">
        <v>0</v>
      </c>
      <c r="K2057" s="173">
        <v>0</v>
      </c>
      <c r="L2057" s="174">
        <v>0</v>
      </c>
      <c r="M2057" s="173">
        <v>0</v>
      </c>
      <c r="N2057" s="173">
        <v>0</v>
      </c>
      <c r="O2057" s="173">
        <v>0</v>
      </c>
      <c r="P2057" s="167">
        <v>0</v>
      </c>
    </row>
    <row r="2058" spans="1:16" x14ac:dyDescent="0.35">
      <c r="A2058" s="177" t="s">
        <v>4801</v>
      </c>
      <c r="B2058" s="175"/>
      <c r="C2058" s="175" t="s">
        <v>8856</v>
      </c>
      <c r="D2058" s="175" t="s">
        <v>2041</v>
      </c>
      <c r="E2058" s="175"/>
      <c r="F2058" s="175" t="s">
        <v>4800</v>
      </c>
      <c r="G2058" s="176" t="s">
        <v>2039</v>
      </c>
      <c r="H2058" s="175" t="s">
        <v>1469</v>
      </c>
      <c r="I2058" s="173">
        <v>0</v>
      </c>
      <c r="J2058" s="173">
        <v>0</v>
      </c>
      <c r="K2058" s="173">
        <v>0</v>
      </c>
      <c r="L2058" s="174">
        <v>0</v>
      </c>
      <c r="M2058" s="173">
        <v>124</v>
      </c>
      <c r="N2058" s="173">
        <v>62</v>
      </c>
      <c r="O2058" s="173">
        <v>78</v>
      </c>
      <c r="P2058" s="167">
        <v>1</v>
      </c>
    </row>
    <row r="2059" spans="1:16" x14ac:dyDescent="0.35">
      <c r="A2059" s="177" t="s">
        <v>4799</v>
      </c>
      <c r="B2059" s="175"/>
      <c r="C2059" s="175" t="s">
        <v>254</v>
      </c>
      <c r="D2059" s="175"/>
      <c r="E2059" s="175"/>
      <c r="F2059" s="175" t="s">
        <v>4798</v>
      </c>
      <c r="G2059" s="176"/>
      <c r="H2059" s="175" t="s">
        <v>1462</v>
      </c>
      <c r="I2059" s="173">
        <v>0</v>
      </c>
      <c r="J2059" s="173">
        <v>0</v>
      </c>
      <c r="K2059" s="173">
        <v>0</v>
      </c>
      <c r="L2059" s="174">
        <v>0</v>
      </c>
      <c r="M2059" s="173">
        <v>0</v>
      </c>
      <c r="N2059" s="173">
        <v>0</v>
      </c>
      <c r="O2059" s="173">
        <v>0</v>
      </c>
      <c r="P2059" s="167">
        <v>0</v>
      </c>
    </row>
    <row r="2060" spans="1:16" x14ac:dyDescent="0.35">
      <c r="A2060" s="177" t="s">
        <v>4794</v>
      </c>
      <c r="B2060" s="175"/>
      <c r="C2060" s="175" t="s">
        <v>258</v>
      </c>
      <c r="D2060" s="175"/>
      <c r="E2060" s="175"/>
      <c r="F2060" s="175" t="s">
        <v>4793</v>
      </c>
      <c r="G2060" s="176"/>
      <c r="H2060" s="175" t="s">
        <v>1462</v>
      </c>
      <c r="I2060" s="173">
        <v>0</v>
      </c>
      <c r="J2060" s="173">
        <v>0</v>
      </c>
      <c r="K2060" s="173">
        <v>0</v>
      </c>
      <c r="L2060" s="174">
        <v>0</v>
      </c>
      <c r="M2060" s="173">
        <v>0</v>
      </c>
      <c r="N2060" s="173">
        <v>0</v>
      </c>
      <c r="O2060" s="173">
        <v>0</v>
      </c>
      <c r="P2060" s="167">
        <v>0</v>
      </c>
    </row>
    <row r="2061" spans="1:16" x14ac:dyDescent="0.35">
      <c r="A2061" s="177" t="s">
        <v>4792</v>
      </c>
      <c r="B2061" s="175"/>
      <c r="C2061" s="175" t="s">
        <v>258</v>
      </c>
      <c r="D2061" s="175" t="s">
        <v>10406</v>
      </c>
      <c r="E2061" s="175"/>
      <c r="F2061" s="175" t="s">
        <v>4790</v>
      </c>
      <c r="G2061" s="176" t="s">
        <v>10407</v>
      </c>
      <c r="H2061" s="175" t="s">
        <v>1469</v>
      </c>
      <c r="I2061" s="173">
        <v>0</v>
      </c>
      <c r="J2061" s="173">
        <v>0</v>
      </c>
      <c r="K2061" s="173">
        <v>0</v>
      </c>
      <c r="L2061" s="174">
        <v>0</v>
      </c>
      <c r="M2061" s="173">
        <v>149</v>
      </c>
      <c r="N2061" s="173">
        <v>58</v>
      </c>
      <c r="O2061" s="173">
        <v>85</v>
      </c>
      <c r="P2061" s="167">
        <v>1.5689655172413799</v>
      </c>
    </row>
    <row r="2062" spans="1:16" x14ac:dyDescent="0.35">
      <c r="A2062" s="177" t="s">
        <v>4788</v>
      </c>
      <c r="B2062" s="175"/>
      <c r="C2062" s="175" t="s">
        <v>257</v>
      </c>
      <c r="D2062" s="175" t="s">
        <v>4787</v>
      </c>
      <c r="E2062" s="175"/>
      <c r="F2062" s="175" t="s">
        <v>4786</v>
      </c>
      <c r="G2062" s="176" t="s">
        <v>1474</v>
      </c>
      <c r="H2062" s="175" t="s">
        <v>1646</v>
      </c>
      <c r="I2062" s="173">
        <v>0</v>
      </c>
      <c r="J2062" s="173">
        <v>0</v>
      </c>
      <c r="K2062" s="173">
        <v>0</v>
      </c>
      <c r="L2062" s="174">
        <v>0</v>
      </c>
      <c r="M2062" s="173">
        <v>180</v>
      </c>
      <c r="N2062" s="173">
        <v>49</v>
      </c>
      <c r="O2062" s="173">
        <v>61</v>
      </c>
      <c r="P2062" s="167">
        <v>2.6734693877550999</v>
      </c>
    </row>
    <row r="2063" spans="1:16" x14ac:dyDescent="0.35">
      <c r="A2063" s="177" t="s">
        <v>4785</v>
      </c>
      <c r="B2063" s="175"/>
      <c r="C2063" s="175" t="s">
        <v>260</v>
      </c>
      <c r="D2063" s="175" t="s">
        <v>1943</v>
      </c>
      <c r="E2063" s="175"/>
      <c r="F2063" s="175" t="s">
        <v>4784</v>
      </c>
      <c r="G2063" s="176" t="s">
        <v>224</v>
      </c>
      <c r="H2063" s="175" t="s">
        <v>1469</v>
      </c>
      <c r="I2063" s="173">
        <v>0</v>
      </c>
      <c r="J2063" s="173">
        <v>0</v>
      </c>
      <c r="K2063" s="173">
        <v>0</v>
      </c>
      <c r="L2063" s="174">
        <v>0</v>
      </c>
      <c r="M2063" s="173">
        <v>91</v>
      </c>
      <c r="N2063" s="173">
        <v>39</v>
      </c>
      <c r="O2063" s="173">
        <v>50</v>
      </c>
      <c r="P2063" s="167">
        <v>1.3333333333333299</v>
      </c>
    </row>
    <row r="2064" spans="1:16" x14ac:dyDescent="0.35">
      <c r="A2064" s="177" t="s">
        <v>7585</v>
      </c>
      <c r="B2064" s="175"/>
      <c r="C2064" s="175" t="s">
        <v>259</v>
      </c>
      <c r="D2064" s="175" t="s">
        <v>5463</v>
      </c>
      <c r="E2064" s="175"/>
      <c r="F2064" s="175" t="s">
        <v>7584</v>
      </c>
      <c r="G2064" s="176" t="s">
        <v>11314</v>
      </c>
      <c r="H2064" s="175" t="s">
        <v>1646</v>
      </c>
      <c r="I2064" s="173">
        <v>0</v>
      </c>
      <c r="J2064" s="173">
        <v>0</v>
      </c>
      <c r="K2064" s="173">
        <v>1</v>
      </c>
      <c r="L2064" s="174">
        <v>0</v>
      </c>
      <c r="M2064" s="173">
        <v>167</v>
      </c>
      <c r="N2064" s="173">
        <v>55</v>
      </c>
      <c r="O2064" s="173">
        <v>72</v>
      </c>
      <c r="P2064" s="167">
        <v>2.0363636363636402</v>
      </c>
    </row>
    <row r="2065" spans="1:16" x14ac:dyDescent="0.35">
      <c r="A2065" s="177" t="s">
        <v>4783</v>
      </c>
      <c r="B2065" s="175"/>
      <c r="C2065" s="175" t="s">
        <v>257</v>
      </c>
      <c r="D2065" s="175" t="s">
        <v>6719</v>
      </c>
      <c r="E2065" s="175"/>
      <c r="F2065" s="175" t="s">
        <v>4782</v>
      </c>
      <c r="G2065" s="176" t="s">
        <v>5963</v>
      </c>
      <c r="H2065" s="175" t="s">
        <v>1646</v>
      </c>
      <c r="I2065" s="173">
        <v>0</v>
      </c>
      <c r="J2065" s="173">
        <v>0</v>
      </c>
      <c r="K2065" s="173">
        <v>0</v>
      </c>
      <c r="L2065" s="174">
        <v>0</v>
      </c>
      <c r="M2065" s="173">
        <v>150</v>
      </c>
      <c r="N2065" s="173">
        <v>58</v>
      </c>
      <c r="O2065" s="173">
        <v>48</v>
      </c>
      <c r="P2065" s="167">
        <v>1.58620689655172</v>
      </c>
    </row>
    <row r="2066" spans="1:16" x14ac:dyDescent="0.35">
      <c r="A2066" s="177" t="s">
        <v>4779</v>
      </c>
      <c r="B2066" s="175"/>
      <c r="C2066" s="175" t="s">
        <v>259</v>
      </c>
      <c r="D2066" s="175" t="s">
        <v>9938</v>
      </c>
      <c r="E2066" s="175"/>
      <c r="F2066" s="175" t="s">
        <v>4778</v>
      </c>
      <c r="G2066" s="176" t="s">
        <v>211</v>
      </c>
      <c r="H2066" s="175" t="s">
        <v>1469</v>
      </c>
      <c r="I2066" s="173">
        <v>0</v>
      </c>
      <c r="J2066" s="173">
        <v>0</v>
      </c>
      <c r="K2066" s="173">
        <v>0</v>
      </c>
      <c r="L2066" s="174">
        <v>0</v>
      </c>
      <c r="M2066" s="173">
        <v>0</v>
      </c>
      <c r="N2066" s="173">
        <v>0</v>
      </c>
      <c r="O2066" s="173">
        <v>0</v>
      </c>
      <c r="P2066" s="167">
        <v>0</v>
      </c>
    </row>
    <row r="2067" spans="1:16" x14ac:dyDescent="0.35">
      <c r="A2067" s="177" t="s">
        <v>4777</v>
      </c>
      <c r="B2067" s="175"/>
      <c r="C2067" s="175" t="s">
        <v>462</v>
      </c>
      <c r="D2067" s="175"/>
      <c r="E2067" s="175"/>
      <c r="F2067" s="175" t="s">
        <v>4776</v>
      </c>
      <c r="G2067" s="176"/>
      <c r="H2067" s="175" t="s">
        <v>1462</v>
      </c>
      <c r="I2067" s="173">
        <v>0</v>
      </c>
      <c r="J2067" s="173">
        <v>0</v>
      </c>
      <c r="K2067" s="173">
        <v>0</v>
      </c>
      <c r="L2067" s="174">
        <v>0</v>
      </c>
      <c r="M2067" s="173">
        <v>0</v>
      </c>
      <c r="N2067" s="173">
        <v>0</v>
      </c>
      <c r="O2067" s="173">
        <v>0</v>
      </c>
      <c r="P2067" s="167">
        <v>0</v>
      </c>
    </row>
    <row r="2068" spans="1:16" x14ac:dyDescent="0.35">
      <c r="A2068" s="177" t="s">
        <v>4775</v>
      </c>
      <c r="B2068" s="175"/>
      <c r="C2068" s="175" t="s">
        <v>257</v>
      </c>
      <c r="D2068" s="175" t="s">
        <v>4774</v>
      </c>
      <c r="E2068" s="175"/>
      <c r="F2068" s="175" t="s">
        <v>4773</v>
      </c>
      <c r="G2068" s="176" t="s">
        <v>4772</v>
      </c>
      <c r="H2068" s="175" t="s">
        <v>1469</v>
      </c>
      <c r="I2068" s="173">
        <v>0</v>
      </c>
      <c r="J2068" s="173">
        <v>0</v>
      </c>
      <c r="K2068" s="173">
        <v>0</v>
      </c>
      <c r="L2068" s="174">
        <v>0</v>
      </c>
      <c r="M2068" s="173">
        <v>77</v>
      </c>
      <c r="N2068" s="173">
        <v>26</v>
      </c>
      <c r="O2068" s="173">
        <v>32</v>
      </c>
      <c r="P2068" s="167">
        <v>1.9615384615384599</v>
      </c>
    </row>
    <row r="2069" spans="1:16" x14ac:dyDescent="0.35">
      <c r="A2069" s="177" t="s">
        <v>4771</v>
      </c>
      <c r="B2069" s="175"/>
      <c r="C2069" s="175" t="s">
        <v>258</v>
      </c>
      <c r="D2069" s="175" t="s">
        <v>1920</v>
      </c>
      <c r="E2069" s="175"/>
      <c r="F2069" s="175" t="s">
        <v>4770</v>
      </c>
      <c r="G2069" s="176" t="s">
        <v>202</v>
      </c>
      <c r="H2069" s="175" t="s">
        <v>1469</v>
      </c>
      <c r="I2069" s="173">
        <v>0</v>
      </c>
      <c r="J2069" s="173">
        <v>0</v>
      </c>
      <c r="K2069" s="173">
        <v>0</v>
      </c>
      <c r="L2069" s="174">
        <v>0</v>
      </c>
      <c r="M2069" s="173">
        <v>42</v>
      </c>
      <c r="N2069" s="173">
        <v>26</v>
      </c>
      <c r="O2069" s="173">
        <v>23</v>
      </c>
      <c r="P2069" s="167">
        <v>0.61538461538461497</v>
      </c>
    </row>
    <row r="2070" spans="1:16" x14ac:dyDescent="0.35">
      <c r="A2070" s="177" t="s">
        <v>4763</v>
      </c>
      <c r="B2070" s="175"/>
      <c r="C2070" s="175" t="s">
        <v>259</v>
      </c>
      <c r="D2070" s="175" t="s">
        <v>9335</v>
      </c>
      <c r="E2070" s="175"/>
      <c r="F2070" s="175" t="s">
        <v>4762</v>
      </c>
      <c r="G2070" s="176" t="s">
        <v>1839</v>
      </c>
      <c r="H2070" s="175" t="s">
        <v>1646</v>
      </c>
      <c r="I2070" s="173">
        <v>0</v>
      </c>
      <c r="J2070" s="173">
        <v>0</v>
      </c>
      <c r="K2070" s="173">
        <v>1</v>
      </c>
      <c r="L2070" s="174">
        <v>0</v>
      </c>
      <c r="M2070" s="173">
        <v>1048</v>
      </c>
      <c r="N2070" s="173">
        <v>444</v>
      </c>
      <c r="O2070" s="173">
        <v>586</v>
      </c>
      <c r="P2070" s="167">
        <v>1.36036036036036</v>
      </c>
    </row>
    <row r="2071" spans="1:16" x14ac:dyDescent="0.35">
      <c r="A2071" s="177" t="s">
        <v>7133</v>
      </c>
      <c r="B2071" s="175"/>
      <c r="C2071" s="175" t="s">
        <v>262</v>
      </c>
      <c r="D2071" s="175" t="s">
        <v>7132</v>
      </c>
      <c r="E2071" s="175"/>
      <c r="F2071" s="175" t="s">
        <v>7131</v>
      </c>
      <c r="G2071" s="176" t="s">
        <v>7130</v>
      </c>
      <c r="H2071" s="175" t="s">
        <v>1646</v>
      </c>
      <c r="I2071" s="173">
        <v>0</v>
      </c>
      <c r="J2071" s="173">
        <v>1</v>
      </c>
      <c r="K2071" s="173">
        <v>1</v>
      </c>
      <c r="L2071" s="174">
        <v>-1</v>
      </c>
      <c r="M2071" s="173">
        <v>93</v>
      </c>
      <c r="N2071" s="173">
        <v>27</v>
      </c>
      <c r="O2071" s="173">
        <v>32</v>
      </c>
      <c r="P2071" s="167">
        <v>2.4444444444444402</v>
      </c>
    </row>
    <row r="2072" spans="1:16" x14ac:dyDescent="0.35">
      <c r="A2072" s="177" t="s">
        <v>4759</v>
      </c>
      <c r="B2072" s="175"/>
      <c r="C2072" s="175" t="s">
        <v>259</v>
      </c>
      <c r="D2072" s="175" t="s">
        <v>4088</v>
      </c>
      <c r="E2072" s="175"/>
      <c r="F2072" s="175" t="s">
        <v>4758</v>
      </c>
      <c r="G2072" s="176" t="s">
        <v>201</v>
      </c>
      <c r="H2072" s="175" t="s">
        <v>1646</v>
      </c>
      <c r="I2072" s="173">
        <v>0</v>
      </c>
      <c r="J2072" s="173">
        <v>0</v>
      </c>
      <c r="K2072" s="173">
        <v>2</v>
      </c>
      <c r="L2072" s="174">
        <v>0</v>
      </c>
      <c r="M2072" s="173">
        <v>154</v>
      </c>
      <c r="N2072" s="173">
        <v>56</v>
      </c>
      <c r="O2072" s="173">
        <v>70</v>
      </c>
      <c r="P2072" s="167">
        <v>1.75</v>
      </c>
    </row>
    <row r="2073" spans="1:16" x14ac:dyDescent="0.35">
      <c r="A2073" s="177" t="s">
        <v>4755</v>
      </c>
      <c r="B2073" s="175"/>
      <c r="C2073" s="175" t="s">
        <v>257</v>
      </c>
      <c r="D2073" s="175" t="s">
        <v>3688</v>
      </c>
      <c r="E2073" s="175"/>
      <c r="F2073" s="175" t="s">
        <v>4754</v>
      </c>
      <c r="G2073" s="176" t="s">
        <v>3686</v>
      </c>
      <c r="H2073" s="175" t="s">
        <v>1469</v>
      </c>
      <c r="I2073" s="173">
        <v>0</v>
      </c>
      <c r="J2073" s="173">
        <v>0</v>
      </c>
      <c r="K2073" s="173">
        <v>0</v>
      </c>
      <c r="L2073" s="174">
        <v>0</v>
      </c>
      <c r="M2073" s="173">
        <v>20</v>
      </c>
      <c r="N2073" s="173">
        <v>3</v>
      </c>
      <c r="O2073" s="173">
        <v>5</v>
      </c>
      <c r="P2073" s="167">
        <v>5.6666666666666696</v>
      </c>
    </row>
    <row r="2074" spans="1:16" x14ac:dyDescent="0.35">
      <c r="A2074" s="177" t="s">
        <v>4747</v>
      </c>
      <c r="B2074" s="175"/>
      <c r="C2074" s="175" t="s">
        <v>8856</v>
      </c>
      <c r="D2074" s="175" t="s">
        <v>2030</v>
      </c>
      <c r="E2074" s="175"/>
      <c r="F2074" s="175" t="s">
        <v>4746</v>
      </c>
      <c r="G2074" s="176" t="s">
        <v>208</v>
      </c>
      <c r="H2074" s="175" t="s">
        <v>1469</v>
      </c>
      <c r="I2074" s="173">
        <v>0</v>
      </c>
      <c r="J2074" s="173">
        <v>0</v>
      </c>
      <c r="K2074" s="173">
        <v>0</v>
      </c>
      <c r="L2074" s="174">
        <v>0</v>
      </c>
      <c r="M2074" s="173">
        <v>40</v>
      </c>
      <c r="N2074" s="173">
        <v>12</v>
      </c>
      <c r="O2074" s="173">
        <v>16</v>
      </c>
      <c r="P2074" s="167">
        <v>2.3333333333333299</v>
      </c>
    </row>
    <row r="2075" spans="1:16" x14ac:dyDescent="0.35">
      <c r="A2075" s="177" t="s">
        <v>4745</v>
      </c>
      <c r="B2075" s="175"/>
      <c r="C2075" s="175" t="s">
        <v>262</v>
      </c>
      <c r="D2075" s="175" t="s">
        <v>11317</v>
      </c>
      <c r="E2075" s="175"/>
      <c r="F2075" s="175" t="s">
        <v>4744</v>
      </c>
      <c r="G2075" s="176" t="s">
        <v>11318</v>
      </c>
      <c r="H2075" s="175" t="s">
        <v>1469</v>
      </c>
      <c r="I2075" s="173">
        <v>0</v>
      </c>
      <c r="J2075" s="173">
        <v>0</v>
      </c>
      <c r="K2075" s="173">
        <v>0</v>
      </c>
      <c r="L2075" s="174">
        <v>0</v>
      </c>
      <c r="M2075" s="173">
        <v>124</v>
      </c>
      <c r="N2075" s="173">
        <v>72</v>
      </c>
      <c r="O2075" s="173">
        <v>108</v>
      </c>
      <c r="P2075" s="167">
        <v>0.72222222222222199</v>
      </c>
    </row>
    <row r="2076" spans="1:16" x14ac:dyDescent="0.35">
      <c r="A2076" s="177" t="s">
        <v>4740</v>
      </c>
      <c r="B2076" s="175"/>
      <c r="C2076" s="175" t="s">
        <v>258</v>
      </c>
      <c r="D2076" s="175" t="s">
        <v>9318</v>
      </c>
      <c r="E2076" s="175"/>
      <c r="F2076" s="175" t="s">
        <v>4739</v>
      </c>
      <c r="G2076" s="176" t="s">
        <v>3141</v>
      </c>
      <c r="H2076" s="175" t="s">
        <v>1469</v>
      </c>
      <c r="I2076" s="173">
        <v>0</v>
      </c>
      <c r="J2076" s="173">
        <v>0</v>
      </c>
      <c r="K2076" s="173">
        <v>0</v>
      </c>
      <c r="L2076" s="174">
        <v>0</v>
      </c>
      <c r="M2076" s="173">
        <v>313</v>
      </c>
      <c r="N2076" s="173">
        <v>107</v>
      </c>
      <c r="O2076" s="173">
        <v>125</v>
      </c>
      <c r="P2076" s="167">
        <v>1.92523364485981</v>
      </c>
    </row>
    <row r="2077" spans="1:16" x14ac:dyDescent="0.35">
      <c r="A2077" s="177" t="s">
        <v>4738</v>
      </c>
      <c r="B2077" s="175"/>
      <c r="C2077" s="175" t="s">
        <v>8856</v>
      </c>
      <c r="D2077" s="175" t="s">
        <v>4088</v>
      </c>
      <c r="E2077" s="175"/>
      <c r="F2077" s="175" t="s">
        <v>4737</v>
      </c>
      <c r="G2077" s="176" t="s">
        <v>201</v>
      </c>
      <c r="H2077" s="175" t="s">
        <v>1469</v>
      </c>
      <c r="I2077" s="173">
        <v>0</v>
      </c>
      <c r="J2077" s="173">
        <v>0</v>
      </c>
      <c r="K2077" s="173">
        <v>0</v>
      </c>
      <c r="L2077" s="174">
        <v>0</v>
      </c>
      <c r="M2077" s="173">
        <v>53</v>
      </c>
      <c r="N2077" s="173">
        <v>33</v>
      </c>
      <c r="O2077" s="173">
        <v>34</v>
      </c>
      <c r="P2077" s="167">
        <v>0.60606060606060597</v>
      </c>
    </row>
    <row r="2078" spans="1:16" x14ac:dyDescent="0.35">
      <c r="A2078" s="177" t="s">
        <v>4736</v>
      </c>
      <c r="B2078" s="175"/>
      <c r="C2078" s="175" t="s">
        <v>258</v>
      </c>
      <c r="D2078" s="175" t="s">
        <v>2030</v>
      </c>
      <c r="E2078" s="175"/>
      <c r="F2078" s="175" t="s">
        <v>4735</v>
      </c>
      <c r="G2078" s="176" t="s">
        <v>208</v>
      </c>
      <c r="H2078" s="175" t="s">
        <v>1469</v>
      </c>
      <c r="I2078" s="173">
        <v>0</v>
      </c>
      <c r="J2078" s="173">
        <v>0</v>
      </c>
      <c r="K2078" s="173">
        <v>0</v>
      </c>
      <c r="L2078" s="174">
        <v>0</v>
      </c>
      <c r="M2078" s="173">
        <v>76</v>
      </c>
      <c r="N2078" s="173">
        <v>21</v>
      </c>
      <c r="O2078" s="173">
        <v>30</v>
      </c>
      <c r="P2078" s="167">
        <v>2.61904761904762</v>
      </c>
    </row>
    <row r="2079" spans="1:16" x14ac:dyDescent="0.35">
      <c r="A2079" s="177" t="s">
        <v>4734</v>
      </c>
      <c r="B2079" s="175"/>
      <c r="C2079" s="175" t="s">
        <v>257</v>
      </c>
      <c r="D2079" s="175" t="s">
        <v>9338</v>
      </c>
      <c r="E2079" s="175"/>
      <c r="F2079" s="175" t="s">
        <v>4733</v>
      </c>
      <c r="G2079" s="176" t="s">
        <v>9339</v>
      </c>
      <c r="H2079" s="175" t="s">
        <v>1646</v>
      </c>
      <c r="I2079" s="173">
        <v>0</v>
      </c>
      <c r="J2079" s="173">
        <v>0</v>
      </c>
      <c r="K2079" s="173">
        <v>0</v>
      </c>
      <c r="L2079" s="174">
        <v>0</v>
      </c>
      <c r="M2079" s="173">
        <v>640</v>
      </c>
      <c r="N2079" s="173">
        <v>341</v>
      </c>
      <c r="O2079" s="173">
        <v>436</v>
      </c>
      <c r="P2079" s="167">
        <v>0.87683284457477995</v>
      </c>
    </row>
    <row r="2080" spans="1:16" x14ac:dyDescent="0.35">
      <c r="A2080" s="177" t="s">
        <v>4732</v>
      </c>
      <c r="B2080" s="175"/>
      <c r="C2080" s="175" t="s">
        <v>268</v>
      </c>
      <c r="D2080" s="175"/>
      <c r="E2080" s="175"/>
      <c r="F2080" s="175" t="s">
        <v>4731</v>
      </c>
      <c r="G2080" s="176"/>
      <c r="H2080" s="175" t="s">
        <v>1462</v>
      </c>
      <c r="I2080" s="173">
        <v>0</v>
      </c>
      <c r="J2080" s="173">
        <v>0</v>
      </c>
      <c r="K2080" s="173">
        <v>0</v>
      </c>
      <c r="L2080" s="174">
        <v>0</v>
      </c>
      <c r="M2080" s="173">
        <v>0</v>
      </c>
      <c r="N2080" s="173">
        <v>0</v>
      </c>
      <c r="O2080" s="173">
        <v>0</v>
      </c>
      <c r="P2080" s="167">
        <v>0</v>
      </c>
    </row>
    <row r="2081" spans="1:16" x14ac:dyDescent="0.35">
      <c r="A2081" s="177" t="s">
        <v>4726</v>
      </c>
      <c r="B2081" s="175"/>
      <c r="C2081" s="175" t="s">
        <v>350</v>
      </c>
      <c r="D2081" s="175"/>
      <c r="E2081" s="175"/>
      <c r="F2081" s="175" t="s">
        <v>4725</v>
      </c>
      <c r="G2081" s="176"/>
      <c r="H2081" s="175" t="s">
        <v>1462</v>
      </c>
      <c r="I2081" s="173">
        <v>0</v>
      </c>
      <c r="J2081" s="173">
        <v>0</v>
      </c>
      <c r="K2081" s="173">
        <v>0</v>
      </c>
      <c r="L2081" s="174">
        <v>0</v>
      </c>
      <c r="M2081" s="173">
        <v>0</v>
      </c>
      <c r="N2081" s="173">
        <v>0</v>
      </c>
      <c r="O2081" s="173">
        <v>0</v>
      </c>
      <c r="P2081" s="167">
        <v>0</v>
      </c>
    </row>
    <row r="2082" spans="1:16" x14ac:dyDescent="0.35">
      <c r="A2082" s="177" t="s">
        <v>4724</v>
      </c>
      <c r="B2082" s="175"/>
      <c r="C2082" s="175" t="s">
        <v>350</v>
      </c>
      <c r="D2082" s="175"/>
      <c r="E2082" s="175"/>
      <c r="F2082" s="175" t="s">
        <v>4723</v>
      </c>
      <c r="G2082" s="176"/>
      <c r="H2082" s="175" t="s">
        <v>1462</v>
      </c>
      <c r="I2082" s="173">
        <v>0</v>
      </c>
      <c r="J2082" s="173">
        <v>0</v>
      </c>
      <c r="K2082" s="173">
        <v>0</v>
      </c>
      <c r="L2082" s="174">
        <v>0</v>
      </c>
      <c r="M2082" s="173">
        <v>0</v>
      </c>
      <c r="N2082" s="173">
        <v>0</v>
      </c>
      <c r="O2082" s="173">
        <v>0</v>
      </c>
      <c r="P2082" s="167">
        <v>0</v>
      </c>
    </row>
    <row r="2083" spans="1:16" x14ac:dyDescent="0.35">
      <c r="A2083" s="177" t="s">
        <v>4720</v>
      </c>
      <c r="B2083" s="175"/>
      <c r="C2083" s="175" t="s">
        <v>8856</v>
      </c>
      <c r="D2083" s="175" t="s">
        <v>10414</v>
      </c>
      <c r="E2083" s="175"/>
      <c r="F2083" s="175" t="s">
        <v>4719</v>
      </c>
      <c r="G2083" s="176" t="s">
        <v>10415</v>
      </c>
      <c r="H2083" s="175" t="s">
        <v>1469</v>
      </c>
      <c r="I2083" s="173">
        <v>0</v>
      </c>
      <c r="J2083" s="173">
        <v>0</v>
      </c>
      <c r="K2083" s="173">
        <v>0</v>
      </c>
      <c r="L2083" s="174">
        <v>0</v>
      </c>
      <c r="M2083" s="173">
        <v>40</v>
      </c>
      <c r="N2083" s="173">
        <v>17</v>
      </c>
      <c r="O2083" s="173">
        <v>27</v>
      </c>
      <c r="P2083" s="167">
        <v>1.3529411764705901</v>
      </c>
    </row>
    <row r="2084" spans="1:16" x14ac:dyDescent="0.35">
      <c r="A2084" s="177" t="s">
        <v>4718</v>
      </c>
      <c r="B2084" s="175"/>
      <c r="C2084" s="175" t="s">
        <v>256</v>
      </c>
      <c r="D2084" s="175" t="s">
        <v>2642</v>
      </c>
      <c r="E2084" s="175"/>
      <c r="F2084" s="175" t="s">
        <v>4717</v>
      </c>
      <c r="G2084" s="176" t="s">
        <v>202</v>
      </c>
      <c r="H2084" s="175" t="s">
        <v>1462</v>
      </c>
      <c r="I2084" s="173">
        <v>0</v>
      </c>
      <c r="J2084" s="173">
        <v>0</v>
      </c>
      <c r="K2084" s="173">
        <v>0</v>
      </c>
      <c r="L2084" s="174">
        <v>0</v>
      </c>
      <c r="M2084" s="173">
        <v>40</v>
      </c>
      <c r="N2084" s="173">
        <v>6</v>
      </c>
      <c r="O2084" s="173">
        <v>10</v>
      </c>
      <c r="P2084" s="167">
        <v>5.6666666666666696</v>
      </c>
    </row>
    <row r="2085" spans="1:16" x14ac:dyDescent="0.35">
      <c r="A2085" s="177" t="s">
        <v>4716</v>
      </c>
      <c r="B2085" s="175"/>
      <c r="C2085" s="175" t="s">
        <v>268</v>
      </c>
      <c r="D2085" s="175" t="s">
        <v>1920</v>
      </c>
      <c r="E2085" s="175"/>
      <c r="F2085" s="175" t="s">
        <v>4715</v>
      </c>
      <c r="G2085" s="176" t="s">
        <v>202</v>
      </c>
      <c r="H2085" s="175" t="s">
        <v>1462</v>
      </c>
      <c r="I2085" s="173">
        <v>0</v>
      </c>
      <c r="J2085" s="173">
        <v>0</v>
      </c>
      <c r="K2085" s="173">
        <v>0</v>
      </c>
      <c r="L2085" s="174">
        <v>0</v>
      </c>
      <c r="M2085" s="173">
        <v>0</v>
      </c>
      <c r="N2085" s="173">
        <v>0</v>
      </c>
      <c r="O2085" s="173">
        <v>0</v>
      </c>
      <c r="P2085" s="167">
        <v>0</v>
      </c>
    </row>
    <row r="2086" spans="1:16" x14ac:dyDescent="0.35">
      <c r="A2086" s="177" t="s">
        <v>4712</v>
      </c>
      <c r="B2086" s="175"/>
      <c r="C2086" s="175" t="s">
        <v>254</v>
      </c>
      <c r="D2086" s="175" t="s">
        <v>9341</v>
      </c>
      <c r="E2086" s="175"/>
      <c r="F2086" s="175" t="s">
        <v>4711</v>
      </c>
      <c r="G2086" s="176" t="s">
        <v>9342</v>
      </c>
      <c r="H2086" s="175" t="s">
        <v>1646</v>
      </c>
      <c r="I2086" s="173">
        <v>0</v>
      </c>
      <c r="J2086" s="173">
        <v>0</v>
      </c>
      <c r="K2086" s="173">
        <v>2</v>
      </c>
      <c r="L2086" s="174">
        <v>0</v>
      </c>
      <c r="M2086" s="173">
        <v>236</v>
      </c>
      <c r="N2086" s="173">
        <v>83</v>
      </c>
      <c r="O2086" s="173">
        <v>122</v>
      </c>
      <c r="P2086" s="167">
        <v>1.8433734939758999</v>
      </c>
    </row>
    <row r="2087" spans="1:16" x14ac:dyDescent="0.35">
      <c r="A2087" s="177" t="s">
        <v>4710</v>
      </c>
      <c r="B2087" s="175"/>
      <c r="C2087" s="175" t="s">
        <v>259</v>
      </c>
      <c r="D2087" s="175" t="s">
        <v>11320</v>
      </c>
      <c r="E2087" s="175"/>
      <c r="F2087" s="175" t="s">
        <v>4709</v>
      </c>
      <c r="G2087" s="176" t="s">
        <v>11321</v>
      </c>
      <c r="H2087" s="175" t="s">
        <v>1646</v>
      </c>
      <c r="I2087" s="173">
        <v>0</v>
      </c>
      <c r="J2087" s="173">
        <v>0</v>
      </c>
      <c r="K2087" s="173">
        <v>0</v>
      </c>
      <c r="L2087" s="174">
        <v>0</v>
      </c>
      <c r="M2087" s="173">
        <v>244</v>
      </c>
      <c r="N2087" s="173">
        <v>102</v>
      </c>
      <c r="O2087" s="173">
        <v>103</v>
      </c>
      <c r="P2087" s="167">
        <v>1.3921568627451</v>
      </c>
    </row>
    <row r="2088" spans="1:16" x14ac:dyDescent="0.35">
      <c r="A2088" s="177" t="s">
        <v>4708</v>
      </c>
      <c r="B2088" s="175"/>
      <c r="C2088" s="175" t="s">
        <v>259</v>
      </c>
      <c r="D2088" s="175" t="s">
        <v>2916</v>
      </c>
      <c r="E2088" s="175"/>
      <c r="F2088" s="175" t="s">
        <v>4707</v>
      </c>
      <c r="G2088" s="176" t="s">
        <v>2914</v>
      </c>
      <c r="H2088" s="175" t="s">
        <v>1462</v>
      </c>
      <c r="I2088" s="173">
        <v>0</v>
      </c>
      <c r="J2088" s="173">
        <v>0</v>
      </c>
      <c r="K2088" s="173">
        <v>0</v>
      </c>
      <c r="L2088" s="174">
        <v>0</v>
      </c>
      <c r="M2088" s="173">
        <v>47</v>
      </c>
      <c r="N2088" s="173">
        <v>28</v>
      </c>
      <c r="O2088" s="173">
        <v>38</v>
      </c>
      <c r="P2088" s="167">
        <v>0.67857142857142905</v>
      </c>
    </row>
    <row r="2089" spans="1:16" x14ac:dyDescent="0.35">
      <c r="A2089" s="177" t="s">
        <v>4706</v>
      </c>
      <c r="B2089" s="175"/>
      <c r="C2089" s="175" t="s">
        <v>268</v>
      </c>
      <c r="D2089" s="175"/>
      <c r="E2089" s="175"/>
      <c r="F2089" s="175" t="s">
        <v>4705</v>
      </c>
      <c r="G2089" s="176"/>
      <c r="H2089" s="175" t="s">
        <v>1462</v>
      </c>
      <c r="I2089" s="173">
        <v>0</v>
      </c>
      <c r="J2089" s="173">
        <v>0</v>
      </c>
      <c r="K2089" s="173">
        <v>0</v>
      </c>
      <c r="L2089" s="174">
        <v>0</v>
      </c>
      <c r="M2089" s="173">
        <v>0</v>
      </c>
      <c r="N2089" s="173">
        <v>0</v>
      </c>
      <c r="O2089" s="173">
        <v>0</v>
      </c>
      <c r="P2089" s="167">
        <v>0</v>
      </c>
    </row>
    <row r="2090" spans="1:16" x14ac:dyDescent="0.35">
      <c r="A2090" s="177" t="s">
        <v>7129</v>
      </c>
      <c r="B2090" s="175"/>
      <c r="C2090" s="175" t="s">
        <v>8856</v>
      </c>
      <c r="D2090" s="175" t="s">
        <v>7128</v>
      </c>
      <c r="E2090" s="175"/>
      <c r="F2090" s="175" t="s">
        <v>7127</v>
      </c>
      <c r="G2090" s="176" t="s">
        <v>211</v>
      </c>
      <c r="H2090" s="175" t="s">
        <v>1646</v>
      </c>
      <c r="I2090" s="173">
        <v>0</v>
      </c>
      <c r="J2090" s="173">
        <v>6</v>
      </c>
      <c r="K2090" s="173">
        <v>1</v>
      </c>
      <c r="L2090" s="174">
        <v>-1</v>
      </c>
      <c r="M2090" s="173">
        <v>24</v>
      </c>
      <c r="N2090" s="173">
        <v>9</v>
      </c>
      <c r="O2090" s="173">
        <v>12</v>
      </c>
      <c r="P2090" s="167">
        <v>1.6666666666666701</v>
      </c>
    </row>
    <row r="2091" spans="1:16" x14ac:dyDescent="0.35">
      <c r="A2091" s="177" t="s">
        <v>4704</v>
      </c>
      <c r="B2091" s="175"/>
      <c r="C2091" s="175" t="s">
        <v>8856</v>
      </c>
      <c r="D2091" s="175" t="s">
        <v>2030</v>
      </c>
      <c r="E2091" s="175"/>
      <c r="F2091" s="175" t="s">
        <v>4703</v>
      </c>
      <c r="G2091" s="176" t="s">
        <v>208</v>
      </c>
      <c r="H2091" s="175" t="s">
        <v>1469</v>
      </c>
      <c r="I2091" s="173">
        <v>0</v>
      </c>
      <c r="J2091" s="173">
        <v>0</v>
      </c>
      <c r="K2091" s="173">
        <v>0</v>
      </c>
      <c r="L2091" s="174">
        <v>0</v>
      </c>
      <c r="M2091" s="173">
        <v>17</v>
      </c>
      <c r="N2091" s="173">
        <v>3</v>
      </c>
      <c r="O2091" s="173">
        <v>5</v>
      </c>
      <c r="P2091" s="167">
        <v>4.6666666666666696</v>
      </c>
    </row>
    <row r="2092" spans="1:16" x14ac:dyDescent="0.35">
      <c r="A2092" s="177" t="s">
        <v>4700</v>
      </c>
      <c r="B2092" s="175"/>
      <c r="C2092" s="175" t="s">
        <v>8856</v>
      </c>
      <c r="D2092" s="175" t="s">
        <v>4088</v>
      </c>
      <c r="E2092" s="175"/>
      <c r="F2092" s="175" t="s">
        <v>4699</v>
      </c>
      <c r="G2092" s="176" t="s">
        <v>201</v>
      </c>
      <c r="H2092" s="175" t="s">
        <v>1469</v>
      </c>
      <c r="I2092" s="173">
        <v>0</v>
      </c>
      <c r="J2092" s="173">
        <v>0</v>
      </c>
      <c r="K2092" s="173">
        <v>0</v>
      </c>
      <c r="L2092" s="174">
        <v>0</v>
      </c>
      <c r="M2092" s="173">
        <v>17</v>
      </c>
      <c r="N2092" s="173">
        <v>3</v>
      </c>
      <c r="O2092" s="173">
        <v>5</v>
      </c>
      <c r="P2092" s="167">
        <v>4.6666666666666696</v>
      </c>
    </row>
    <row r="2093" spans="1:16" x14ac:dyDescent="0.35">
      <c r="A2093" s="177" t="s">
        <v>4698</v>
      </c>
      <c r="B2093" s="175"/>
      <c r="C2093" s="175" t="s">
        <v>260</v>
      </c>
      <c r="D2093" s="175" t="s">
        <v>2030</v>
      </c>
      <c r="E2093" s="175"/>
      <c r="F2093" s="175" t="s">
        <v>4697</v>
      </c>
      <c r="G2093" s="176" t="s">
        <v>208</v>
      </c>
      <c r="H2093" s="175" t="s">
        <v>1469</v>
      </c>
      <c r="I2093" s="173">
        <v>0</v>
      </c>
      <c r="J2093" s="173">
        <v>0</v>
      </c>
      <c r="K2093" s="173">
        <v>0</v>
      </c>
      <c r="L2093" s="174">
        <v>0</v>
      </c>
      <c r="M2093" s="173">
        <v>80</v>
      </c>
      <c r="N2093" s="173">
        <v>24</v>
      </c>
      <c r="O2093" s="173">
        <v>33</v>
      </c>
      <c r="P2093" s="167">
        <v>2.3333333333333299</v>
      </c>
    </row>
    <row r="2094" spans="1:16" x14ac:dyDescent="0.35">
      <c r="A2094" s="177" t="s">
        <v>4696</v>
      </c>
      <c r="B2094" s="175"/>
      <c r="C2094" s="175" t="s">
        <v>350</v>
      </c>
      <c r="D2094" s="175"/>
      <c r="E2094" s="175"/>
      <c r="F2094" s="175" t="s">
        <v>4695</v>
      </c>
      <c r="G2094" s="176"/>
      <c r="H2094" s="175" t="s">
        <v>1462</v>
      </c>
      <c r="I2094" s="173">
        <v>0</v>
      </c>
      <c r="J2094" s="173">
        <v>0</v>
      </c>
      <c r="K2094" s="173">
        <v>0</v>
      </c>
      <c r="L2094" s="174">
        <v>0</v>
      </c>
      <c r="M2094" s="173">
        <v>0</v>
      </c>
      <c r="N2094" s="173">
        <v>0</v>
      </c>
      <c r="O2094" s="173">
        <v>0</v>
      </c>
      <c r="P2094" s="167">
        <v>0</v>
      </c>
    </row>
    <row r="2095" spans="1:16" x14ac:dyDescent="0.35">
      <c r="A2095" s="177" t="s">
        <v>4690</v>
      </c>
      <c r="B2095" s="175"/>
      <c r="C2095" s="175" t="s">
        <v>263</v>
      </c>
      <c r="D2095" s="175" t="s">
        <v>2240</v>
      </c>
      <c r="E2095" s="175"/>
      <c r="F2095" s="175" t="s">
        <v>4689</v>
      </c>
      <c r="G2095" s="176" t="s">
        <v>211</v>
      </c>
      <c r="H2095" s="175" t="s">
        <v>1469</v>
      </c>
      <c r="I2095" s="173">
        <v>0</v>
      </c>
      <c r="J2095" s="173">
        <v>0</v>
      </c>
      <c r="K2095" s="173">
        <v>0</v>
      </c>
      <c r="L2095" s="174">
        <v>0</v>
      </c>
      <c r="M2095" s="173">
        <v>112</v>
      </c>
      <c r="N2095" s="173">
        <v>82</v>
      </c>
      <c r="O2095" s="173">
        <v>109</v>
      </c>
      <c r="P2095" s="167">
        <v>0.36585365853658502</v>
      </c>
    </row>
    <row r="2096" spans="1:16" x14ac:dyDescent="0.35">
      <c r="A2096" s="177" t="s">
        <v>4686</v>
      </c>
      <c r="B2096" s="175"/>
      <c r="C2096" s="175" t="s">
        <v>8856</v>
      </c>
      <c r="D2096" s="175" t="s">
        <v>10417</v>
      </c>
      <c r="E2096" s="175"/>
      <c r="F2096" s="175" t="s">
        <v>4684</v>
      </c>
      <c r="G2096" s="176" t="s">
        <v>4863</v>
      </c>
      <c r="H2096" s="175" t="s">
        <v>1469</v>
      </c>
      <c r="I2096" s="173">
        <v>0</v>
      </c>
      <c r="J2096" s="173">
        <v>0</v>
      </c>
      <c r="K2096" s="173">
        <v>0</v>
      </c>
      <c r="L2096" s="174">
        <v>0</v>
      </c>
      <c r="M2096" s="173">
        <v>76</v>
      </c>
      <c r="N2096" s="173">
        <v>20</v>
      </c>
      <c r="O2096" s="173">
        <v>28</v>
      </c>
      <c r="P2096" s="167">
        <v>2.8</v>
      </c>
    </row>
    <row r="2097" spans="1:16" x14ac:dyDescent="0.35">
      <c r="A2097" s="177" t="s">
        <v>4682</v>
      </c>
      <c r="B2097" s="175"/>
      <c r="C2097" s="175" t="s">
        <v>257</v>
      </c>
      <c r="D2097" s="175" t="s">
        <v>1459</v>
      </c>
      <c r="E2097" s="175"/>
      <c r="F2097" s="175" t="s">
        <v>4681</v>
      </c>
      <c r="G2097" s="176" t="s">
        <v>1457</v>
      </c>
      <c r="H2097" s="175" t="s">
        <v>1469</v>
      </c>
      <c r="I2097" s="173">
        <v>0</v>
      </c>
      <c r="J2097" s="173">
        <v>0</v>
      </c>
      <c r="K2097" s="173">
        <v>0</v>
      </c>
      <c r="L2097" s="174">
        <v>0</v>
      </c>
      <c r="M2097" s="173">
        <v>85</v>
      </c>
      <c r="N2097" s="173">
        <v>30</v>
      </c>
      <c r="O2097" s="173">
        <v>37</v>
      </c>
      <c r="P2097" s="167">
        <v>1.8333333333333299</v>
      </c>
    </row>
    <row r="2098" spans="1:16" x14ac:dyDescent="0.35">
      <c r="A2098" s="177" t="s">
        <v>7126</v>
      </c>
      <c r="B2098" s="175"/>
      <c r="C2098" s="175" t="s">
        <v>351</v>
      </c>
      <c r="D2098" s="175" t="s">
        <v>11324</v>
      </c>
      <c r="E2098" s="175"/>
      <c r="F2098" s="175" t="s">
        <v>7125</v>
      </c>
      <c r="G2098" s="176" t="s">
        <v>11325</v>
      </c>
      <c r="H2098" s="175" t="s">
        <v>1646</v>
      </c>
      <c r="I2098" s="173">
        <v>0</v>
      </c>
      <c r="J2098" s="173">
        <v>0</v>
      </c>
      <c r="K2098" s="173">
        <v>2</v>
      </c>
      <c r="L2098" s="174">
        <v>0</v>
      </c>
      <c r="M2098" s="173">
        <v>74</v>
      </c>
      <c r="N2098" s="173">
        <v>24</v>
      </c>
      <c r="O2098" s="173">
        <v>40</v>
      </c>
      <c r="P2098" s="167">
        <v>2.0833333333333299</v>
      </c>
    </row>
    <row r="2099" spans="1:16" x14ac:dyDescent="0.35">
      <c r="A2099" s="177" t="s">
        <v>4676</v>
      </c>
      <c r="B2099" s="175"/>
      <c r="C2099" s="175" t="s">
        <v>254</v>
      </c>
      <c r="D2099" s="175" t="s">
        <v>10419</v>
      </c>
      <c r="E2099" s="175"/>
      <c r="F2099" s="175" t="s">
        <v>4675</v>
      </c>
      <c r="G2099" s="176" t="s">
        <v>2755</v>
      </c>
      <c r="H2099" s="175" t="s">
        <v>1646</v>
      </c>
      <c r="I2099" s="173">
        <v>0</v>
      </c>
      <c r="J2099" s="173">
        <v>0</v>
      </c>
      <c r="K2099" s="173">
        <v>1</v>
      </c>
      <c r="L2099" s="174">
        <v>0</v>
      </c>
      <c r="M2099" s="173">
        <v>642</v>
      </c>
      <c r="N2099" s="173">
        <v>244</v>
      </c>
      <c r="O2099" s="173">
        <v>324</v>
      </c>
      <c r="P2099" s="167">
        <v>1.63114754098361</v>
      </c>
    </row>
    <row r="2100" spans="1:16" x14ac:dyDescent="0.35">
      <c r="A2100" s="179" t="s">
        <v>4674</v>
      </c>
      <c r="B2100" s="178"/>
      <c r="C2100" s="175" t="s">
        <v>258</v>
      </c>
      <c r="D2100" s="175" t="s">
        <v>5730</v>
      </c>
      <c r="E2100" s="175"/>
      <c r="F2100" s="175" t="s">
        <v>4673</v>
      </c>
      <c r="G2100" s="176" t="s">
        <v>2534</v>
      </c>
      <c r="H2100" s="175" t="s">
        <v>1469</v>
      </c>
      <c r="I2100" s="173">
        <v>0</v>
      </c>
      <c r="J2100" s="173">
        <v>0</v>
      </c>
      <c r="K2100" s="173">
        <v>0</v>
      </c>
      <c r="L2100" s="174">
        <v>0</v>
      </c>
      <c r="M2100" s="173">
        <v>0</v>
      </c>
      <c r="N2100" s="173">
        <v>0</v>
      </c>
      <c r="O2100" s="173">
        <v>0</v>
      </c>
      <c r="P2100" s="167">
        <v>0</v>
      </c>
    </row>
    <row r="2101" spans="1:16" x14ac:dyDescent="0.35">
      <c r="A2101" s="177" t="s">
        <v>4665</v>
      </c>
      <c r="B2101" s="175"/>
      <c r="C2101" s="175" t="s">
        <v>263</v>
      </c>
      <c r="D2101" s="175" t="s">
        <v>2030</v>
      </c>
      <c r="E2101" s="175"/>
      <c r="F2101" s="175" t="s">
        <v>4664</v>
      </c>
      <c r="G2101" s="176" t="s">
        <v>208</v>
      </c>
      <c r="H2101" s="175" t="s">
        <v>1469</v>
      </c>
      <c r="I2101" s="173">
        <v>0</v>
      </c>
      <c r="J2101" s="173">
        <v>0</v>
      </c>
      <c r="K2101" s="173">
        <v>0</v>
      </c>
      <c r="L2101" s="174">
        <v>0</v>
      </c>
      <c r="M2101" s="173">
        <v>38</v>
      </c>
      <c r="N2101" s="173">
        <v>10</v>
      </c>
      <c r="O2101" s="173">
        <v>15</v>
      </c>
      <c r="P2101" s="167">
        <v>2.8</v>
      </c>
    </row>
    <row r="2102" spans="1:16" x14ac:dyDescent="0.35">
      <c r="A2102" s="177" t="s">
        <v>4663</v>
      </c>
      <c r="B2102" s="175"/>
      <c r="C2102" s="175" t="s">
        <v>260</v>
      </c>
      <c r="D2102" s="175"/>
      <c r="E2102" s="175"/>
      <c r="F2102" s="175" t="s">
        <v>4662</v>
      </c>
      <c r="G2102" s="176"/>
      <c r="H2102" s="175" t="s">
        <v>1462</v>
      </c>
      <c r="I2102" s="173">
        <v>0</v>
      </c>
      <c r="J2102" s="173">
        <v>0</v>
      </c>
      <c r="K2102" s="173">
        <v>0</v>
      </c>
      <c r="L2102" s="174">
        <v>0</v>
      </c>
      <c r="M2102" s="173">
        <v>0</v>
      </c>
      <c r="N2102" s="173">
        <v>0</v>
      </c>
      <c r="O2102" s="173">
        <v>0</v>
      </c>
      <c r="P2102" s="167">
        <v>0</v>
      </c>
    </row>
    <row r="2103" spans="1:16" x14ac:dyDescent="0.35">
      <c r="A2103" s="177" t="s">
        <v>4661</v>
      </c>
      <c r="B2103" s="175"/>
      <c r="C2103" s="175" t="s">
        <v>257</v>
      </c>
      <c r="D2103" s="175"/>
      <c r="E2103" s="175"/>
      <c r="F2103" s="175" t="s">
        <v>4660</v>
      </c>
      <c r="G2103" s="176"/>
      <c r="H2103" s="175" t="s">
        <v>1462</v>
      </c>
      <c r="I2103" s="173">
        <v>0</v>
      </c>
      <c r="J2103" s="173">
        <v>0</v>
      </c>
      <c r="K2103" s="173">
        <v>0</v>
      </c>
      <c r="L2103" s="174">
        <v>0</v>
      </c>
      <c r="M2103" s="173">
        <v>0</v>
      </c>
      <c r="N2103" s="173">
        <v>0</v>
      </c>
      <c r="O2103" s="173">
        <v>0</v>
      </c>
      <c r="P2103" s="167">
        <v>0</v>
      </c>
    </row>
    <row r="2104" spans="1:16" x14ac:dyDescent="0.35">
      <c r="A2104" s="177" t="s">
        <v>4659</v>
      </c>
      <c r="B2104" s="175"/>
      <c r="C2104" s="175" t="s">
        <v>350</v>
      </c>
      <c r="D2104" s="175" t="s">
        <v>4088</v>
      </c>
      <c r="E2104" s="175"/>
      <c r="F2104" s="175" t="s">
        <v>4658</v>
      </c>
      <c r="G2104" s="176" t="s">
        <v>201</v>
      </c>
      <c r="H2104" s="175" t="s">
        <v>1469</v>
      </c>
      <c r="I2104" s="173">
        <v>0</v>
      </c>
      <c r="J2104" s="173">
        <v>0</v>
      </c>
      <c r="K2104" s="173">
        <v>0</v>
      </c>
      <c r="L2104" s="174">
        <v>0</v>
      </c>
      <c r="M2104" s="173">
        <v>44</v>
      </c>
      <c r="N2104" s="173">
        <v>16</v>
      </c>
      <c r="O2104" s="173">
        <v>20</v>
      </c>
      <c r="P2104" s="167">
        <v>1.75</v>
      </c>
    </row>
    <row r="2105" spans="1:16" x14ac:dyDescent="0.35">
      <c r="A2105" s="177" t="s">
        <v>4657</v>
      </c>
      <c r="B2105" s="175"/>
      <c r="C2105" s="175" t="s">
        <v>8856</v>
      </c>
      <c r="D2105" s="175" t="s">
        <v>9713</v>
      </c>
      <c r="E2105" s="175"/>
      <c r="F2105" s="175" t="s">
        <v>4656</v>
      </c>
      <c r="G2105" s="176" t="s">
        <v>9714</v>
      </c>
      <c r="H2105" s="175" t="s">
        <v>1646</v>
      </c>
      <c r="I2105" s="173">
        <v>0</v>
      </c>
      <c r="J2105" s="173">
        <v>0</v>
      </c>
      <c r="K2105" s="173">
        <v>1</v>
      </c>
      <c r="L2105" s="174">
        <v>0</v>
      </c>
      <c r="M2105" s="173">
        <v>36</v>
      </c>
      <c r="N2105" s="173">
        <v>6</v>
      </c>
      <c r="O2105" s="173">
        <v>11</v>
      </c>
      <c r="P2105" s="167">
        <v>5</v>
      </c>
    </row>
    <row r="2106" spans="1:16" x14ac:dyDescent="0.35">
      <c r="A2106" s="177" t="s">
        <v>4655</v>
      </c>
      <c r="B2106" s="175"/>
      <c r="C2106" s="175" t="s">
        <v>255</v>
      </c>
      <c r="D2106" s="175" t="s">
        <v>4077</v>
      </c>
      <c r="E2106" s="175"/>
      <c r="F2106" s="175" t="s">
        <v>4654</v>
      </c>
      <c r="G2106" s="176" t="s">
        <v>2083</v>
      </c>
      <c r="H2106" s="175" t="s">
        <v>1469</v>
      </c>
      <c r="I2106" s="173">
        <v>0</v>
      </c>
      <c r="J2106" s="173">
        <v>0</v>
      </c>
      <c r="K2106" s="173">
        <v>0</v>
      </c>
      <c r="L2106" s="174">
        <v>0</v>
      </c>
      <c r="M2106" s="173">
        <v>39</v>
      </c>
      <c r="N2106" s="173">
        <v>16</v>
      </c>
      <c r="O2106" s="173">
        <v>17</v>
      </c>
      <c r="P2106" s="167">
        <v>1.4375</v>
      </c>
    </row>
    <row r="2107" spans="1:16" x14ac:dyDescent="0.35">
      <c r="A2107" s="177" t="s">
        <v>4653</v>
      </c>
      <c r="B2107" s="175"/>
      <c r="C2107" s="175" t="s">
        <v>259</v>
      </c>
      <c r="D2107" s="175" t="s">
        <v>2686</v>
      </c>
      <c r="E2107" s="175"/>
      <c r="F2107" s="175" t="s">
        <v>4652</v>
      </c>
      <c r="G2107" s="176" t="s">
        <v>1885</v>
      </c>
      <c r="H2107" s="175" t="s">
        <v>1462</v>
      </c>
      <c r="I2107" s="173">
        <v>0</v>
      </c>
      <c r="J2107" s="173">
        <v>0</v>
      </c>
      <c r="K2107" s="173">
        <v>0</v>
      </c>
      <c r="L2107" s="174">
        <v>0</v>
      </c>
      <c r="M2107" s="173">
        <v>48</v>
      </c>
      <c r="N2107" s="173">
        <v>18</v>
      </c>
      <c r="O2107" s="173">
        <v>21</v>
      </c>
      <c r="P2107" s="167">
        <v>1.6666666666666701</v>
      </c>
    </row>
    <row r="2108" spans="1:16" x14ac:dyDescent="0.35">
      <c r="A2108" s="177" t="s">
        <v>4649</v>
      </c>
      <c r="B2108" s="175"/>
      <c r="C2108" s="175" t="s">
        <v>8856</v>
      </c>
      <c r="D2108" s="175" t="s">
        <v>2675</v>
      </c>
      <c r="E2108" s="175"/>
      <c r="F2108" s="175" t="s">
        <v>4648</v>
      </c>
      <c r="G2108" s="176" t="s">
        <v>2673</v>
      </c>
      <c r="H2108" s="175" t="s">
        <v>1469</v>
      </c>
      <c r="I2108" s="173">
        <v>0</v>
      </c>
      <c r="J2108" s="173">
        <v>0</v>
      </c>
      <c r="K2108" s="173">
        <v>0</v>
      </c>
      <c r="L2108" s="174">
        <v>0</v>
      </c>
      <c r="M2108" s="173">
        <v>54</v>
      </c>
      <c r="N2108" s="173">
        <v>34</v>
      </c>
      <c r="O2108" s="173">
        <v>51</v>
      </c>
      <c r="P2108" s="167">
        <v>0.58823529411764697</v>
      </c>
    </row>
    <row r="2109" spans="1:16" x14ac:dyDescent="0.35">
      <c r="A2109" s="177" t="s">
        <v>4644</v>
      </c>
      <c r="B2109" s="175"/>
      <c r="C2109" s="175" t="s">
        <v>8856</v>
      </c>
      <c r="D2109" s="175" t="s">
        <v>10365</v>
      </c>
      <c r="E2109" s="175"/>
      <c r="F2109" s="175" t="s">
        <v>4643</v>
      </c>
      <c r="G2109" s="176" t="s">
        <v>10366</v>
      </c>
      <c r="H2109" s="175" t="s">
        <v>1469</v>
      </c>
      <c r="I2109" s="173">
        <v>0</v>
      </c>
      <c r="J2109" s="173">
        <v>0</v>
      </c>
      <c r="K2109" s="173">
        <v>0</v>
      </c>
      <c r="L2109" s="174">
        <v>0</v>
      </c>
      <c r="M2109" s="173">
        <v>46</v>
      </c>
      <c r="N2109" s="173">
        <v>20</v>
      </c>
      <c r="O2109" s="173">
        <v>36</v>
      </c>
      <c r="P2109" s="167">
        <v>1.3</v>
      </c>
    </row>
    <row r="2110" spans="1:16" x14ac:dyDescent="0.35">
      <c r="A2110" s="177" t="s">
        <v>4642</v>
      </c>
      <c r="B2110" s="175"/>
      <c r="C2110" s="175" t="s">
        <v>351</v>
      </c>
      <c r="D2110" s="175" t="s">
        <v>4329</v>
      </c>
      <c r="E2110" s="175"/>
      <c r="F2110" s="175" t="s">
        <v>4641</v>
      </c>
      <c r="G2110" s="176" t="s">
        <v>1968</v>
      </c>
      <c r="H2110" s="175" t="s">
        <v>1469</v>
      </c>
      <c r="I2110" s="173">
        <v>0</v>
      </c>
      <c r="J2110" s="173">
        <v>0</v>
      </c>
      <c r="K2110" s="173">
        <v>0</v>
      </c>
      <c r="L2110" s="174">
        <v>0</v>
      </c>
      <c r="M2110" s="173">
        <v>94</v>
      </c>
      <c r="N2110" s="173">
        <v>68</v>
      </c>
      <c r="O2110" s="173">
        <v>69</v>
      </c>
      <c r="P2110" s="167">
        <v>0.38235294117647101</v>
      </c>
    </row>
    <row r="2111" spans="1:16" x14ac:dyDescent="0.35">
      <c r="A2111" s="177" t="s">
        <v>4638</v>
      </c>
      <c r="B2111" s="175"/>
      <c r="C2111" s="175" t="s">
        <v>254</v>
      </c>
      <c r="D2111" s="175" t="s">
        <v>4472</v>
      </c>
      <c r="E2111" s="175"/>
      <c r="F2111" s="175" t="s">
        <v>4637</v>
      </c>
      <c r="G2111" s="176" t="s">
        <v>1843</v>
      </c>
      <c r="H2111" s="175" t="s">
        <v>1469</v>
      </c>
      <c r="I2111" s="173">
        <v>0</v>
      </c>
      <c r="J2111" s="173">
        <v>0</v>
      </c>
      <c r="K2111" s="173">
        <v>0</v>
      </c>
      <c r="L2111" s="174">
        <v>0</v>
      </c>
      <c r="M2111" s="173">
        <v>131</v>
      </c>
      <c r="N2111" s="173">
        <v>43</v>
      </c>
      <c r="O2111" s="173">
        <v>63</v>
      </c>
      <c r="P2111" s="167">
        <v>2.0465116279069799</v>
      </c>
    </row>
    <row r="2112" spans="1:16" x14ac:dyDescent="0.35">
      <c r="A2112" s="179" t="s">
        <v>4636</v>
      </c>
      <c r="B2112" s="178"/>
      <c r="C2112" s="178" t="s">
        <v>8856</v>
      </c>
      <c r="D2112" s="175" t="s">
        <v>10424</v>
      </c>
      <c r="E2112" s="175"/>
      <c r="F2112" s="175" t="s">
        <v>4635</v>
      </c>
      <c r="G2112" s="176" t="s">
        <v>11330</v>
      </c>
      <c r="H2112" s="175" t="s">
        <v>1646</v>
      </c>
      <c r="I2112" s="173">
        <v>0</v>
      </c>
      <c r="J2112" s="173">
        <v>0</v>
      </c>
      <c r="K2112" s="173">
        <v>0</v>
      </c>
      <c r="L2112" s="174">
        <v>0</v>
      </c>
      <c r="M2112" s="173">
        <v>472</v>
      </c>
      <c r="N2112" s="173">
        <v>200</v>
      </c>
      <c r="O2112" s="173">
        <v>242</v>
      </c>
      <c r="P2112" s="167">
        <v>1.36</v>
      </c>
    </row>
    <row r="2113" spans="1:16" x14ac:dyDescent="0.35">
      <c r="A2113" s="177" t="s">
        <v>4634</v>
      </c>
      <c r="B2113" s="175"/>
      <c r="C2113" s="175" t="s">
        <v>255</v>
      </c>
      <c r="D2113" s="175" t="s">
        <v>11818</v>
      </c>
      <c r="E2113" s="175"/>
      <c r="F2113" s="175" t="s">
        <v>4633</v>
      </c>
      <c r="G2113" s="176" t="s">
        <v>11819</v>
      </c>
      <c r="H2113" s="175" t="s">
        <v>1646</v>
      </c>
      <c r="I2113" s="173">
        <v>0</v>
      </c>
      <c r="J2113" s="173">
        <v>0</v>
      </c>
      <c r="K2113" s="173">
        <v>0</v>
      </c>
      <c r="L2113" s="174">
        <v>0</v>
      </c>
      <c r="M2113" s="173">
        <v>545</v>
      </c>
      <c r="N2113" s="173">
        <v>211</v>
      </c>
      <c r="O2113" s="173">
        <v>297</v>
      </c>
      <c r="P2113" s="167">
        <v>1.5829383886255901</v>
      </c>
    </row>
    <row r="2114" spans="1:16" x14ac:dyDescent="0.35">
      <c r="A2114" s="177" t="s">
        <v>4632</v>
      </c>
      <c r="B2114" s="175"/>
      <c r="C2114" s="175" t="s">
        <v>254</v>
      </c>
      <c r="D2114" s="175" t="s">
        <v>4631</v>
      </c>
      <c r="E2114" s="175"/>
      <c r="F2114" s="175" t="s">
        <v>4630</v>
      </c>
      <c r="G2114" s="176" t="s">
        <v>1903</v>
      </c>
      <c r="H2114" s="175" t="s">
        <v>1646</v>
      </c>
      <c r="I2114" s="173">
        <v>0</v>
      </c>
      <c r="J2114" s="173">
        <v>0</v>
      </c>
      <c r="K2114" s="173">
        <v>0</v>
      </c>
      <c r="L2114" s="174">
        <v>0</v>
      </c>
      <c r="M2114" s="173">
        <v>84</v>
      </c>
      <c r="N2114" s="173">
        <v>29</v>
      </c>
      <c r="O2114" s="173">
        <v>37</v>
      </c>
      <c r="P2114" s="167">
        <v>1.8965517241379299</v>
      </c>
    </row>
    <row r="2115" spans="1:16" x14ac:dyDescent="0.35">
      <c r="A2115" s="177" t="s">
        <v>4624</v>
      </c>
      <c r="B2115" s="175"/>
      <c r="C2115" s="175" t="s">
        <v>350</v>
      </c>
      <c r="D2115" s="175" t="s">
        <v>8023</v>
      </c>
      <c r="E2115" s="175"/>
      <c r="F2115" s="175" t="s">
        <v>4623</v>
      </c>
      <c r="G2115" s="176" t="s">
        <v>2755</v>
      </c>
      <c r="H2115" s="175" t="s">
        <v>1469</v>
      </c>
      <c r="I2115" s="173">
        <v>0</v>
      </c>
      <c r="J2115" s="173">
        <v>0</v>
      </c>
      <c r="K2115" s="173">
        <v>0</v>
      </c>
      <c r="L2115" s="174">
        <v>0</v>
      </c>
      <c r="M2115" s="173">
        <v>385</v>
      </c>
      <c r="N2115" s="173">
        <v>146</v>
      </c>
      <c r="O2115" s="173">
        <v>203</v>
      </c>
      <c r="P2115" s="167">
        <v>1.63698630136986</v>
      </c>
    </row>
    <row r="2116" spans="1:16" x14ac:dyDescent="0.35">
      <c r="A2116" s="177" t="s">
        <v>4622</v>
      </c>
      <c r="B2116" s="175"/>
      <c r="C2116" s="175" t="s">
        <v>254</v>
      </c>
      <c r="D2116" s="175" t="s">
        <v>10414</v>
      </c>
      <c r="E2116" s="175"/>
      <c r="F2116" s="175" t="s">
        <v>4621</v>
      </c>
      <c r="G2116" s="176" t="s">
        <v>10415</v>
      </c>
      <c r="H2116" s="175" t="s">
        <v>1469</v>
      </c>
      <c r="I2116" s="173">
        <v>0</v>
      </c>
      <c r="J2116" s="173">
        <v>0</v>
      </c>
      <c r="K2116" s="173">
        <v>0</v>
      </c>
      <c r="L2116" s="174">
        <v>0</v>
      </c>
      <c r="M2116" s="173">
        <v>86</v>
      </c>
      <c r="N2116" s="173">
        <v>29</v>
      </c>
      <c r="O2116" s="173">
        <v>45</v>
      </c>
      <c r="P2116" s="167">
        <v>1.9655172413793101</v>
      </c>
    </row>
    <row r="2117" spans="1:16" x14ac:dyDescent="0.35">
      <c r="A2117" s="177" t="s">
        <v>4620</v>
      </c>
      <c r="B2117" s="175"/>
      <c r="C2117" s="175" t="s">
        <v>351</v>
      </c>
      <c r="D2117" s="175" t="s">
        <v>11820</v>
      </c>
      <c r="E2117" s="175"/>
      <c r="F2117" s="175" t="s">
        <v>4619</v>
      </c>
      <c r="G2117" s="176" t="s">
        <v>11821</v>
      </c>
      <c r="H2117" s="175" t="s">
        <v>1469</v>
      </c>
      <c r="I2117" s="173">
        <v>0</v>
      </c>
      <c r="J2117" s="173">
        <v>0</v>
      </c>
      <c r="K2117" s="173">
        <v>0</v>
      </c>
      <c r="L2117" s="174">
        <v>0</v>
      </c>
      <c r="M2117" s="173">
        <v>478</v>
      </c>
      <c r="N2117" s="173">
        <v>229</v>
      </c>
      <c r="O2117" s="173">
        <v>283</v>
      </c>
      <c r="P2117" s="167">
        <v>1.08733624454149</v>
      </c>
    </row>
    <row r="2118" spans="1:16" x14ac:dyDescent="0.35">
      <c r="A2118" s="177" t="s">
        <v>4618</v>
      </c>
      <c r="B2118" s="175"/>
      <c r="C2118" s="175" t="s">
        <v>254</v>
      </c>
      <c r="D2118" s="175" t="s">
        <v>4617</v>
      </c>
      <c r="E2118" s="175"/>
      <c r="F2118" s="175" t="s">
        <v>4616</v>
      </c>
      <c r="G2118" s="176" t="s">
        <v>4615</v>
      </c>
      <c r="H2118" s="175" t="s">
        <v>1646</v>
      </c>
      <c r="I2118" s="173">
        <v>0</v>
      </c>
      <c r="J2118" s="173">
        <v>0</v>
      </c>
      <c r="K2118" s="173">
        <v>0</v>
      </c>
      <c r="L2118" s="174">
        <v>0</v>
      </c>
      <c r="M2118" s="173">
        <v>227</v>
      </c>
      <c r="N2118" s="173">
        <v>62</v>
      </c>
      <c r="O2118" s="173">
        <v>84</v>
      </c>
      <c r="P2118" s="167">
        <v>2.6612903225806499</v>
      </c>
    </row>
    <row r="2119" spans="1:16" x14ac:dyDescent="0.35">
      <c r="A2119" s="177" t="s">
        <v>4608</v>
      </c>
      <c r="B2119" s="175"/>
      <c r="C2119" s="175" t="s">
        <v>268</v>
      </c>
      <c r="D2119" s="175" t="s">
        <v>10428</v>
      </c>
      <c r="E2119" s="175"/>
      <c r="F2119" s="175" t="s">
        <v>4607</v>
      </c>
      <c r="G2119" s="176" t="s">
        <v>10429</v>
      </c>
      <c r="H2119" s="175" t="s">
        <v>1646</v>
      </c>
      <c r="I2119" s="173">
        <v>0</v>
      </c>
      <c r="J2119" s="173">
        <v>0</v>
      </c>
      <c r="K2119" s="173">
        <v>0</v>
      </c>
      <c r="L2119" s="174">
        <v>0</v>
      </c>
      <c r="M2119" s="173">
        <v>50</v>
      </c>
      <c r="N2119" s="173">
        <v>34</v>
      </c>
      <c r="O2119" s="173">
        <v>47</v>
      </c>
      <c r="P2119" s="167">
        <v>0.47058823529411797</v>
      </c>
    </row>
    <row r="2120" spans="1:16" x14ac:dyDescent="0.35">
      <c r="A2120" s="177" t="s">
        <v>4606</v>
      </c>
      <c r="B2120" s="175"/>
      <c r="C2120" s="175" t="s">
        <v>8856</v>
      </c>
      <c r="D2120" s="175" t="s">
        <v>2359</v>
      </c>
      <c r="E2120" s="175"/>
      <c r="F2120" s="175" t="s">
        <v>4605</v>
      </c>
      <c r="G2120" s="176" t="s">
        <v>2357</v>
      </c>
      <c r="H2120" s="175" t="s">
        <v>1469</v>
      </c>
      <c r="I2120" s="173">
        <v>0</v>
      </c>
      <c r="J2120" s="173">
        <v>0</v>
      </c>
      <c r="K2120" s="173">
        <v>0</v>
      </c>
      <c r="L2120" s="174">
        <v>0</v>
      </c>
      <c r="M2120" s="173">
        <v>71</v>
      </c>
      <c r="N2120" s="173">
        <v>29</v>
      </c>
      <c r="O2120" s="173">
        <v>37</v>
      </c>
      <c r="P2120" s="167">
        <v>1.44827586206897</v>
      </c>
    </row>
    <row r="2121" spans="1:16" x14ac:dyDescent="0.35">
      <c r="A2121" s="177" t="s">
        <v>4602</v>
      </c>
      <c r="B2121" s="175"/>
      <c r="C2121" s="175" t="s">
        <v>8856</v>
      </c>
      <c r="D2121" s="175" t="s">
        <v>4088</v>
      </c>
      <c r="E2121" s="175"/>
      <c r="F2121" s="175" t="s">
        <v>4601</v>
      </c>
      <c r="G2121" s="176" t="s">
        <v>201</v>
      </c>
      <c r="H2121" s="175" t="s">
        <v>1469</v>
      </c>
      <c r="I2121" s="173">
        <v>0</v>
      </c>
      <c r="J2121" s="173">
        <v>0</v>
      </c>
      <c r="K2121" s="173">
        <v>0</v>
      </c>
      <c r="L2121" s="174">
        <v>0</v>
      </c>
      <c r="M2121" s="173">
        <v>17</v>
      </c>
      <c r="N2121" s="173">
        <v>3</v>
      </c>
      <c r="O2121" s="173">
        <v>5</v>
      </c>
      <c r="P2121" s="167">
        <v>4.6666666666666696</v>
      </c>
    </row>
    <row r="2122" spans="1:16" x14ac:dyDescent="0.35">
      <c r="A2122" s="177" t="s">
        <v>4600</v>
      </c>
      <c r="B2122" s="175"/>
      <c r="C2122" s="175" t="s">
        <v>351</v>
      </c>
      <c r="D2122" s="175" t="s">
        <v>2240</v>
      </c>
      <c r="E2122" s="175"/>
      <c r="F2122" s="175" t="s">
        <v>4599</v>
      </c>
      <c r="G2122" s="176" t="s">
        <v>211</v>
      </c>
      <c r="H2122" s="175" t="s">
        <v>1646</v>
      </c>
      <c r="I2122" s="173">
        <v>0</v>
      </c>
      <c r="J2122" s="173">
        <v>0</v>
      </c>
      <c r="K2122" s="173">
        <v>0</v>
      </c>
      <c r="L2122" s="174">
        <v>0</v>
      </c>
      <c r="M2122" s="173">
        <v>17</v>
      </c>
      <c r="N2122" s="173">
        <v>3</v>
      </c>
      <c r="O2122" s="173">
        <v>5</v>
      </c>
      <c r="P2122" s="167">
        <v>4.6666666666666696</v>
      </c>
    </row>
    <row r="2123" spans="1:16" x14ac:dyDescent="0.35">
      <c r="A2123" s="177" t="s">
        <v>7809</v>
      </c>
      <c r="B2123" s="175"/>
      <c r="C2123" s="175" t="s">
        <v>263</v>
      </c>
      <c r="D2123" s="175" t="s">
        <v>9349</v>
      </c>
      <c r="E2123" s="175"/>
      <c r="F2123" s="175" t="s">
        <v>7808</v>
      </c>
      <c r="G2123" s="176" t="s">
        <v>9350</v>
      </c>
      <c r="H2123" s="175" t="s">
        <v>1646</v>
      </c>
      <c r="I2123" s="173">
        <v>0</v>
      </c>
      <c r="J2123" s="173">
        <v>0</v>
      </c>
      <c r="K2123" s="173">
        <v>0</v>
      </c>
      <c r="L2123" s="174">
        <v>0</v>
      </c>
      <c r="M2123" s="173">
        <v>129</v>
      </c>
      <c r="N2123" s="173">
        <v>34</v>
      </c>
      <c r="O2123" s="173">
        <v>35</v>
      </c>
      <c r="P2123" s="167">
        <v>2.7941176470588198</v>
      </c>
    </row>
    <row r="2124" spans="1:16" x14ac:dyDescent="0.35">
      <c r="A2124" s="177" t="s">
        <v>6728</v>
      </c>
      <c r="B2124" s="175"/>
      <c r="C2124" s="175" t="s">
        <v>254</v>
      </c>
      <c r="D2124" s="175" t="s">
        <v>9146</v>
      </c>
      <c r="E2124" s="175"/>
      <c r="F2124" s="175" t="s">
        <v>6727</v>
      </c>
      <c r="G2124" s="176" t="s">
        <v>2213</v>
      </c>
      <c r="H2124" s="175" t="s">
        <v>1469</v>
      </c>
      <c r="I2124" s="173">
        <v>0</v>
      </c>
      <c r="J2124" s="173">
        <v>0</v>
      </c>
      <c r="K2124" s="173">
        <v>3</v>
      </c>
      <c r="L2124" s="174">
        <v>0</v>
      </c>
      <c r="M2124" s="173">
        <v>220</v>
      </c>
      <c r="N2124" s="173">
        <v>73</v>
      </c>
      <c r="O2124" s="173">
        <v>97</v>
      </c>
      <c r="P2124" s="167">
        <v>2.0136986301369899</v>
      </c>
    </row>
    <row r="2125" spans="1:16" x14ac:dyDescent="0.35">
      <c r="A2125" s="177" t="s">
        <v>4595</v>
      </c>
      <c r="B2125" s="175"/>
      <c r="C2125" s="175" t="s">
        <v>259</v>
      </c>
      <c r="D2125" s="175" t="s">
        <v>1920</v>
      </c>
      <c r="E2125" s="175"/>
      <c r="F2125" s="175" t="s">
        <v>4594</v>
      </c>
      <c r="G2125" s="176" t="s">
        <v>202</v>
      </c>
      <c r="H2125" s="175" t="s">
        <v>1462</v>
      </c>
      <c r="I2125" s="173">
        <v>0</v>
      </c>
      <c r="J2125" s="173">
        <v>0</v>
      </c>
      <c r="K2125" s="173">
        <v>0</v>
      </c>
      <c r="L2125" s="174">
        <v>0</v>
      </c>
      <c r="M2125" s="173">
        <v>22</v>
      </c>
      <c r="N2125" s="173">
        <v>10</v>
      </c>
      <c r="O2125" s="173">
        <v>13</v>
      </c>
      <c r="P2125" s="167">
        <v>1.2</v>
      </c>
    </row>
    <row r="2126" spans="1:16" x14ac:dyDescent="0.35">
      <c r="A2126" s="177" t="s">
        <v>4593</v>
      </c>
      <c r="B2126" s="175"/>
      <c r="C2126" s="175" t="s">
        <v>259</v>
      </c>
      <c r="D2126" s="175" t="s">
        <v>1892</v>
      </c>
      <c r="E2126" s="175"/>
      <c r="F2126" s="175" t="s">
        <v>4592</v>
      </c>
      <c r="G2126" s="176" t="s">
        <v>227</v>
      </c>
      <c r="H2126" s="175" t="s">
        <v>1469</v>
      </c>
      <c r="I2126" s="173">
        <v>0</v>
      </c>
      <c r="J2126" s="173">
        <v>0</v>
      </c>
      <c r="K2126" s="173">
        <v>0</v>
      </c>
      <c r="L2126" s="174">
        <v>0</v>
      </c>
      <c r="M2126" s="173">
        <v>0</v>
      </c>
      <c r="N2126" s="173">
        <v>0</v>
      </c>
      <c r="O2126" s="173">
        <v>0</v>
      </c>
      <c r="P2126" s="167">
        <v>0</v>
      </c>
    </row>
    <row r="2127" spans="1:16" x14ac:dyDescent="0.35">
      <c r="A2127" s="177" t="s">
        <v>4587</v>
      </c>
      <c r="B2127" s="175"/>
      <c r="C2127" s="175" t="s">
        <v>8856</v>
      </c>
      <c r="D2127" s="175" t="s">
        <v>2030</v>
      </c>
      <c r="E2127" s="175"/>
      <c r="F2127" s="175" t="s">
        <v>4586</v>
      </c>
      <c r="G2127" s="176" t="s">
        <v>208</v>
      </c>
      <c r="H2127" s="175" t="s">
        <v>1469</v>
      </c>
      <c r="I2127" s="173">
        <v>0</v>
      </c>
      <c r="J2127" s="173">
        <v>0</v>
      </c>
      <c r="K2127" s="173">
        <v>0</v>
      </c>
      <c r="L2127" s="174">
        <v>0</v>
      </c>
      <c r="M2127" s="173">
        <v>39</v>
      </c>
      <c r="N2127" s="173">
        <v>11</v>
      </c>
      <c r="O2127" s="173">
        <v>16</v>
      </c>
      <c r="P2127" s="167">
        <v>2.5454545454545499</v>
      </c>
    </row>
    <row r="2128" spans="1:16" x14ac:dyDescent="0.35">
      <c r="A2128" s="177" t="s">
        <v>4583</v>
      </c>
      <c r="B2128" s="175"/>
      <c r="C2128" s="175" t="s">
        <v>259</v>
      </c>
      <c r="D2128" s="175" t="s">
        <v>2030</v>
      </c>
      <c r="E2128" s="175"/>
      <c r="F2128" s="175" t="s">
        <v>4582</v>
      </c>
      <c r="G2128" s="176" t="s">
        <v>208</v>
      </c>
      <c r="H2128" s="175" t="s">
        <v>1469</v>
      </c>
      <c r="I2128" s="173">
        <v>0</v>
      </c>
      <c r="J2128" s="173">
        <v>0</v>
      </c>
      <c r="K2128" s="173">
        <v>0</v>
      </c>
      <c r="L2128" s="174">
        <v>0</v>
      </c>
      <c r="M2128" s="173">
        <v>0</v>
      </c>
      <c r="N2128" s="173">
        <v>0</v>
      </c>
      <c r="O2128" s="173">
        <v>0</v>
      </c>
      <c r="P2128" s="167">
        <v>0</v>
      </c>
    </row>
    <row r="2129" spans="1:16" x14ac:dyDescent="0.35">
      <c r="A2129" s="177" t="s">
        <v>4581</v>
      </c>
      <c r="B2129" s="175"/>
      <c r="C2129" s="175" t="s">
        <v>254</v>
      </c>
      <c r="D2129" s="175" t="s">
        <v>9351</v>
      </c>
      <c r="E2129" s="175"/>
      <c r="F2129" s="175" t="s">
        <v>4580</v>
      </c>
      <c r="G2129" s="176" t="s">
        <v>3101</v>
      </c>
      <c r="H2129" s="175" t="s">
        <v>1646</v>
      </c>
      <c r="I2129" s="173">
        <v>0</v>
      </c>
      <c r="J2129" s="173">
        <v>0</v>
      </c>
      <c r="K2129" s="173">
        <v>1</v>
      </c>
      <c r="L2129" s="174">
        <v>0</v>
      </c>
      <c r="M2129" s="173">
        <v>329</v>
      </c>
      <c r="N2129" s="173">
        <v>255</v>
      </c>
      <c r="O2129" s="173">
        <v>292</v>
      </c>
      <c r="P2129" s="167">
        <v>0.29019607843137302</v>
      </c>
    </row>
    <row r="2130" spans="1:16" x14ac:dyDescent="0.35">
      <c r="A2130" s="177" t="s">
        <v>4579</v>
      </c>
      <c r="B2130" s="175"/>
      <c r="C2130" s="175" t="s">
        <v>254</v>
      </c>
      <c r="D2130" s="175" t="s">
        <v>4578</v>
      </c>
      <c r="E2130" s="175"/>
      <c r="F2130" s="175" t="s">
        <v>4577</v>
      </c>
      <c r="G2130" s="176" t="s">
        <v>201</v>
      </c>
      <c r="H2130" s="175" t="s">
        <v>1646</v>
      </c>
      <c r="I2130" s="173">
        <v>0</v>
      </c>
      <c r="J2130" s="173">
        <v>0</v>
      </c>
      <c r="K2130" s="173">
        <v>11</v>
      </c>
      <c r="L2130" s="174">
        <v>0</v>
      </c>
      <c r="M2130" s="173">
        <v>157</v>
      </c>
      <c r="N2130" s="173">
        <v>31</v>
      </c>
      <c r="O2130" s="173">
        <v>49</v>
      </c>
      <c r="P2130" s="167">
        <v>4.0645161290322598</v>
      </c>
    </row>
    <row r="2131" spans="1:16" x14ac:dyDescent="0.35">
      <c r="A2131" s="177" t="s">
        <v>4562</v>
      </c>
      <c r="B2131" s="175"/>
      <c r="C2131" s="175" t="s">
        <v>8856</v>
      </c>
      <c r="D2131" s="175" t="s">
        <v>4088</v>
      </c>
      <c r="E2131" s="175"/>
      <c r="F2131" s="175" t="s">
        <v>4561</v>
      </c>
      <c r="G2131" s="176" t="s">
        <v>201</v>
      </c>
      <c r="H2131" s="175" t="s">
        <v>1469</v>
      </c>
      <c r="I2131" s="173">
        <v>0</v>
      </c>
      <c r="J2131" s="173">
        <v>0</v>
      </c>
      <c r="K2131" s="173">
        <v>0</v>
      </c>
      <c r="L2131" s="174">
        <v>0</v>
      </c>
      <c r="M2131" s="173">
        <v>110</v>
      </c>
      <c r="N2131" s="173">
        <v>41</v>
      </c>
      <c r="O2131" s="173">
        <v>51</v>
      </c>
      <c r="P2131" s="167">
        <v>1.68292682926829</v>
      </c>
    </row>
    <row r="2132" spans="1:16" x14ac:dyDescent="0.35">
      <c r="A2132" s="177" t="s">
        <v>4558</v>
      </c>
      <c r="B2132" s="175"/>
      <c r="C2132" s="175" t="s">
        <v>262</v>
      </c>
      <c r="D2132" s="175"/>
      <c r="E2132" s="175"/>
      <c r="F2132" s="175" t="s">
        <v>4557</v>
      </c>
      <c r="G2132" s="176"/>
      <c r="H2132" s="175" t="s">
        <v>1462</v>
      </c>
      <c r="I2132" s="173">
        <v>0</v>
      </c>
      <c r="J2132" s="173">
        <v>0</v>
      </c>
      <c r="K2132" s="173">
        <v>0</v>
      </c>
      <c r="L2132" s="174">
        <v>0</v>
      </c>
      <c r="M2132" s="173">
        <v>0</v>
      </c>
      <c r="N2132" s="173">
        <v>0</v>
      </c>
      <c r="O2132" s="173">
        <v>0</v>
      </c>
      <c r="P2132" s="167">
        <v>0</v>
      </c>
    </row>
    <row r="2133" spans="1:16" x14ac:dyDescent="0.35">
      <c r="A2133" s="177" t="s">
        <v>4556</v>
      </c>
      <c r="B2133" s="175"/>
      <c r="C2133" s="175" t="s">
        <v>8856</v>
      </c>
      <c r="D2133" s="175"/>
      <c r="E2133" s="175"/>
      <c r="F2133" s="175" t="s">
        <v>4555</v>
      </c>
      <c r="G2133" s="176"/>
      <c r="H2133" s="175" t="s">
        <v>1462</v>
      </c>
      <c r="I2133" s="173">
        <v>0</v>
      </c>
      <c r="J2133" s="173">
        <v>0</v>
      </c>
      <c r="K2133" s="173">
        <v>0</v>
      </c>
      <c r="L2133" s="174">
        <v>0</v>
      </c>
      <c r="M2133" s="173">
        <v>0</v>
      </c>
      <c r="N2133" s="173">
        <v>0</v>
      </c>
      <c r="O2133" s="173">
        <v>0</v>
      </c>
      <c r="P2133" s="167">
        <v>0</v>
      </c>
    </row>
    <row r="2134" spans="1:16" x14ac:dyDescent="0.35">
      <c r="A2134" s="177" t="s">
        <v>4550</v>
      </c>
      <c r="B2134" s="175"/>
      <c r="C2134" s="175" t="s">
        <v>8856</v>
      </c>
      <c r="D2134" s="175" t="s">
        <v>10437</v>
      </c>
      <c r="E2134" s="175"/>
      <c r="F2134" s="175" t="s">
        <v>4549</v>
      </c>
      <c r="G2134" s="176" t="s">
        <v>10073</v>
      </c>
      <c r="H2134" s="175" t="s">
        <v>1469</v>
      </c>
      <c r="I2134" s="173">
        <v>0</v>
      </c>
      <c r="J2134" s="173">
        <v>0</v>
      </c>
      <c r="K2134" s="173">
        <v>0</v>
      </c>
      <c r="L2134" s="174">
        <v>0</v>
      </c>
      <c r="M2134" s="173">
        <v>181</v>
      </c>
      <c r="N2134" s="173">
        <v>68</v>
      </c>
      <c r="O2134" s="173">
        <v>105</v>
      </c>
      <c r="P2134" s="167">
        <v>1.6617647058823499</v>
      </c>
    </row>
    <row r="2135" spans="1:16" x14ac:dyDescent="0.35">
      <c r="A2135" s="177" t="s">
        <v>4548</v>
      </c>
      <c r="B2135" s="175"/>
      <c r="C2135" s="175" t="s">
        <v>255</v>
      </c>
      <c r="D2135" s="175" t="s">
        <v>9190</v>
      </c>
      <c r="E2135" s="175"/>
      <c r="F2135" s="175" t="s">
        <v>4547</v>
      </c>
      <c r="G2135" s="176" t="s">
        <v>8630</v>
      </c>
      <c r="H2135" s="175" t="s">
        <v>1462</v>
      </c>
      <c r="I2135" s="173">
        <v>0</v>
      </c>
      <c r="J2135" s="173">
        <v>0</v>
      </c>
      <c r="K2135" s="173">
        <v>0</v>
      </c>
      <c r="L2135" s="174">
        <v>0</v>
      </c>
      <c r="M2135" s="173">
        <v>19</v>
      </c>
      <c r="N2135" s="173">
        <v>6</v>
      </c>
      <c r="O2135" s="173">
        <v>0</v>
      </c>
      <c r="P2135" s="167">
        <v>2.1666666666666701</v>
      </c>
    </row>
    <row r="2136" spans="1:16" x14ac:dyDescent="0.35">
      <c r="A2136" s="177" t="s">
        <v>4546</v>
      </c>
      <c r="B2136" s="175"/>
      <c r="C2136" s="175" t="s">
        <v>350</v>
      </c>
      <c r="D2136" s="175" t="s">
        <v>10438</v>
      </c>
      <c r="E2136" s="175"/>
      <c r="F2136" s="175" t="s">
        <v>4545</v>
      </c>
      <c r="G2136" s="176" t="s">
        <v>11337</v>
      </c>
      <c r="H2136" s="175" t="s">
        <v>1469</v>
      </c>
      <c r="I2136" s="173">
        <v>0</v>
      </c>
      <c r="J2136" s="173">
        <v>0</v>
      </c>
      <c r="K2136" s="173">
        <v>0</v>
      </c>
      <c r="L2136" s="174">
        <v>0</v>
      </c>
      <c r="M2136" s="173">
        <v>97</v>
      </c>
      <c r="N2136" s="173">
        <v>41</v>
      </c>
      <c r="O2136" s="173">
        <v>50</v>
      </c>
      <c r="P2136" s="167">
        <v>1.3658536585365899</v>
      </c>
    </row>
    <row r="2137" spans="1:16" x14ac:dyDescent="0.35">
      <c r="A2137" s="177" t="s">
        <v>4544</v>
      </c>
      <c r="B2137" s="175"/>
      <c r="C2137" s="175" t="s">
        <v>351</v>
      </c>
      <c r="D2137" s="175" t="s">
        <v>1892</v>
      </c>
      <c r="E2137" s="175"/>
      <c r="F2137" s="175" t="s">
        <v>4543</v>
      </c>
      <c r="G2137" s="176" t="s">
        <v>227</v>
      </c>
      <c r="H2137" s="175" t="s">
        <v>1469</v>
      </c>
      <c r="I2137" s="173">
        <v>0</v>
      </c>
      <c r="J2137" s="173">
        <v>0</v>
      </c>
      <c r="K2137" s="173">
        <v>0</v>
      </c>
      <c r="L2137" s="174">
        <v>0</v>
      </c>
      <c r="M2137" s="173">
        <v>22</v>
      </c>
      <c r="N2137" s="173">
        <v>9</v>
      </c>
      <c r="O2137" s="173">
        <v>11</v>
      </c>
      <c r="P2137" s="167">
        <v>1.44444444444444</v>
      </c>
    </row>
    <row r="2138" spans="1:16" x14ac:dyDescent="0.35">
      <c r="A2138" s="177" t="s">
        <v>4542</v>
      </c>
      <c r="B2138" s="175"/>
      <c r="C2138" s="175" t="s">
        <v>8856</v>
      </c>
      <c r="D2138" s="175" t="s">
        <v>1943</v>
      </c>
      <c r="E2138" s="175"/>
      <c r="F2138" s="175" t="s">
        <v>4541</v>
      </c>
      <c r="G2138" s="176" t="s">
        <v>224</v>
      </c>
      <c r="H2138" s="175" t="s">
        <v>1469</v>
      </c>
      <c r="I2138" s="173">
        <v>0</v>
      </c>
      <c r="J2138" s="173">
        <v>0</v>
      </c>
      <c r="K2138" s="173">
        <v>0</v>
      </c>
      <c r="L2138" s="174">
        <v>0</v>
      </c>
      <c r="M2138" s="173">
        <v>221</v>
      </c>
      <c r="N2138" s="173">
        <v>83</v>
      </c>
      <c r="O2138" s="173">
        <v>105</v>
      </c>
      <c r="P2138" s="167">
        <v>1.6626506024096399</v>
      </c>
    </row>
    <row r="2139" spans="1:16" x14ac:dyDescent="0.35">
      <c r="A2139" s="177" t="s">
        <v>4540</v>
      </c>
      <c r="B2139" s="175"/>
      <c r="C2139" s="175" t="s">
        <v>8856</v>
      </c>
      <c r="D2139" s="175" t="s">
        <v>9720</v>
      </c>
      <c r="E2139" s="175"/>
      <c r="F2139" s="175" t="s">
        <v>4539</v>
      </c>
      <c r="G2139" s="176" t="s">
        <v>4954</v>
      </c>
      <c r="H2139" s="175" t="s">
        <v>1646</v>
      </c>
      <c r="I2139" s="173">
        <v>0</v>
      </c>
      <c r="J2139" s="173">
        <v>76</v>
      </c>
      <c r="K2139" s="173">
        <v>256</v>
      </c>
      <c r="L2139" s="174">
        <v>-1</v>
      </c>
      <c r="M2139" s="173">
        <v>367</v>
      </c>
      <c r="N2139" s="173">
        <v>150</v>
      </c>
      <c r="O2139" s="173">
        <v>160</v>
      </c>
      <c r="P2139" s="167">
        <v>1.4466666666666701</v>
      </c>
    </row>
    <row r="2140" spans="1:16" x14ac:dyDescent="0.35">
      <c r="A2140" s="177" t="s">
        <v>4532</v>
      </c>
      <c r="B2140" s="175"/>
      <c r="C2140" s="175" t="s">
        <v>260</v>
      </c>
      <c r="D2140" s="175" t="s">
        <v>1920</v>
      </c>
      <c r="E2140" s="175"/>
      <c r="F2140" s="175" t="s">
        <v>4531</v>
      </c>
      <c r="G2140" s="176" t="s">
        <v>202</v>
      </c>
      <c r="H2140" s="175" t="s">
        <v>1462</v>
      </c>
      <c r="I2140" s="173">
        <v>0</v>
      </c>
      <c r="J2140" s="173">
        <v>0</v>
      </c>
      <c r="K2140" s="173">
        <v>0</v>
      </c>
      <c r="L2140" s="174">
        <v>0</v>
      </c>
      <c r="M2140" s="173">
        <v>0</v>
      </c>
      <c r="N2140" s="173">
        <v>0</v>
      </c>
      <c r="O2140" s="173">
        <v>0</v>
      </c>
      <c r="P2140" s="167">
        <v>0</v>
      </c>
    </row>
    <row r="2141" spans="1:16" x14ac:dyDescent="0.35">
      <c r="A2141" s="177" t="s">
        <v>4530</v>
      </c>
      <c r="B2141" s="175"/>
      <c r="C2141" s="175" t="s">
        <v>8856</v>
      </c>
      <c r="D2141" s="175" t="s">
        <v>1870</v>
      </c>
      <c r="E2141" s="175"/>
      <c r="F2141" s="175" t="s">
        <v>4529</v>
      </c>
      <c r="G2141" s="176" t="s">
        <v>201</v>
      </c>
      <c r="H2141" s="175" t="s">
        <v>1469</v>
      </c>
      <c r="I2141" s="173">
        <v>0</v>
      </c>
      <c r="J2141" s="173">
        <v>0</v>
      </c>
      <c r="K2141" s="173">
        <v>0</v>
      </c>
      <c r="L2141" s="174">
        <v>0</v>
      </c>
      <c r="M2141" s="173">
        <v>17</v>
      </c>
      <c r="N2141" s="173">
        <v>3</v>
      </c>
      <c r="O2141" s="173">
        <v>5</v>
      </c>
      <c r="P2141" s="167">
        <v>4.6666666666666696</v>
      </c>
    </row>
    <row r="2142" spans="1:16" x14ac:dyDescent="0.35">
      <c r="A2142" s="177" t="s">
        <v>4528</v>
      </c>
      <c r="B2142" s="175"/>
      <c r="C2142" s="175" t="s">
        <v>258</v>
      </c>
      <c r="D2142" s="175" t="s">
        <v>12106</v>
      </c>
      <c r="E2142" s="175"/>
      <c r="F2142" s="175" t="s">
        <v>4527</v>
      </c>
      <c r="G2142" s="176" t="s">
        <v>1894</v>
      </c>
      <c r="H2142" s="175" t="s">
        <v>1469</v>
      </c>
      <c r="I2142" s="173">
        <v>0</v>
      </c>
      <c r="J2142" s="173">
        <v>0</v>
      </c>
      <c r="K2142" s="173">
        <v>0</v>
      </c>
      <c r="L2142" s="174">
        <v>0</v>
      </c>
      <c r="M2142" s="173">
        <v>57</v>
      </c>
      <c r="N2142" s="173">
        <v>18</v>
      </c>
      <c r="O2142" s="173">
        <v>30</v>
      </c>
      <c r="P2142" s="167">
        <v>2.1666666666666701</v>
      </c>
    </row>
    <row r="2143" spans="1:16" x14ac:dyDescent="0.35">
      <c r="A2143" s="177" t="s">
        <v>4526</v>
      </c>
      <c r="B2143" s="175"/>
      <c r="C2143" s="175" t="s">
        <v>8856</v>
      </c>
      <c r="D2143" s="175" t="s">
        <v>1870</v>
      </c>
      <c r="E2143" s="175"/>
      <c r="F2143" s="175" t="s">
        <v>4525</v>
      </c>
      <c r="G2143" s="176" t="s">
        <v>201</v>
      </c>
      <c r="H2143" s="175" t="s">
        <v>1646</v>
      </c>
      <c r="I2143" s="173">
        <v>0</v>
      </c>
      <c r="J2143" s="173">
        <v>0</v>
      </c>
      <c r="K2143" s="173">
        <v>19</v>
      </c>
      <c r="L2143" s="174">
        <v>0</v>
      </c>
      <c r="M2143" s="173">
        <v>17</v>
      </c>
      <c r="N2143" s="173">
        <v>14</v>
      </c>
      <c r="O2143" s="173">
        <v>21</v>
      </c>
      <c r="P2143" s="167">
        <v>0.214285714285714</v>
      </c>
    </row>
    <row r="2144" spans="1:16" x14ac:dyDescent="0.35">
      <c r="A2144" s="177" t="s">
        <v>4524</v>
      </c>
      <c r="B2144" s="175"/>
      <c r="C2144" s="175" t="s">
        <v>8856</v>
      </c>
      <c r="D2144" s="175" t="s">
        <v>4509</v>
      </c>
      <c r="E2144" s="175"/>
      <c r="F2144" s="175" t="s">
        <v>4523</v>
      </c>
      <c r="G2144" s="176" t="s">
        <v>2059</v>
      </c>
      <c r="H2144" s="175" t="s">
        <v>1469</v>
      </c>
      <c r="I2144" s="173">
        <v>0</v>
      </c>
      <c r="J2144" s="173">
        <v>0</v>
      </c>
      <c r="K2144" s="173">
        <v>0</v>
      </c>
      <c r="L2144" s="174">
        <v>0</v>
      </c>
      <c r="M2144" s="173">
        <v>99</v>
      </c>
      <c r="N2144" s="173">
        <v>20</v>
      </c>
      <c r="O2144" s="173">
        <v>30</v>
      </c>
      <c r="P2144" s="167">
        <v>3.95</v>
      </c>
    </row>
    <row r="2145" spans="1:16" x14ac:dyDescent="0.35">
      <c r="A2145" s="177" t="s">
        <v>4522</v>
      </c>
      <c r="B2145" s="175"/>
      <c r="C2145" s="175" t="s">
        <v>257</v>
      </c>
      <c r="D2145" s="175" t="s">
        <v>10441</v>
      </c>
      <c r="E2145" s="175"/>
      <c r="F2145" s="175" t="s">
        <v>4521</v>
      </c>
      <c r="G2145" s="176" t="s">
        <v>10118</v>
      </c>
      <c r="H2145" s="175" t="s">
        <v>1646</v>
      </c>
      <c r="I2145" s="173">
        <v>0</v>
      </c>
      <c r="J2145" s="173">
        <v>0</v>
      </c>
      <c r="K2145" s="173">
        <v>1</v>
      </c>
      <c r="L2145" s="174">
        <v>0</v>
      </c>
      <c r="M2145" s="173">
        <v>115</v>
      </c>
      <c r="N2145" s="173">
        <v>44</v>
      </c>
      <c r="O2145" s="173">
        <v>68</v>
      </c>
      <c r="P2145" s="167">
        <v>1.61363636363636</v>
      </c>
    </row>
    <row r="2146" spans="1:16" x14ac:dyDescent="0.35">
      <c r="A2146" s="177" t="s">
        <v>4520</v>
      </c>
      <c r="B2146" s="175"/>
      <c r="C2146" s="175" t="s">
        <v>8856</v>
      </c>
      <c r="D2146" s="175" t="s">
        <v>1870</v>
      </c>
      <c r="E2146" s="175"/>
      <c r="F2146" s="175" t="s">
        <v>4519</v>
      </c>
      <c r="G2146" s="176" t="s">
        <v>201</v>
      </c>
      <c r="H2146" s="175" t="s">
        <v>1469</v>
      </c>
      <c r="I2146" s="173">
        <v>0</v>
      </c>
      <c r="J2146" s="173">
        <v>0</v>
      </c>
      <c r="K2146" s="173">
        <v>0</v>
      </c>
      <c r="L2146" s="174">
        <v>0</v>
      </c>
      <c r="M2146" s="173">
        <v>17</v>
      </c>
      <c r="N2146" s="173">
        <v>3</v>
      </c>
      <c r="O2146" s="173">
        <v>5</v>
      </c>
      <c r="P2146" s="167">
        <v>4.6666666666666696</v>
      </c>
    </row>
    <row r="2147" spans="1:16" x14ac:dyDescent="0.35">
      <c r="A2147" s="177" t="s">
        <v>4518</v>
      </c>
      <c r="B2147" s="175"/>
      <c r="C2147" s="175" t="s">
        <v>257</v>
      </c>
      <c r="D2147" s="175" t="s">
        <v>10442</v>
      </c>
      <c r="E2147" s="175"/>
      <c r="F2147" s="175" t="s">
        <v>4517</v>
      </c>
      <c r="G2147" s="176" t="s">
        <v>2430</v>
      </c>
      <c r="H2147" s="175" t="s">
        <v>1469</v>
      </c>
      <c r="I2147" s="173">
        <v>0</v>
      </c>
      <c r="J2147" s="173">
        <v>0</v>
      </c>
      <c r="K2147" s="173">
        <v>0</v>
      </c>
      <c r="L2147" s="174">
        <v>0</v>
      </c>
      <c r="M2147" s="173">
        <v>17</v>
      </c>
      <c r="N2147" s="173">
        <v>3</v>
      </c>
      <c r="O2147" s="173">
        <v>13</v>
      </c>
      <c r="P2147" s="167">
        <v>4.6666666666666696</v>
      </c>
    </row>
    <row r="2148" spans="1:16" x14ac:dyDescent="0.35">
      <c r="A2148" s="177" t="s">
        <v>4516</v>
      </c>
      <c r="B2148" s="175"/>
      <c r="C2148" s="175" t="s">
        <v>350</v>
      </c>
      <c r="D2148" s="175" t="s">
        <v>9721</v>
      </c>
      <c r="E2148" s="175"/>
      <c r="F2148" s="175" t="s">
        <v>4515</v>
      </c>
      <c r="G2148" s="176" t="s">
        <v>2115</v>
      </c>
      <c r="H2148" s="175" t="s">
        <v>1469</v>
      </c>
      <c r="I2148" s="173">
        <v>0</v>
      </c>
      <c r="J2148" s="173">
        <v>0</v>
      </c>
      <c r="K2148" s="173">
        <v>0</v>
      </c>
      <c r="L2148" s="174">
        <v>0</v>
      </c>
      <c r="M2148" s="173">
        <v>82</v>
      </c>
      <c r="N2148" s="173">
        <v>22</v>
      </c>
      <c r="O2148" s="173">
        <v>24</v>
      </c>
      <c r="P2148" s="167">
        <v>2.7272727272727302</v>
      </c>
    </row>
    <row r="2149" spans="1:16" x14ac:dyDescent="0.35">
      <c r="A2149" s="177" t="s">
        <v>4514</v>
      </c>
      <c r="B2149" s="175"/>
      <c r="C2149" s="175" t="s">
        <v>258</v>
      </c>
      <c r="D2149" s="175" t="s">
        <v>9358</v>
      </c>
      <c r="E2149" s="175"/>
      <c r="F2149" s="175" t="s">
        <v>4513</v>
      </c>
      <c r="G2149" s="176" t="s">
        <v>11338</v>
      </c>
      <c r="H2149" s="175" t="s">
        <v>1469</v>
      </c>
      <c r="I2149" s="173">
        <v>0</v>
      </c>
      <c r="J2149" s="173">
        <v>0</v>
      </c>
      <c r="K2149" s="173">
        <v>0</v>
      </c>
      <c r="L2149" s="174">
        <v>0</v>
      </c>
      <c r="M2149" s="173">
        <v>62</v>
      </c>
      <c r="N2149" s="173">
        <v>19</v>
      </c>
      <c r="O2149" s="173">
        <v>26</v>
      </c>
      <c r="P2149" s="167">
        <v>2.2631578947368398</v>
      </c>
    </row>
    <row r="2150" spans="1:16" x14ac:dyDescent="0.35">
      <c r="A2150" s="177" t="s">
        <v>4512</v>
      </c>
      <c r="B2150" s="175"/>
      <c r="C2150" s="175" t="s">
        <v>256</v>
      </c>
      <c r="D2150" s="175" t="s">
        <v>3783</v>
      </c>
      <c r="E2150" s="175"/>
      <c r="F2150" s="175" t="s">
        <v>4511</v>
      </c>
      <c r="G2150" s="176" t="s">
        <v>1839</v>
      </c>
      <c r="H2150" s="175" t="s">
        <v>1469</v>
      </c>
      <c r="I2150" s="173">
        <v>0</v>
      </c>
      <c r="J2150" s="173">
        <v>0</v>
      </c>
      <c r="K2150" s="173">
        <v>0</v>
      </c>
      <c r="L2150" s="174">
        <v>0</v>
      </c>
      <c r="M2150" s="173">
        <v>41</v>
      </c>
      <c r="N2150" s="173">
        <v>11</v>
      </c>
      <c r="O2150" s="173">
        <v>16</v>
      </c>
      <c r="P2150" s="167">
        <v>2.7272727272727302</v>
      </c>
    </row>
    <row r="2151" spans="1:16" x14ac:dyDescent="0.35">
      <c r="A2151" s="177" t="s">
        <v>4510</v>
      </c>
      <c r="B2151" s="175"/>
      <c r="C2151" s="175" t="s">
        <v>256</v>
      </c>
      <c r="D2151" s="175" t="s">
        <v>9942</v>
      </c>
      <c r="E2151" s="175"/>
      <c r="F2151" s="175" t="s">
        <v>4508</v>
      </c>
      <c r="G2151" s="176" t="s">
        <v>9943</v>
      </c>
      <c r="H2151" s="175" t="s">
        <v>1469</v>
      </c>
      <c r="I2151" s="173">
        <v>0</v>
      </c>
      <c r="J2151" s="173">
        <v>0</v>
      </c>
      <c r="K2151" s="173">
        <v>0</v>
      </c>
      <c r="L2151" s="174">
        <v>0</v>
      </c>
      <c r="M2151" s="173">
        <v>103</v>
      </c>
      <c r="N2151" s="173">
        <v>26</v>
      </c>
      <c r="O2151" s="173">
        <v>35</v>
      </c>
      <c r="P2151" s="167">
        <v>2.9615384615384599</v>
      </c>
    </row>
    <row r="2152" spans="1:16" x14ac:dyDescent="0.35">
      <c r="A2152" s="177" t="s">
        <v>4507</v>
      </c>
      <c r="B2152" s="175"/>
      <c r="C2152" s="175" t="s">
        <v>8856</v>
      </c>
      <c r="D2152" s="175" t="s">
        <v>4506</v>
      </c>
      <c r="E2152" s="175"/>
      <c r="F2152" s="175" t="s">
        <v>4505</v>
      </c>
      <c r="G2152" s="176" t="s">
        <v>4504</v>
      </c>
      <c r="H2152" s="175" t="s">
        <v>1469</v>
      </c>
      <c r="I2152" s="173">
        <v>0</v>
      </c>
      <c r="J2152" s="173">
        <v>0</v>
      </c>
      <c r="K2152" s="173">
        <v>0</v>
      </c>
      <c r="L2152" s="174">
        <v>0</v>
      </c>
      <c r="M2152" s="173">
        <v>17</v>
      </c>
      <c r="N2152" s="173">
        <v>3</v>
      </c>
      <c r="O2152" s="173">
        <v>5</v>
      </c>
      <c r="P2152" s="167">
        <v>4.6666666666666696</v>
      </c>
    </row>
    <row r="2153" spans="1:16" x14ac:dyDescent="0.35">
      <c r="A2153" s="177" t="s">
        <v>4503</v>
      </c>
      <c r="B2153" s="175"/>
      <c r="C2153" s="175" t="s">
        <v>256</v>
      </c>
      <c r="D2153" s="175" t="s">
        <v>1870</v>
      </c>
      <c r="E2153" s="175"/>
      <c r="F2153" s="175" t="s">
        <v>4502</v>
      </c>
      <c r="G2153" s="176" t="s">
        <v>201</v>
      </c>
      <c r="H2153" s="175" t="s">
        <v>1469</v>
      </c>
      <c r="I2153" s="173">
        <v>0</v>
      </c>
      <c r="J2153" s="173">
        <v>0</v>
      </c>
      <c r="K2153" s="173">
        <v>0</v>
      </c>
      <c r="L2153" s="174">
        <v>0</v>
      </c>
      <c r="M2153" s="173">
        <v>17</v>
      </c>
      <c r="N2153" s="173">
        <v>3</v>
      </c>
      <c r="O2153" s="173">
        <v>5</v>
      </c>
      <c r="P2153" s="167">
        <v>4.6666666666666696</v>
      </c>
    </row>
    <row r="2154" spans="1:16" x14ac:dyDescent="0.35">
      <c r="A2154" s="177" t="s">
        <v>4501</v>
      </c>
      <c r="B2154" s="175"/>
      <c r="C2154" s="175" t="s">
        <v>350</v>
      </c>
      <c r="D2154" s="175" t="s">
        <v>1870</v>
      </c>
      <c r="E2154" s="175"/>
      <c r="F2154" s="175" t="s">
        <v>4500</v>
      </c>
      <c r="G2154" s="176" t="s">
        <v>201</v>
      </c>
      <c r="H2154" s="175" t="s">
        <v>1469</v>
      </c>
      <c r="I2154" s="173">
        <v>0</v>
      </c>
      <c r="J2154" s="173">
        <v>0</v>
      </c>
      <c r="K2154" s="173">
        <v>0</v>
      </c>
      <c r="L2154" s="174">
        <v>0</v>
      </c>
      <c r="M2154" s="173">
        <v>17</v>
      </c>
      <c r="N2154" s="173">
        <v>3</v>
      </c>
      <c r="O2154" s="173">
        <v>5</v>
      </c>
      <c r="P2154" s="167">
        <v>4.6666666666666696</v>
      </c>
    </row>
    <row r="2155" spans="1:16" x14ac:dyDescent="0.35">
      <c r="A2155" s="177" t="s">
        <v>4499</v>
      </c>
      <c r="B2155" s="175"/>
      <c r="C2155" s="175" t="s">
        <v>8856</v>
      </c>
      <c r="D2155" s="175" t="s">
        <v>1870</v>
      </c>
      <c r="E2155" s="175"/>
      <c r="F2155" s="175" t="s">
        <v>4498</v>
      </c>
      <c r="G2155" s="176" t="s">
        <v>201</v>
      </c>
      <c r="H2155" s="175" t="s">
        <v>1469</v>
      </c>
      <c r="I2155" s="173">
        <v>0</v>
      </c>
      <c r="J2155" s="173">
        <v>0</v>
      </c>
      <c r="K2155" s="173">
        <v>0</v>
      </c>
      <c r="L2155" s="174">
        <v>0</v>
      </c>
      <c r="M2155" s="173">
        <v>17</v>
      </c>
      <c r="N2155" s="173">
        <v>3</v>
      </c>
      <c r="O2155" s="173">
        <v>5</v>
      </c>
      <c r="P2155" s="167">
        <v>4.6666666666666696</v>
      </c>
    </row>
    <row r="2156" spans="1:16" x14ac:dyDescent="0.35">
      <c r="A2156" s="177" t="s">
        <v>4497</v>
      </c>
      <c r="B2156" s="175"/>
      <c r="C2156" s="175" t="s">
        <v>254</v>
      </c>
      <c r="D2156" s="175" t="s">
        <v>4496</v>
      </c>
      <c r="E2156" s="175"/>
      <c r="F2156" s="175" t="s">
        <v>4495</v>
      </c>
      <c r="G2156" s="176" t="s">
        <v>1839</v>
      </c>
      <c r="H2156" s="175" t="s">
        <v>1646</v>
      </c>
      <c r="I2156" s="173">
        <v>0</v>
      </c>
      <c r="J2156" s="173">
        <v>0</v>
      </c>
      <c r="K2156" s="173">
        <v>0</v>
      </c>
      <c r="L2156" s="174">
        <v>0</v>
      </c>
      <c r="M2156" s="173">
        <v>182</v>
      </c>
      <c r="N2156" s="173">
        <v>62</v>
      </c>
      <c r="O2156" s="173">
        <v>91</v>
      </c>
      <c r="P2156" s="167">
        <v>1.93548387096774</v>
      </c>
    </row>
    <row r="2157" spans="1:16" x14ac:dyDescent="0.35">
      <c r="A2157" s="177" t="s">
        <v>6724</v>
      </c>
      <c r="B2157" s="175"/>
      <c r="C2157" s="175" t="s">
        <v>263</v>
      </c>
      <c r="D2157" s="175" t="s">
        <v>4631</v>
      </c>
      <c r="E2157" s="175"/>
      <c r="F2157" s="175" t="s">
        <v>6723</v>
      </c>
      <c r="G2157" s="176" t="s">
        <v>1903</v>
      </c>
      <c r="H2157" s="175" t="s">
        <v>1646</v>
      </c>
      <c r="I2157" s="173">
        <v>0</v>
      </c>
      <c r="J2157" s="173">
        <v>0</v>
      </c>
      <c r="K2157" s="173">
        <v>0</v>
      </c>
      <c r="L2157" s="174">
        <v>0</v>
      </c>
      <c r="M2157" s="173">
        <v>39</v>
      </c>
      <c r="N2157" s="173">
        <v>14</v>
      </c>
      <c r="O2157" s="173">
        <v>17</v>
      </c>
      <c r="P2157" s="167">
        <v>1.78571428571429</v>
      </c>
    </row>
    <row r="2158" spans="1:16" x14ac:dyDescent="0.35">
      <c r="A2158" s="177" t="s">
        <v>4490</v>
      </c>
      <c r="B2158" s="175"/>
      <c r="C2158" s="175" t="s">
        <v>351</v>
      </c>
      <c r="D2158" s="175"/>
      <c r="E2158" s="175"/>
      <c r="F2158" s="175" t="s">
        <v>4489</v>
      </c>
      <c r="G2158" s="176"/>
      <c r="H2158" s="175" t="s">
        <v>1462</v>
      </c>
      <c r="I2158" s="173">
        <v>0</v>
      </c>
      <c r="J2158" s="173">
        <v>0</v>
      </c>
      <c r="K2158" s="173">
        <v>0</v>
      </c>
      <c r="L2158" s="174">
        <v>0</v>
      </c>
      <c r="M2158" s="173">
        <v>0</v>
      </c>
      <c r="N2158" s="173">
        <v>0</v>
      </c>
      <c r="O2158" s="173">
        <v>0</v>
      </c>
      <c r="P2158" s="167">
        <v>0</v>
      </c>
    </row>
    <row r="2159" spans="1:16" x14ac:dyDescent="0.35">
      <c r="A2159" s="177" t="s">
        <v>4488</v>
      </c>
      <c r="B2159" s="175"/>
      <c r="C2159" s="175" t="s">
        <v>8856</v>
      </c>
      <c r="D2159" s="175" t="s">
        <v>4487</v>
      </c>
      <c r="E2159" s="175"/>
      <c r="F2159" s="175" t="s">
        <v>4486</v>
      </c>
      <c r="G2159" s="176" t="s">
        <v>1903</v>
      </c>
      <c r="H2159" s="175" t="s">
        <v>1469</v>
      </c>
      <c r="I2159" s="173">
        <v>0</v>
      </c>
      <c r="J2159" s="173">
        <v>0</v>
      </c>
      <c r="K2159" s="173">
        <v>0</v>
      </c>
      <c r="L2159" s="174">
        <v>0</v>
      </c>
      <c r="M2159" s="173">
        <v>39</v>
      </c>
      <c r="N2159" s="173">
        <v>11</v>
      </c>
      <c r="O2159" s="173">
        <v>17</v>
      </c>
      <c r="P2159" s="167">
        <v>2.5454545454545499</v>
      </c>
    </row>
    <row r="2160" spans="1:16" x14ac:dyDescent="0.35">
      <c r="A2160" s="177" t="s">
        <v>4485</v>
      </c>
      <c r="B2160" s="175"/>
      <c r="C2160" s="175" t="s">
        <v>351</v>
      </c>
      <c r="D2160" s="175" t="s">
        <v>2240</v>
      </c>
      <c r="E2160" s="175"/>
      <c r="F2160" s="175" t="s">
        <v>4484</v>
      </c>
      <c r="G2160" s="176" t="s">
        <v>211</v>
      </c>
      <c r="H2160" s="175" t="s">
        <v>1469</v>
      </c>
      <c r="I2160" s="173">
        <v>0</v>
      </c>
      <c r="J2160" s="173">
        <v>0</v>
      </c>
      <c r="K2160" s="173">
        <v>0</v>
      </c>
      <c r="L2160" s="174">
        <v>0</v>
      </c>
      <c r="M2160" s="173">
        <v>42</v>
      </c>
      <c r="N2160" s="173">
        <v>22</v>
      </c>
      <c r="O2160" s="173">
        <v>33</v>
      </c>
      <c r="P2160" s="167">
        <v>0.90909090909090895</v>
      </c>
    </row>
    <row r="2161" spans="1:16" x14ac:dyDescent="0.35">
      <c r="A2161" s="177" t="s">
        <v>6722</v>
      </c>
      <c r="B2161" s="175"/>
      <c r="C2161" s="175" t="s">
        <v>254</v>
      </c>
      <c r="D2161" s="175" t="s">
        <v>9722</v>
      </c>
      <c r="E2161" s="175"/>
      <c r="F2161" s="175" t="s">
        <v>6721</v>
      </c>
      <c r="G2161" s="176" t="s">
        <v>4349</v>
      </c>
      <c r="H2161" s="175" t="s">
        <v>1646</v>
      </c>
      <c r="I2161" s="173">
        <v>0</v>
      </c>
      <c r="J2161" s="173">
        <v>3</v>
      </c>
      <c r="K2161" s="173">
        <v>2</v>
      </c>
      <c r="L2161" s="174">
        <v>-1</v>
      </c>
      <c r="M2161" s="173">
        <v>249</v>
      </c>
      <c r="N2161" s="173">
        <v>108</v>
      </c>
      <c r="O2161" s="173">
        <v>148</v>
      </c>
      <c r="P2161" s="167">
        <v>1.30555555555556</v>
      </c>
    </row>
    <row r="2162" spans="1:16" x14ac:dyDescent="0.35">
      <c r="A2162" s="177" t="s">
        <v>4475</v>
      </c>
      <c r="B2162" s="175"/>
      <c r="C2162" s="175" t="s">
        <v>258</v>
      </c>
      <c r="D2162" s="175" t="s">
        <v>9359</v>
      </c>
      <c r="E2162" s="175"/>
      <c r="F2162" s="175" t="s">
        <v>4474</v>
      </c>
      <c r="G2162" s="176" t="s">
        <v>1474</v>
      </c>
      <c r="H2162" s="175" t="s">
        <v>1646</v>
      </c>
      <c r="I2162" s="173">
        <v>0</v>
      </c>
      <c r="J2162" s="173">
        <v>0</v>
      </c>
      <c r="K2162" s="173">
        <v>0</v>
      </c>
      <c r="L2162" s="174">
        <v>0</v>
      </c>
      <c r="M2162" s="173">
        <v>105</v>
      </c>
      <c r="N2162" s="173">
        <v>39</v>
      </c>
      <c r="O2162" s="173">
        <v>51</v>
      </c>
      <c r="P2162" s="167">
        <v>1.6923076923076901</v>
      </c>
    </row>
    <row r="2163" spans="1:16" x14ac:dyDescent="0.35">
      <c r="A2163" s="177" t="s">
        <v>4473</v>
      </c>
      <c r="B2163" s="175"/>
      <c r="C2163" s="175" t="s">
        <v>8856</v>
      </c>
      <c r="D2163" s="175" t="s">
        <v>4472</v>
      </c>
      <c r="E2163" s="175"/>
      <c r="F2163" s="175" t="s">
        <v>4471</v>
      </c>
      <c r="G2163" s="176" t="s">
        <v>1843</v>
      </c>
      <c r="H2163" s="175" t="s">
        <v>1646</v>
      </c>
      <c r="I2163" s="173">
        <v>0</v>
      </c>
      <c r="J2163" s="173">
        <v>0</v>
      </c>
      <c r="K2163" s="173">
        <v>0</v>
      </c>
      <c r="L2163" s="174">
        <v>0</v>
      </c>
      <c r="M2163" s="173">
        <v>61</v>
      </c>
      <c r="N2163" s="173">
        <v>21</v>
      </c>
      <c r="O2163" s="173">
        <v>28</v>
      </c>
      <c r="P2163" s="167">
        <v>1.9047619047619</v>
      </c>
    </row>
    <row r="2164" spans="1:16" x14ac:dyDescent="0.35">
      <c r="A2164" s="177" t="s">
        <v>4470</v>
      </c>
      <c r="B2164" s="175"/>
      <c r="C2164" s="175" t="s">
        <v>256</v>
      </c>
      <c r="D2164" s="175" t="s">
        <v>1870</v>
      </c>
      <c r="E2164" s="175"/>
      <c r="F2164" s="175" t="s">
        <v>4469</v>
      </c>
      <c r="G2164" s="176" t="s">
        <v>201</v>
      </c>
      <c r="H2164" s="175" t="s">
        <v>1469</v>
      </c>
      <c r="I2164" s="173">
        <v>0</v>
      </c>
      <c r="J2164" s="173">
        <v>0</v>
      </c>
      <c r="K2164" s="173">
        <v>0</v>
      </c>
      <c r="L2164" s="174">
        <v>0</v>
      </c>
      <c r="M2164" s="173">
        <v>17</v>
      </c>
      <c r="N2164" s="173">
        <v>3</v>
      </c>
      <c r="O2164" s="173">
        <v>5</v>
      </c>
      <c r="P2164" s="167">
        <v>4.6666666666666696</v>
      </c>
    </row>
    <row r="2165" spans="1:16" x14ac:dyDescent="0.35">
      <c r="A2165" s="177" t="s">
        <v>4465</v>
      </c>
      <c r="B2165" s="175"/>
      <c r="C2165" s="175" t="s">
        <v>254</v>
      </c>
      <c r="D2165" s="175" t="s">
        <v>2359</v>
      </c>
      <c r="E2165" s="175"/>
      <c r="F2165" s="175" t="s">
        <v>4464</v>
      </c>
      <c r="G2165" s="176" t="s">
        <v>2357</v>
      </c>
      <c r="H2165" s="175" t="s">
        <v>1469</v>
      </c>
      <c r="I2165" s="173">
        <v>0</v>
      </c>
      <c r="J2165" s="173">
        <v>0</v>
      </c>
      <c r="K2165" s="173">
        <v>0</v>
      </c>
      <c r="L2165" s="174">
        <v>0</v>
      </c>
      <c r="M2165" s="173">
        <v>67</v>
      </c>
      <c r="N2165" s="173">
        <v>29</v>
      </c>
      <c r="O2165" s="173">
        <v>32</v>
      </c>
      <c r="P2165" s="167">
        <v>1.31034482758621</v>
      </c>
    </row>
    <row r="2166" spans="1:16" x14ac:dyDescent="0.35">
      <c r="A2166" s="177" t="s">
        <v>4463</v>
      </c>
      <c r="B2166" s="175"/>
      <c r="C2166" s="175" t="s">
        <v>258</v>
      </c>
      <c r="D2166" s="175" t="s">
        <v>6906</v>
      </c>
      <c r="E2166" s="175"/>
      <c r="F2166" s="175" t="s">
        <v>4462</v>
      </c>
      <c r="G2166" s="176" t="s">
        <v>202</v>
      </c>
      <c r="H2166" s="175" t="s">
        <v>1462</v>
      </c>
      <c r="I2166" s="173">
        <v>0</v>
      </c>
      <c r="J2166" s="173">
        <v>0</v>
      </c>
      <c r="K2166" s="173">
        <v>0</v>
      </c>
      <c r="L2166" s="174">
        <v>0</v>
      </c>
      <c r="M2166" s="173">
        <v>66</v>
      </c>
      <c r="N2166" s="173">
        <v>19</v>
      </c>
      <c r="O2166" s="173">
        <v>37</v>
      </c>
      <c r="P2166" s="167">
        <v>2.4736842105263199</v>
      </c>
    </row>
    <row r="2167" spans="1:16" x14ac:dyDescent="0.35">
      <c r="A2167" s="177" t="s">
        <v>4458</v>
      </c>
      <c r="B2167" s="175"/>
      <c r="C2167" s="175" t="s">
        <v>254</v>
      </c>
      <c r="D2167" s="175" t="s">
        <v>9147</v>
      </c>
      <c r="E2167" s="175"/>
      <c r="F2167" s="175" t="s">
        <v>4457</v>
      </c>
      <c r="G2167" s="176" t="s">
        <v>1843</v>
      </c>
      <c r="H2167" s="175" t="s">
        <v>1469</v>
      </c>
      <c r="I2167" s="173">
        <v>0</v>
      </c>
      <c r="J2167" s="173">
        <v>0</v>
      </c>
      <c r="K2167" s="173">
        <v>0</v>
      </c>
      <c r="L2167" s="174">
        <v>0</v>
      </c>
      <c r="M2167" s="173">
        <v>266</v>
      </c>
      <c r="N2167" s="173">
        <v>94</v>
      </c>
      <c r="O2167" s="173">
        <v>122</v>
      </c>
      <c r="P2167" s="167">
        <v>1.8297872340425501</v>
      </c>
    </row>
    <row r="2168" spans="1:16" x14ac:dyDescent="0.35">
      <c r="A2168" s="177" t="s">
        <v>4454</v>
      </c>
      <c r="B2168" s="175"/>
      <c r="C2168" s="175" t="s">
        <v>254</v>
      </c>
      <c r="D2168" s="175" t="s">
        <v>9360</v>
      </c>
      <c r="E2168" s="175"/>
      <c r="F2168" s="175" t="s">
        <v>4453</v>
      </c>
      <c r="G2168" s="176" t="s">
        <v>201</v>
      </c>
      <c r="H2168" s="175" t="s">
        <v>1462</v>
      </c>
      <c r="I2168" s="173">
        <v>0</v>
      </c>
      <c r="J2168" s="173">
        <v>0</v>
      </c>
      <c r="K2168" s="173">
        <v>0</v>
      </c>
      <c r="L2168" s="174">
        <v>0</v>
      </c>
      <c r="M2168" s="173">
        <v>41</v>
      </c>
      <c r="N2168" s="173">
        <v>12</v>
      </c>
      <c r="O2168" s="173">
        <v>16</v>
      </c>
      <c r="P2168" s="167">
        <v>2.4166666666666701</v>
      </c>
    </row>
    <row r="2169" spans="1:16" x14ac:dyDescent="0.35">
      <c r="A2169" s="177" t="s">
        <v>4452</v>
      </c>
      <c r="B2169" s="175"/>
      <c r="C2169" s="175" t="s">
        <v>259</v>
      </c>
      <c r="D2169" s="175" t="s">
        <v>2030</v>
      </c>
      <c r="E2169" s="175"/>
      <c r="F2169" s="175" t="s">
        <v>4451</v>
      </c>
      <c r="G2169" s="176" t="s">
        <v>208</v>
      </c>
      <c r="H2169" s="175" t="s">
        <v>1469</v>
      </c>
      <c r="I2169" s="173">
        <v>0</v>
      </c>
      <c r="J2169" s="173">
        <v>0</v>
      </c>
      <c r="K2169" s="173">
        <v>0</v>
      </c>
      <c r="L2169" s="174">
        <v>0</v>
      </c>
      <c r="M2169" s="173">
        <v>51</v>
      </c>
      <c r="N2169" s="173">
        <v>9</v>
      </c>
      <c r="O2169" s="173">
        <v>15</v>
      </c>
      <c r="P2169" s="167">
        <v>4.6666666666666696</v>
      </c>
    </row>
    <row r="2170" spans="1:16" x14ac:dyDescent="0.35">
      <c r="A2170" s="177" t="s">
        <v>4450</v>
      </c>
      <c r="B2170" s="175"/>
      <c r="C2170" s="175" t="s">
        <v>259</v>
      </c>
      <c r="D2170" s="175" t="s">
        <v>2359</v>
      </c>
      <c r="E2170" s="175"/>
      <c r="F2170" s="175" t="s">
        <v>4449</v>
      </c>
      <c r="G2170" s="176" t="s">
        <v>2357</v>
      </c>
      <c r="H2170" s="175" t="s">
        <v>1469</v>
      </c>
      <c r="I2170" s="173">
        <v>0</v>
      </c>
      <c r="J2170" s="173">
        <v>0</v>
      </c>
      <c r="K2170" s="173">
        <v>0</v>
      </c>
      <c r="L2170" s="174">
        <v>0</v>
      </c>
      <c r="M2170" s="173">
        <v>44</v>
      </c>
      <c r="N2170" s="173">
        <v>17</v>
      </c>
      <c r="O2170" s="173">
        <v>22</v>
      </c>
      <c r="P2170" s="167">
        <v>1.5882352941176501</v>
      </c>
    </row>
    <row r="2171" spans="1:16" x14ac:dyDescent="0.35">
      <c r="A2171" s="177" t="s">
        <v>4448</v>
      </c>
      <c r="B2171" s="175"/>
      <c r="C2171" s="175" t="s">
        <v>267</v>
      </c>
      <c r="D2171" s="175" t="s">
        <v>2055</v>
      </c>
      <c r="E2171" s="175"/>
      <c r="F2171" s="175" t="s">
        <v>4447</v>
      </c>
      <c r="G2171" s="176" t="s">
        <v>272</v>
      </c>
      <c r="H2171" s="175" t="s">
        <v>1462</v>
      </c>
      <c r="I2171" s="173">
        <v>0</v>
      </c>
      <c r="J2171" s="173">
        <v>0</v>
      </c>
      <c r="K2171" s="173">
        <v>0</v>
      </c>
      <c r="L2171" s="174">
        <v>0</v>
      </c>
      <c r="M2171" s="173">
        <v>59</v>
      </c>
      <c r="N2171" s="173">
        <v>17</v>
      </c>
      <c r="O2171" s="173">
        <v>21</v>
      </c>
      <c r="P2171" s="167">
        <v>2.47058823529412</v>
      </c>
    </row>
    <row r="2172" spans="1:16" x14ac:dyDescent="0.35">
      <c r="A2172" s="177" t="s">
        <v>4446</v>
      </c>
      <c r="B2172" s="175"/>
      <c r="C2172" s="175" t="s">
        <v>254</v>
      </c>
      <c r="D2172" s="175" t="s">
        <v>11339</v>
      </c>
      <c r="E2172" s="175"/>
      <c r="F2172" s="175" t="s">
        <v>4445</v>
      </c>
      <c r="G2172" s="176" t="s">
        <v>2115</v>
      </c>
      <c r="H2172" s="175" t="s">
        <v>1462</v>
      </c>
      <c r="I2172" s="173">
        <v>0</v>
      </c>
      <c r="J2172" s="173">
        <v>0</v>
      </c>
      <c r="K2172" s="173">
        <v>0</v>
      </c>
      <c r="L2172" s="174">
        <v>0</v>
      </c>
      <c r="M2172" s="173">
        <v>0</v>
      </c>
      <c r="N2172" s="173">
        <v>0</v>
      </c>
      <c r="O2172" s="173">
        <v>0</v>
      </c>
      <c r="P2172" s="167">
        <v>0</v>
      </c>
    </row>
    <row r="2173" spans="1:16" x14ac:dyDescent="0.35">
      <c r="A2173" s="177" t="s">
        <v>4440</v>
      </c>
      <c r="B2173" s="175"/>
      <c r="C2173" s="175" t="s">
        <v>8856</v>
      </c>
      <c r="D2173" s="175" t="s">
        <v>6906</v>
      </c>
      <c r="E2173" s="175"/>
      <c r="F2173" s="175" t="s">
        <v>4439</v>
      </c>
      <c r="G2173" s="176" t="s">
        <v>202</v>
      </c>
      <c r="H2173" s="175" t="s">
        <v>1469</v>
      </c>
      <c r="I2173" s="173">
        <v>0</v>
      </c>
      <c r="J2173" s="173">
        <v>0</v>
      </c>
      <c r="K2173" s="173">
        <v>0</v>
      </c>
      <c r="L2173" s="174">
        <v>0</v>
      </c>
      <c r="M2173" s="173">
        <v>62</v>
      </c>
      <c r="N2173" s="173">
        <v>14</v>
      </c>
      <c r="O2173" s="173">
        <v>10</v>
      </c>
      <c r="P2173" s="167">
        <v>3.4285714285714302</v>
      </c>
    </row>
    <row r="2174" spans="1:16" x14ac:dyDescent="0.35">
      <c r="A2174" s="177" t="s">
        <v>4436</v>
      </c>
      <c r="B2174" s="175"/>
      <c r="C2174" s="175" t="s">
        <v>8856</v>
      </c>
      <c r="D2174" s="175"/>
      <c r="E2174" s="175"/>
      <c r="F2174" s="175" t="s">
        <v>4435</v>
      </c>
      <c r="G2174" s="176"/>
      <c r="H2174" s="175" t="s">
        <v>1462</v>
      </c>
      <c r="I2174" s="173">
        <v>0</v>
      </c>
      <c r="J2174" s="173">
        <v>0</v>
      </c>
      <c r="K2174" s="173">
        <v>0</v>
      </c>
      <c r="L2174" s="174">
        <v>0</v>
      </c>
      <c r="M2174" s="173">
        <v>0</v>
      </c>
      <c r="N2174" s="173">
        <v>0</v>
      </c>
      <c r="O2174" s="173">
        <v>0</v>
      </c>
      <c r="P2174" s="167">
        <v>0</v>
      </c>
    </row>
    <row r="2175" spans="1:16" x14ac:dyDescent="0.35">
      <c r="A2175" s="177" t="s">
        <v>4434</v>
      </c>
      <c r="B2175" s="175"/>
      <c r="C2175" s="175" t="s">
        <v>258</v>
      </c>
      <c r="D2175" s="175" t="s">
        <v>1870</v>
      </c>
      <c r="E2175" s="175"/>
      <c r="F2175" s="175" t="s">
        <v>4433</v>
      </c>
      <c r="G2175" s="176" t="s">
        <v>201</v>
      </c>
      <c r="H2175" s="175" t="s">
        <v>1469</v>
      </c>
      <c r="I2175" s="173">
        <v>0</v>
      </c>
      <c r="J2175" s="173">
        <v>0</v>
      </c>
      <c r="K2175" s="173">
        <v>0</v>
      </c>
      <c r="L2175" s="174">
        <v>0</v>
      </c>
      <c r="M2175" s="173">
        <v>17</v>
      </c>
      <c r="N2175" s="173">
        <v>3</v>
      </c>
      <c r="O2175" s="173">
        <v>5</v>
      </c>
      <c r="P2175" s="167">
        <v>4.6666666666666696</v>
      </c>
    </row>
    <row r="2176" spans="1:16" x14ac:dyDescent="0.35">
      <c r="A2176" s="177" t="s">
        <v>4432</v>
      </c>
      <c r="B2176" s="175"/>
      <c r="C2176" s="175" t="s">
        <v>259</v>
      </c>
      <c r="D2176" s="175"/>
      <c r="E2176" s="175"/>
      <c r="F2176" s="175" t="s">
        <v>4431</v>
      </c>
      <c r="G2176" s="176"/>
      <c r="H2176" s="175" t="s">
        <v>1462</v>
      </c>
      <c r="I2176" s="173">
        <v>0</v>
      </c>
      <c r="J2176" s="173">
        <v>0</v>
      </c>
      <c r="K2176" s="173">
        <v>0</v>
      </c>
      <c r="L2176" s="174">
        <v>0</v>
      </c>
      <c r="M2176" s="173">
        <v>0</v>
      </c>
      <c r="N2176" s="173">
        <v>0</v>
      </c>
      <c r="O2176" s="173">
        <v>0</v>
      </c>
      <c r="P2176" s="167">
        <v>0</v>
      </c>
    </row>
    <row r="2177" spans="1:16" x14ac:dyDescent="0.35">
      <c r="A2177" s="177" t="s">
        <v>7748</v>
      </c>
      <c r="B2177" s="175"/>
      <c r="C2177" s="175" t="s">
        <v>262</v>
      </c>
      <c r="D2177" s="175" t="s">
        <v>9148</v>
      </c>
      <c r="E2177" s="175"/>
      <c r="F2177" s="175" t="s">
        <v>7747</v>
      </c>
      <c r="G2177" s="176" t="s">
        <v>201</v>
      </c>
      <c r="H2177" s="175" t="s">
        <v>1646</v>
      </c>
      <c r="I2177" s="173">
        <v>0</v>
      </c>
      <c r="J2177" s="173">
        <v>0</v>
      </c>
      <c r="K2177" s="173">
        <v>0</v>
      </c>
      <c r="L2177" s="174">
        <v>0</v>
      </c>
      <c r="M2177" s="173">
        <v>39</v>
      </c>
      <c r="N2177" s="173">
        <v>12</v>
      </c>
      <c r="O2177" s="173">
        <v>23</v>
      </c>
      <c r="P2177" s="167">
        <v>2.25</v>
      </c>
    </row>
    <row r="2178" spans="1:16" x14ac:dyDescent="0.35">
      <c r="A2178" s="177" t="s">
        <v>4430</v>
      </c>
      <c r="B2178" s="175"/>
      <c r="C2178" s="175" t="s">
        <v>257</v>
      </c>
      <c r="D2178" s="175" t="s">
        <v>4429</v>
      </c>
      <c r="E2178" s="175"/>
      <c r="F2178" s="175" t="s">
        <v>4428</v>
      </c>
      <c r="G2178" s="176" t="s">
        <v>4427</v>
      </c>
      <c r="H2178" s="175" t="s">
        <v>1469</v>
      </c>
      <c r="I2178" s="173">
        <v>0</v>
      </c>
      <c r="J2178" s="173">
        <v>0</v>
      </c>
      <c r="K2178" s="173">
        <v>0</v>
      </c>
      <c r="L2178" s="174">
        <v>0</v>
      </c>
      <c r="M2178" s="173">
        <v>167</v>
      </c>
      <c r="N2178" s="173">
        <v>61</v>
      </c>
      <c r="O2178" s="173">
        <v>85</v>
      </c>
      <c r="P2178" s="167">
        <v>1.7377049180327899</v>
      </c>
    </row>
    <row r="2179" spans="1:16" x14ac:dyDescent="0.35">
      <c r="A2179" s="177" t="s">
        <v>7122</v>
      </c>
      <c r="B2179" s="175"/>
      <c r="C2179" s="175" t="s">
        <v>258</v>
      </c>
      <c r="D2179" s="175" t="s">
        <v>5463</v>
      </c>
      <c r="E2179" s="175"/>
      <c r="F2179" s="175" t="s">
        <v>7121</v>
      </c>
      <c r="G2179" s="176" t="s">
        <v>11314</v>
      </c>
      <c r="H2179" s="175" t="s">
        <v>1646</v>
      </c>
      <c r="I2179" s="173">
        <v>0</v>
      </c>
      <c r="J2179" s="173">
        <v>0</v>
      </c>
      <c r="K2179" s="173">
        <v>0</v>
      </c>
      <c r="L2179" s="174">
        <v>0</v>
      </c>
      <c r="M2179" s="173">
        <v>212</v>
      </c>
      <c r="N2179" s="173">
        <v>78</v>
      </c>
      <c r="O2179" s="173">
        <v>109</v>
      </c>
      <c r="P2179" s="167">
        <v>1.7179487179487201</v>
      </c>
    </row>
    <row r="2180" spans="1:16" x14ac:dyDescent="0.35">
      <c r="A2180" s="177" t="s">
        <v>4420</v>
      </c>
      <c r="B2180" s="175"/>
      <c r="C2180" s="175" t="s">
        <v>256</v>
      </c>
      <c r="D2180" s="175" t="s">
        <v>1943</v>
      </c>
      <c r="E2180" s="175"/>
      <c r="F2180" s="175" t="s">
        <v>4419</v>
      </c>
      <c r="G2180" s="176" t="s">
        <v>224</v>
      </c>
      <c r="H2180" s="175" t="s">
        <v>1469</v>
      </c>
      <c r="I2180" s="173">
        <v>0</v>
      </c>
      <c r="J2180" s="173">
        <v>0</v>
      </c>
      <c r="K2180" s="173">
        <v>0</v>
      </c>
      <c r="L2180" s="174">
        <v>0</v>
      </c>
      <c r="M2180" s="173">
        <v>144</v>
      </c>
      <c r="N2180" s="173">
        <v>50</v>
      </c>
      <c r="O2180" s="173">
        <v>63</v>
      </c>
      <c r="P2180" s="167">
        <v>1.88</v>
      </c>
    </row>
    <row r="2181" spans="1:16" x14ac:dyDescent="0.35">
      <c r="A2181" s="177" t="s">
        <v>4418</v>
      </c>
      <c r="B2181" s="175"/>
      <c r="C2181" s="175" t="s">
        <v>258</v>
      </c>
      <c r="D2181" s="175" t="s">
        <v>12109</v>
      </c>
      <c r="E2181" s="175"/>
      <c r="F2181" s="175" t="s">
        <v>4417</v>
      </c>
      <c r="G2181" s="176" t="s">
        <v>2059</v>
      </c>
      <c r="H2181" s="175" t="s">
        <v>1646</v>
      </c>
      <c r="I2181" s="173">
        <v>0</v>
      </c>
      <c r="J2181" s="173">
        <v>1</v>
      </c>
      <c r="K2181" s="173">
        <v>0</v>
      </c>
      <c r="L2181" s="174">
        <v>-1</v>
      </c>
      <c r="M2181" s="173">
        <v>89</v>
      </c>
      <c r="N2181" s="173">
        <v>120</v>
      </c>
      <c r="O2181" s="173">
        <v>135</v>
      </c>
      <c r="P2181" s="167">
        <v>-0.25833333333333303</v>
      </c>
    </row>
    <row r="2182" spans="1:16" x14ac:dyDescent="0.35">
      <c r="A2182" s="177" t="s">
        <v>4416</v>
      </c>
      <c r="B2182" s="175"/>
      <c r="C2182" s="175" t="s">
        <v>8856</v>
      </c>
      <c r="D2182" s="175" t="s">
        <v>10456</v>
      </c>
      <c r="E2182" s="175"/>
      <c r="F2182" s="175" t="s">
        <v>4415</v>
      </c>
      <c r="G2182" s="176" t="s">
        <v>11342</v>
      </c>
      <c r="H2182" s="175" t="s">
        <v>1646</v>
      </c>
      <c r="I2182" s="173">
        <v>0</v>
      </c>
      <c r="J2182" s="173">
        <v>0</v>
      </c>
      <c r="K2182" s="173">
        <v>0</v>
      </c>
      <c r="L2182" s="174">
        <v>0</v>
      </c>
      <c r="M2182" s="173">
        <v>180</v>
      </c>
      <c r="N2182" s="173">
        <v>79</v>
      </c>
      <c r="O2182" s="173">
        <v>94</v>
      </c>
      <c r="P2182" s="167">
        <v>1.27848101265823</v>
      </c>
    </row>
    <row r="2183" spans="1:16" x14ac:dyDescent="0.35">
      <c r="A2183" s="177" t="s">
        <v>4414</v>
      </c>
      <c r="B2183" s="175"/>
      <c r="C2183" s="175" t="s">
        <v>267</v>
      </c>
      <c r="D2183" s="175" t="s">
        <v>2055</v>
      </c>
      <c r="E2183" s="175"/>
      <c r="F2183" s="175" t="s">
        <v>4413</v>
      </c>
      <c r="G2183" s="176" t="s">
        <v>272</v>
      </c>
      <c r="H2183" s="175" t="s">
        <v>1462</v>
      </c>
      <c r="I2183" s="173">
        <v>0</v>
      </c>
      <c r="J2183" s="173">
        <v>0</v>
      </c>
      <c r="K2183" s="173">
        <v>0</v>
      </c>
      <c r="L2183" s="174">
        <v>0</v>
      </c>
      <c r="M2183" s="173">
        <v>21</v>
      </c>
      <c r="N2183" s="173">
        <v>7</v>
      </c>
      <c r="O2183" s="173">
        <v>9</v>
      </c>
      <c r="P2183" s="167">
        <v>2</v>
      </c>
    </row>
    <row r="2184" spans="1:16" x14ac:dyDescent="0.35">
      <c r="A2184" s="177" t="s">
        <v>4412</v>
      </c>
      <c r="B2184" s="175"/>
      <c r="C2184" s="175" t="s">
        <v>258</v>
      </c>
      <c r="D2184" s="175" t="s">
        <v>4088</v>
      </c>
      <c r="E2184" s="175"/>
      <c r="F2184" s="175" t="s">
        <v>4411</v>
      </c>
      <c r="G2184" s="176" t="s">
        <v>201</v>
      </c>
      <c r="H2184" s="175" t="s">
        <v>1469</v>
      </c>
      <c r="I2184" s="173">
        <v>0</v>
      </c>
      <c r="J2184" s="173">
        <v>0</v>
      </c>
      <c r="K2184" s="173">
        <v>0</v>
      </c>
      <c r="L2184" s="174">
        <v>0</v>
      </c>
      <c r="M2184" s="173">
        <v>39</v>
      </c>
      <c r="N2184" s="173">
        <v>20</v>
      </c>
      <c r="O2184" s="173">
        <v>15</v>
      </c>
      <c r="P2184" s="167">
        <v>0.95</v>
      </c>
    </row>
    <row r="2185" spans="1:16" x14ac:dyDescent="0.35">
      <c r="A2185" s="177" t="s">
        <v>4410</v>
      </c>
      <c r="B2185" s="175"/>
      <c r="C2185" s="175" t="s">
        <v>259</v>
      </c>
      <c r="D2185" s="175"/>
      <c r="E2185" s="175"/>
      <c r="F2185" s="175" t="s">
        <v>4409</v>
      </c>
      <c r="G2185" s="176"/>
      <c r="H2185" s="175" t="s">
        <v>1462</v>
      </c>
      <c r="I2185" s="173">
        <v>0</v>
      </c>
      <c r="J2185" s="173">
        <v>0</v>
      </c>
      <c r="K2185" s="173">
        <v>0</v>
      </c>
      <c r="L2185" s="174">
        <v>0</v>
      </c>
      <c r="M2185" s="173">
        <v>0</v>
      </c>
      <c r="N2185" s="173">
        <v>0</v>
      </c>
      <c r="O2185" s="173">
        <v>0</v>
      </c>
      <c r="P2185" s="167">
        <v>0</v>
      </c>
    </row>
    <row r="2186" spans="1:16" x14ac:dyDescent="0.35">
      <c r="A2186" s="177" t="s">
        <v>4408</v>
      </c>
      <c r="B2186" s="175"/>
      <c r="C2186" s="175" t="s">
        <v>254</v>
      </c>
      <c r="D2186" s="175" t="s">
        <v>7558</v>
      </c>
      <c r="E2186" s="175"/>
      <c r="F2186" s="175" t="s">
        <v>4407</v>
      </c>
      <c r="G2186" s="176" t="s">
        <v>2357</v>
      </c>
      <c r="H2186" s="175" t="s">
        <v>1462</v>
      </c>
      <c r="I2186" s="173">
        <v>0</v>
      </c>
      <c r="J2186" s="173">
        <v>0</v>
      </c>
      <c r="K2186" s="173">
        <v>0</v>
      </c>
      <c r="L2186" s="174">
        <v>0</v>
      </c>
      <c r="M2186" s="173">
        <v>44</v>
      </c>
      <c r="N2186" s="173">
        <v>19</v>
      </c>
      <c r="O2186" s="173">
        <v>24</v>
      </c>
      <c r="P2186" s="167">
        <v>1.31578947368421</v>
      </c>
    </row>
    <row r="2187" spans="1:16" x14ac:dyDescent="0.35">
      <c r="A2187" s="177" t="s">
        <v>4406</v>
      </c>
      <c r="B2187" s="175"/>
      <c r="C2187" s="175" t="s">
        <v>462</v>
      </c>
      <c r="D2187" s="175" t="s">
        <v>11343</v>
      </c>
      <c r="E2187" s="175"/>
      <c r="F2187" s="175" t="s">
        <v>4405</v>
      </c>
      <c r="G2187" s="176" t="s">
        <v>11344</v>
      </c>
      <c r="H2187" s="175" t="s">
        <v>1646</v>
      </c>
      <c r="I2187" s="173">
        <v>0</v>
      </c>
      <c r="J2187" s="173">
        <v>2</v>
      </c>
      <c r="K2187" s="173">
        <v>0</v>
      </c>
      <c r="L2187" s="174">
        <v>-1</v>
      </c>
      <c r="M2187" s="173">
        <v>155</v>
      </c>
      <c r="N2187" s="173">
        <v>47</v>
      </c>
      <c r="O2187" s="173">
        <v>61</v>
      </c>
      <c r="P2187" s="167">
        <v>2.2978723404255299</v>
      </c>
    </row>
    <row r="2188" spans="1:16" x14ac:dyDescent="0.35">
      <c r="A2188" s="177" t="s">
        <v>4403</v>
      </c>
      <c r="B2188" s="175"/>
      <c r="C2188" s="175" t="s">
        <v>8856</v>
      </c>
      <c r="D2188" s="175" t="s">
        <v>4402</v>
      </c>
      <c r="E2188" s="175"/>
      <c r="F2188" s="175" t="s">
        <v>4401</v>
      </c>
      <c r="G2188" s="176" t="s">
        <v>11345</v>
      </c>
      <c r="H2188" s="175" t="s">
        <v>1469</v>
      </c>
      <c r="I2188" s="173">
        <v>0</v>
      </c>
      <c r="J2188" s="173">
        <v>0</v>
      </c>
      <c r="K2188" s="173">
        <v>0</v>
      </c>
      <c r="L2188" s="174">
        <v>0</v>
      </c>
      <c r="M2188" s="173">
        <v>25</v>
      </c>
      <c r="N2188" s="173">
        <v>8</v>
      </c>
      <c r="O2188" s="173">
        <v>10</v>
      </c>
      <c r="P2188" s="167">
        <v>2.125</v>
      </c>
    </row>
    <row r="2189" spans="1:16" x14ac:dyDescent="0.35">
      <c r="A2189" s="177" t="s">
        <v>4398</v>
      </c>
      <c r="B2189" s="175"/>
      <c r="C2189" s="175" t="s">
        <v>258</v>
      </c>
      <c r="D2189" s="175" t="s">
        <v>4397</v>
      </c>
      <c r="E2189" s="175"/>
      <c r="F2189" s="175" t="s">
        <v>4396</v>
      </c>
      <c r="G2189" s="176" t="s">
        <v>2297</v>
      </c>
      <c r="H2189" s="175" t="s">
        <v>1469</v>
      </c>
      <c r="I2189" s="173">
        <v>0</v>
      </c>
      <c r="J2189" s="173">
        <v>0</v>
      </c>
      <c r="K2189" s="173">
        <v>0</v>
      </c>
      <c r="L2189" s="174">
        <v>0</v>
      </c>
      <c r="M2189" s="173">
        <v>21</v>
      </c>
      <c r="N2189" s="173">
        <v>7</v>
      </c>
      <c r="O2189" s="173">
        <v>9</v>
      </c>
      <c r="P2189" s="167">
        <v>2</v>
      </c>
    </row>
    <row r="2190" spans="1:16" x14ac:dyDescent="0.35">
      <c r="A2190" s="177" t="s">
        <v>4395</v>
      </c>
      <c r="B2190" s="175"/>
      <c r="C2190" s="175" t="s">
        <v>258</v>
      </c>
      <c r="D2190" s="175" t="s">
        <v>4229</v>
      </c>
      <c r="E2190" s="175"/>
      <c r="F2190" s="175" t="s">
        <v>4394</v>
      </c>
      <c r="G2190" s="176" t="s">
        <v>4227</v>
      </c>
      <c r="H2190" s="175" t="s">
        <v>1462</v>
      </c>
      <c r="I2190" s="173">
        <v>0</v>
      </c>
      <c r="J2190" s="173">
        <v>0</v>
      </c>
      <c r="K2190" s="173">
        <v>0</v>
      </c>
      <c r="L2190" s="174">
        <v>0</v>
      </c>
      <c r="M2190" s="173">
        <v>23</v>
      </c>
      <c r="N2190" s="173">
        <v>8</v>
      </c>
      <c r="O2190" s="173">
        <v>14</v>
      </c>
      <c r="P2190" s="167">
        <v>1.875</v>
      </c>
    </row>
    <row r="2191" spans="1:16" x14ac:dyDescent="0.35">
      <c r="A2191" s="177" t="s">
        <v>6720</v>
      </c>
      <c r="B2191" s="175"/>
      <c r="C2191" s="175" t="s">
        <v>257</v>
      </c>
      <c r="D2191" s="175" t="s">
        <v>6719</v>
      </c>
      <c r="E2191" s="175"/>
      <c r="F2191" s="175" t="s">
        <v>6718</v>
      </c>
      <c r="G2191" s="176" t="s">
        <v>5963</v>
      </c>
      <c r="H2191" s="175" t="s">
        <v>1646</v>
      </c>
      <c r="I2191" s="173">
        <v>0</v>
      </c>
      <c r="J2191" s="173">
        <v>0</v>
      </c>
      <c r="K2191" s="173">
        <v>0</v>
      </c>
      <c r="L2191" s="174">
        <v>0</v>
      </c>
      <c r="M2191" s="173">
        <v>284</v>
      </c>
      <c r="N2191" s="173">
        <v>111</v>
      </c>
      <c r="O2191" s="173">
        <v>134</v>
      </c>
      <c r="P2191" s="167">
        <v>1.55855855855856</v>
      </c>
    </row>
    <row r="2192" spans="1:16" x14ac:dyDescent="0.35">
      <c r="A2192" s="177" t="s">
        <v>4391</v>
      </c>
      <c r="B2192" s="175"/>
      <c r="C2192" s="175" t="s">
        <v>258</v>
      </c>
      <c r="D2192" s="175" t="s">
        <v>4390</v>
      </c>
      <c r="E2192" s="175"/>
      <c r="F2192" s="175" t="s">
        <v>4389</v>
      </c>
      <c r="G2192" s="176" t="s">
        <v>1882</v>
      </c>
      <c r="H2192" s="175" t="s">
        <v>1646</v>
      </c>
      <c r="I2192" s="173">
        <v>0</v>
      </c>
      <c r="J2192" s="173">
        <v>0</v>
      </c>
      <c r="K2192" s="173">
        <v>0</v>
      </c>
      <c r="L2192" s="174">
        <v>0</v>
      </c>
      <c r="M2192" s="173">
        <v>176</v>
      </c>
      <c r="N2192" s="173">
        <v>63</v>
      </c>
      <c r="O2192" s="173">
        <v>81</v>
      </c>
      <c r="P2192" s="167">
        <v>1.7936507936507899</v>
      </c>
    </row>
    <row r="2193" spans="1:16" x14ac:dyDescent="0.35">
      <c r="A2193" s="177" t="s">
        <v>7223</v>
      </c>
      <c r="B2193" s="175"/>
      <c r="C2193" s="175" t="s">
        <v>259</v>
      </c>
      <c r="D2193" s="175"/>
      <c r="E2193" s="175"/>
      <c r="F2193" s="175" t="s">
        <v>7222</v>
      </c>
      <c r="G2193" s="176"/>
      <c r="H2193" s="175" t="s">
        <v>1462</v>
      </c>
      <c r="I2193" s="173">
        <v>0</v>
      </c>
      <c r="J2193" s="173">
        <v>0</v>
      </c>
      <c r="K2193" s="173">
        <v>0</v>
      </c>
      <c r="L2193" s="174">
        <v>0</v>
      </c>
      <c r="M2193" s="173">
        <v>0</v>
      </c>
      <c r="N2193" s="173">
        <v>0</v>
      </c>
      <c r="O2193" s="173">
        <v>0</v>
      </c>
      <c r="P2193" s="167">
        <v>0</v>
      </c>
    </row>
    <row r="2194" spans="1:16" x14ac:dyDescent="0.35">
      <c r="A2194" s="177" t="s">
        <v>4388</v>
      </c>
      <c r="B2194" s="175"/>
      <c r="C2194" s="175" t="s">
        <v>254</v>
      </c>
      <c r="D2194" s="175" t="s">
        <v>2391</v>
      </c>
      <c r="E2194" s="175"/>
      <c r="F2194" s="175" t="s">
        <v>4387</v>
      </c>
      <c r="G2194" s="176" t="s">
        <v>201</v>
      </c>
      <c r="H2194" s="175" t="s">
        <v>1469</v>
      </c>
      <c r="I2194" s="173">
        <v>0</v>
      </c>
      <c r="J2194" s="173">
        <v>0</v>
      </c>
      <c r="K2194" s="173">
        <v>0</v>
      </c>
      <c r="L2194" s="174">
        <v>0</v>
      </c>
      <c r="M2194" s="173">
        <v>22</v>
      </c>
      <c r="N2194" s="173">
        <v>8</v>
      </c>
      <c r="O2194" s="173">
        <v>10</v>
      </c>
      <c r="P2194" s="167">
        <v>1.75</v>
      </c>
    </row>
    <row r="2195" spans="1:16" x14ac:dyDescent="0.35">
      <c r="A2195" s="177" t="s">
        <v>4386</v>
      </c>
      <c r="B2195" s="175"/>
      <c r="C2195" s="175" t="s">
        <v>254</v>
      </c>
      <c r="D2195" s="175"/>
      <c r="E2195" s="175"/>
      <c r="F2195" s="175" t="s">
        <v>4385</v>
      </c>
      <c r="G2195" s="176"/>
      <c r="H2195" s="175" t="s">
        <v>1462</v>
      </c>
      <c r="I2195" s="173">
        <v>0</v>
      </c>
      <c r="J2195" s="173">
        <v>0</v>
      </c>
      <c r="K2195" s="173">
        <v>0</v>
      </c>
      <c r="L2195" s="174">
        <v>0</v>
      </c>
      <c r="M2195" s="173">
        <v>0</v>
      </c>
      <c r="N2195" s="173">
        <v>0</v>
      </c>
      <c r="O2195" s="173">
        <v>0</v>
      </c>
      <c r="P2195" s="167">
        <v>0</v>
      </c>
    </row>
    <row r="2196" spans="1:16" x14ac:dyDescent="0.35">
      <c r="A2196" s="177" t="s">
        <v>4384</v>
      </c>
      <c r="B2196" s="175"/>
      <c r="C2196" s="175" t="s">
        <v>254</v>
      </c>
      <c r="D2196" s="175" t="s">
        <v>4383</v>
      </c>
      <c r="E2196" s="175"/>
      <c r="F2196" s="175" t="s">
        <v>4382</v>
      </c>
      <c r="G2196" s="176" t="s">
        <v>201</v>
      </c>
      <c r="H2196" s="175" t="s">
        <v>1469</v>
      </c>
      <c r="I2196" s="173">
        <v>0</v>
      </c>
      <c r="J2196" s="173">
        <v>0</v>
      </c>
      <c r="K2196" s="173">
        <v>0</v>
      </c>
      <c r="L2196" s="174">
        <v>0</v>
      </c>
      <c r="M2196" s="173">
        <v>49</v>
      </c>
      <c r="N2196" s="173">
        <v>32</v>
      </c>
      <c r="O2196" s="173">
        <v>28</v>
      </c>
      <c r="P2196" s="167">
        <v>0.53125</v>
      </c>
    </row>
    <row r="2197" spans="1:16" x14ac:dyDescent="0.35">
      <c r="A2197" s="177" t="s">
        <v>4379</v>
      </c>
      <c r="B2197" s="175"/>
      <c r="C2197" s="175" t="s">
        <v>259</v>
      </c>
      <c r="D2197" s="175" t="s">
        <v>4088</v>
      </c>
      <c r="E2197" s="175"/>
      <c r="F2197" s="175" t="s">
        <v>4378</v>
      </c>
      <c r="G2197" s="176" t="s">
        <v>201</v>
      </c>
      <c r="H2197" s="175" t="s">
        <v>1469</v>
      </c>
      <c r="I2197" s="173">
        <v>0</v>
      </c>
      <c r="J2197" s="173">
        <v>0</v>
      </c>
      <c r="K2197" s="173">
        <v>0</v>
      </c>
      <c r="L2197" s="174">
        <v>0</v>
      </c>
      <c r="M2197" s="173">
        <v>17</v>
      </c>
      <c r="N2197" s="173">
        <v>3</v>
      </c>
      <c r="O2197" s="173">
        <v>5</v>
      </c>
      <c r="P2197" s="167">
        <v>4.6666666666666696</v>
      </c>
    </row>
    <row r="2198" spans="1:16" x14ac:dyDescent="0.35">
      <c r="A2198" s="177" t="s">
        <v>4377</v>
      </c>
      <c r="B2198" s="175"/>
      <c r="C2198" s="175" t="s">
        <v>254</v>
      </c>
      <c r="D2198" s="175" t="s">
        <v>9149</v>
      </c>
      <c r="E2198" s="175"/>
      <c r="F2198" s="175" t="s">
        <v>4376</v>
      </c>
      <c r="G2198" s="176" t="s">
        <v>1839</v>
      </c>
      <c r="H2198" s="175" t="s">
        <v>1469</v>
      </c>
      <c r="I2198" s="173">
        <v>0</v>
      </c>
      <c r="J2198" s="173">
        <v>0</v>
      </c>
      <c r="K2198" s="173">
        <v>0</v>
      </c>
      <c r="L2198" s="174">
        <v>0</v>
      </c>
      <c r="M2198" s="173">
        <v>183</v>
      </c>
      <c r="N2198" s="173">
        <v>64</v>
      </c>
      <c r="O2198" s="173">
        <v>86</v>
      </c>
      <c r="P2198" s="167">
        <v>1.859375</v>
      </c>
    </row>
    <row r="2199" spans="1:16" x14ac:dyDescent="0.35">
      <c r="A2199" s="177" t="s">
        <v>7569</v>
      </c>
      <c r="B2199" s="175"/>
      <c r="C2199" s="175" t="s">
        <v>256</v>
      </c>
      <c r="D2199" s="175" t="s">
        <v>7568</v>
      </c>
      <c r="E2199" s="175"/>
      <c r="F2199" s="175" t="s">
        <v>7567</v>
      </c>
      <c r="G2199" s="176" t="s">
        <v>7566</v>
      </c>
      <c r="H2199" s="175" t="s">
        <v>1646</v>
      </c>
      <c r="I2199" s="173">
        <v>0</v>
      </c>
      <c r="J2199" s="173">
        <v>0</v>
      </c>
      <c r="K2199" s="173">
        <v>0</v>
      </c>
      <c r="L2199" s="174">
        <v>0</v>
      </c>
      <c r="M2199" s="173">
        <v>87</v>
      </c>
      <c r="N2199" s="173">
        <v>27</v>
      </c>
      <c r="O2199" s="173">
        <v>34</v>
      </c>
      <c r="P2199" s="167">
        <v>2.2222222222222201</v>
      </c>
    </row>
    <row r="2200" spans="1:16" x14ac:dyDescent="0.35">
      <c r="A2200" s="177" t="s">
        <v>4371</v>
      </c>
      <c r="B2200" s="175"/>
      <c r="C2200" s="175" t="s">
        <v>259</v>
      </c>
      <c r="D2200" s="175" t="s">
        <v>4370</v>
      </c>
      <c r="E2200" s="175"/>
      <c r="F2200" s="175" t="s">
        <v>4369</v>
      </c>
      <c r="G2200" s="176" t="s">
        <v>1839</v>
      </c>
      <c r="H2200" s="175" t="s">
        <v>1646</v>
      </c>
      <c r="I2200" s="173">
        <v>0</v>
      </c>
      <c r="J2200" s="173">
        <v>0</v>
      </c>
      <c r="K2200" s="173">
        <v>0</v>
      </c>
      <c r="L2200" s="174">
        <v>0</v>
      </c>
      <c r="M2200" s="173">
        <v>94</v>
      </c>
      <c r="N2200" s="173">
        <v>34</v>
      </c>
      <c r="O2200" s="173">
        <v>78</v>
      </c>
      <c r="P2200" s="167">
        <v>1.76470588235294</v>
      </c>
    </row>
    <row r="2201" spans="1:16" x14ac:dyDescent="0.35">
      <c r="A2201" s="177" t="s">
        <v>4365</v>
      </c>
      <c r="B2201" s="175"/>
      <c r="C2201" s="175" t="s">
        <v>260</v>
      </c>
      <c r="D2201" s="175" t="s">
        <v>4077</v>
      </c>
      <c r="E2201" s="175"/>
      <c r="F2201" s="175" t="s">
        <v>4364</v>
      </c>
      <c r="G2201" s="176" t="s">
        <v>2083</v>
      </c>
      <c r="H2201" s="175" t="s">
        <v>1462</v>
      </c>
      <c r="I2201" s="173">
        <v>0</v>
      </c>
      <c r="J2201" s="173">
        <v>0</v>
      </c>
      <c r="K2201" s="173">
        <v>0</v>
      </c>
      <c r="L2201" s="174">
        <v>0</v>
      </c>
      <c r="M2201" s="173">
        <v>89</v>
      </c>
      <c r="N2201" s="173">
        <v>33</v>
      </c>
      <c r="O2201" s="173">
        <v>41</v>
      </c>
      <c r="P2201" s="167">
        <v>1.6969696969696999</v>
      </c>
    </row>
    <row r="2202" spans="1:16" x14ac:dyDescent="0.35">
      <c r="A2202" s="177" t="s">
        <v>4363</v>
      </c>
      <c r="B2202" s="175"/>
      <c r="C2202" s="175" t="s">
        <v>8856</v>
      </c>
      <c r="D2202" s="175" t="s">
        <v>4006</v>
      </c>
      <c r="E2202" s="175"/>
      <c r="F2202" s="175" t="s">
        <v>4362</v>
      </c>
      <c r="G2202" s="176" t="s">
        <v>2357</v>
      </c>
      <c r="H2202" s="175" t="s">
        <v>1469</v>
      </c>
      <c r="I2202" s="173">
        <v>0</v>
      </c>
      <c r="J2202" s="173">
        <v>0</v>
      </c>
      <c r="K2202" s="173">
        <v>0</v>
      </c>
      <c r="L2202" s="174">
        <v>0</v>
      </c>
      <c r="M2202" s="173">
        <v>102</v>
      </c>
      <c r="N2202" s="173">
        <v>20</v>
      </c>
      <c r="O2202" s="173">
        <v>32</v>
      </c>
      <c r="P2202" s="167">
        <v>4.0999999999999996</v>
      </c>
    </row>
    <row r="2203" spans="1:16" x14ac:dyDescent="0.35">
      <c r="A2203" s="179" t="s">
        <v>4361</v>
      </c>
      <c r="B2203" s="178"/>
      <c r="C2203" s="175" t="s">
        <v>8856</v>
      </c>
      <c r="D2203" s="175" t="s">
        <v>9389</v>
      </c>
      <c r="E2203" s="175"/>
      <c r="F2203" s="175" t="s">
        <v>4360</v>
      </c>
      <c r="G2203" s="176" t="s">
        <v>1872</v>
      </c>
      <c r="H2203" s="175" t="s">
        <v>1646</v>
      </c>
      <c r="I2203" s="173">
        <v>0</v>
      </c>
      <c r="J2203" s="173">
        <v>0</v>
      </c>
      <c r="K2203" s="173">
        <v>3</v>
      </c>
      <c r="L2203" s="174">
        <v>0</v>
      </c>
      <c r="M2203" s="173">
        <v>92</v>
      </c>
      <c r="N2203" s="173">
        <v>32</v>
      </c>
      <c r="O2203" s="173">
        <v>47</v>
      </c>
      <c r="P2203" s="167">
        <v>1.875</v>
      </c>
    </row>
    <row r="2204" spans="1:16" x14ac:dyDescent="0.35">
      <c r="A2204" s="177" t="s">
        <v>4359</v>
      </c>
      <c r="B2204" s="175"/>
      <c r="C2204" s="175" t="s">
        <v>259</v>
      </c>
      <c r="D2204" s="175" t="s">
        <v>1892</v>
      </c>
      <c r="E2204" s="175"/>
      <c r="F2204" s="175" t="s">
        <v>4358</v>
      </c>
      <c r="G2204" s="176" t="s">
        <v>227</v>
      </c>
      <c r="H2204" s="175" t="s">
        <v>1469</v>
      </c>
      <c r="I2204" s="173">
        <v>0</v>
      </c>
      <c r="J2204" s="173">
        <v>0</v>
      </c>
      <c r="K2204" s="173">
        <v>0</v>
      </c>
      <c r="L2204" s="174">
        <v>0</v>
      </c>
      <c r="M2204" s="173">
        <v>0</v>
      </c>
      <c r="N2204" s="173">
        <v>0</v>
      </c>
      <c r="O2204" s="173">
        <v>0</v>
      </c>
      <c r="P2204" s="167">
        <v>0</v>
      </c>
    </row>
    <row r="2205" spans="1:16" x14ac:dyDescent="0.35">
      <c r="A2205" s="177" t="s">
        <v>4357</v>
      </c>
      <c r="B2205" s="175"/>
      <c r="C2205" s="175" t="s">
        <v>351</v>
      </c>
      <c r="D2205" s="175" t="s">
        <v>10461</v>
      </c>
      <c r="E2205" s="175"/>
      <c r="F2205" s="175" t="s">
        <v>4356</v>
      </c>
      <c r="G2205" s="176" t="s">
        <v>10462</v>
      </c>
      <c r="H2205" s="175" t="s">
        <v>1646</v>
      </c>
      <c r="I2205" s="173">
        <v>0</v>
      </c>
      <c r="J2205" s="173">
        <v>0</v>
      </c>
      <c r="K2205" s="173">
        <v>1</v>
      </c>
      <c r="L2205" s="174">
        <v>0</v>
      </c>
      <c r="M2205" s="173">
        <v>17</v>
      </c>
      <c r="N2205" s="173">
        <v>3</v>
      </c>
      <c r="O2205" s="173">
        <v>15</v>
      </c>
      <c r="P2205" s="167">
        <v>4.6666666666666696</v>
      </c>
    </row>
    <row r="2206" spans="1:16" x14ac:dyDescent="0.35">
      <c r="A2206" s="177" t="s">
        <v>4355</v>
      </c>
      <c r="B2206" s="175"/>
      <c r="C2206" s="175" t="s">
        <v>8856</v>
      </c>
      <c r="D2206" s="175" t="s">
        <v>4088</v>
      </c>
      <c r="E2206" s="175"/>
      <c r="F2206" s="175" t="s">
        <v>4354</v>
      </c>
      <c r="G2206" s="176" t="s">
        <v>201</v>
      </c>
      <c r="H2206" s="175" t="s">
        <v>1469</v>
      </c>
      <c r="I2206" s="173">
        <v>0</v>
      </c>
      <c r="J2206" s="173">
        <v>0</v>
      </c>
      <c r="K2206" s="173">
        <v>0</v>
      </c>
      <c r="L2206" s="174">
        <v>0</v>
      </c>
      <c r="M2206" s="173">
        <v>138</v>
      </c>
      <c r="N2206" s="173">
        <v>52</v>
      </c>
      <c r="O2206" s="173">
        <v>74</v>
      </c>
      <c r="P2206" s="167">
        <v>1.65384615384615</v>
      </c>
    </row>
    <row r="2207" spans="1:16" x14ac:dyDescent="0.35">
      <c r="A2207" s="177" t="s">
        <v>7740</v>
      </c>
      <c r="B2207" s="175"/>
      <c r="C2207" s="175" t="s">
        <v>8856</v>
      </c>
      <c r="D2207" s="175" t="s">
        <v>11826</v>
      </c>
      <c r="E2207" s="175"/>
      <c r="F2207" s="175" t="s">
        <v>7739</v>
      </c>
      <c r="G2207" s="176" t="s">
        <v>11827</v>
      </c>
      <c r="H2207" s="175" t="s">
        <v>1646</v>
      </c>
      <c r="I2207" s="173">
        <v>0</v>
      </c>
      <c r="J2207" s="173">
        <v>0</v>
      </c>
      <c r="K2207" s="173">
        <v>21</v>
      </c>
      <c r="L2207" s="174">
        <v>0</v>
      </c>
      <c r="M2207" s="173">
        <v>886</v>
      </c>
      <c r="N2207" s="173">
        <v>445</v>
      </c>
      <c r="O2207" s="173">
        <v>496</v>
      </c>
      <c r="P2207" s="167">
        <v>0.99101123595505602</v>
      </c>
    </row>
    <row r="2208" spans="1:16" x14ac:dyDescent="0.35">
      <c r="A2208" s="177" t="s">
        <v>4346</v>
      </c>
      <c r="B2208" s="175"/>
      <c r="C2208" s="175" t="s">
        <v>256</v>
      </c>
      <c r="D2208" s="175" t="s">
        <v>4345</v>
      </c>
      <c r="E2208" s="175"/>
      <c r="F2208" s="175" t="s">
        <v>4344</v>
      </c>
      <c r="G2208" s="176" t="s">
        <v>11349</v>
      </c>
      <c r="H2208" s="175" t="s">
        <v>1469</v>
      </c>
      <c r="I2208" s="173">
        <v>0</v>
      </c>
      <c r="J2208" s="173">
        <v>0</v>
      </c>
      <c r="K2208" s="173">
        <v>0</v>
      </c>
      <c r="L2208" s="174">
        <v>0</v>
      </c>
      <c r="M2208" s="173">
        <v>152</v>
      </c>
      <c r="N2208" s="173">
        <v>54</v>
      </c>
      <c r="O2208" s="173">
        <v>72</v>
      </c>
      <c r="P2208" s="167">
        <v>1.81481481481481</v>
      </c>
    </row>
    <row r="2209" spans="1:16" x14ac:dyDescent="0.35">
      <c r="A2209" s="179" t="s">
        <v>4339</v>
      </c>
      <c r="B2209" s="178"/>
      <c r="C2209" s="175" t="s">
        <v>257</v>
      </c>
      <c r="D2209" s="175" t="s">
        <v>4338</v>
      </c>
      <c r="E2209" s="175"/>
      <c r="F2209" s="175" t="s">
        <v>4337</v>
      </c>
      <c r="G2209" s="176" t="s">
        <v>211</v>
      </c>
      <c r="H2209" s="175" t="s">
        <v>1469</v>
      </c>
      <c r="I2209" s="173">
        <v>0</v>
      </c>
      <c r="J2209" s="173">
        <v>0</v>
      </c>
      <c r="K2209" s="173">
        <v>0</v>
      </c>
      <c r="L2209" s="174">
        <v>0</v>
      </c>
      <c r="M2209" s="173">
        <v>18</v>
      </c>
      <c r="N2209" s="173">
        <v>4</v>
      </c>
      <c r="O2209" s="173">
        <v>5</v>
      </c>
      <c r="P2209" s="167">
        <v>3.5</v>
      </c>
    </row>
    <row r="2210" spans="1:16" x14ac:dyDescent="0.35">
      <c r="A2210" s="177" t="s">
        <v>4336</v>
      </c>
      <c r="B2210" s="175"/>
      <c r="C2210" s="175" t="s">
        <v>257</v>
      </c>
      <c r="D2210" s="175" t="s">
        <v>3688</v>
      </c>
      <c r="E2210" s="175"/>
      <c r="F2210" s="175" t="s">
        <v>4335</v>
      </c>
      <c r="G2210" s="176" t="s">
        <v>3686</v>
      </c>
      <c r="H2210" s="175" t="s">
        <v>1646</v>
      </c>
      <c r="I2210" s="173">
        <v>0</v>
      </c>
      <c r="J2210" s="173">
        <v>7</v>
      </c>
      <c r="K2210" s="173">
        <v>1</v>
      </c>
      <c r="L2210" s="174">
        <v>-1</v>
      </c>
      <c r="M2210" s="173">
        <v>58</v>
      </c>
      <c r="N2210" s="173">
        <v>21</v>
      </c>
      <c r="O2210" s="173">
        <v>17</v>
      </c>
      <c r="P2210" s="167">
        <v>1.7619047619047601</v>
      </c>
    </row>
    <row r="2211" spans="1:16" x14ac:dyDescent="0.35">
      <c r="A2211" s="177" t="s">
        <v>6926</v>
      </c>
      <c r="B2211" s="175"/>
      <c r="C2211" s="175" t="s">
        <v>8856</v>
      </c>
      <c r="D2211" s="175" t="s">
        <v>6925</v>
      </c>
      <c r="E2211" s="175"/>
      <c r="F2211" s="175" t="s">
        <v>6924</v>
      </c>
      <c r="G2211" s="176" t="s">
        <v>11353</v>
      </c>
      <c r="H2211" s="175" t="s">
        <v>1646</v>
      </c>
      <c r="I2211" s="173">
        <v>0</v>
      </c>
      <c r="J2211" s="173">
        <v>0</v>
      </c>
      <c r="K2211" s="173">
        <v>0</v>
      </c>
      <c r="L2211" s="174">
        <v>0</v>
      </c>
      <c r="M2211" s="173">
        <v>381</v>
      </c>
      <c r="N2211" s="173">
        <v>145</v>
      </c>
      <c r="O2211" s="173">
        <v>179</v>
      </c>
      <c r="P2211" s="167">
        <v>1.6275862068965501</v>
      </c>
    </row>
    <row r="2212" spans="1:16" x14ac:dyDescent="0.35">
      <c r="A2212" s="177" t="s">
        <v>4323</v>
      </c>
      <c r="B2212" s="175"/>
      <c r="C2212" s="175" t="s">
        <v>8856</v>
      </c>
      <c r="D2212" s="175"/>
      <c r="E2212" s="175"/>
      <c r="F2212" s="175" t="s">
        <v>4322</v>
      </c>
      <c r="G2212" s="176"/>
      <c r="H2212" s="175" t="s">
        <v>1469</v>
      </c>
      <c r="I2212" s="173">
        <v>0</v>
      </c>
      <c r="J2212" s="173">
        <v>0</v>
      </c>
      <c r="K2212" s="173">
        <v>0</v>
      </c>
      <c r="L2212" s="174">
        <v>0</v>
      </c>
      <c r="M2212" s="173">
        <v>0</v>
      </c>
      <c r="N2212" s="173">
        <v>0</v>
      </c>
      <c r="O2212" s="173">
        <v>0</v>
      </c>
      <c r="P2212" s="167">
        <v>0</v>
      </c>
    </row>
    <row r="2213" spans="1:16" x14ac:dyDescent="0.35">
      <c r="A2213" s="177" t="s">
        <v>4318</v>
      </c>
      <c r="B2213" s="175"/>
      <c r="C2213" s="175" t="s">
        <v>8856</v>
      </c>
      <c r="D2213" s="175" t="s">
        <v>7033</v>
      </c>
      <c r="E2213" s="175"/>
      <c r="F2213" s="175" t="s">
        <v>4317</v>
      </c>
      <c r="G2213" s="176" t="s">
        <v>1839</v>
      </c>
      <c r="H2213" s="175" t="s">
        <v>1469</v>
      </c>
      <c r="I2213" s="173">
        <v>0</v>
      </c>
      <c r="J2213" s="173">
        <v>0</v>
      </c>
      <c r="K2213" s="173">
        <v>0</v>
      </c>
      <c r="L2213" s="174">
        <v>0</v>
      </c>
      <c r="M2213" s="173">
        <v>38</v>
      </c>
      <c r="N2213" s="173">
        <v>6</v>
      </c>
      <c r="O2213" s="173">
        <v>10</v>
      </c>
      <c r="P2213" s="167">
        <v>5.3333333333333304</v>
      </c>
    </row>
    <row r="2214" spans="1:16" x14ac:dyDescent="0.35">
      <c r="A2214" s="177" t="s">
        <v>4316</v>
      </c>
      <c r="B2214" s="175"/>
      <c r="C2214" s="175" t="s">
        <v>258</v>
      </c>
      <c r="D2214" s="175" t="s">
        <v>11828</v>
      </c>
      <c r="E2214" s="175"/>
      <c r="F2214" s="175" t="s">
        <v>4315</v>
      </c>
      <c r="G2214" s="176" t="s">
        <v>11829</v>
      </c>
      <c r="H2214" s="175" t="s">
        <v>1469</v>
      </c>
      <c r="I2214" s="173">
        <v>0</v>
      </c>
      <c r="J2214" s="173">
        <v>0</v>
      </c>
      <c r="K2214" s="173">
        <v>0</v>
      </c>
      <c r="L2214" s="174">
        <v>0</v>
      </c>
      <c r="M2214" s="173">
        <v>206</v>
      </c>
      <c r="N2214" s="173">
        <v>73</v>
      </c>
      <c r="O2214" s="173">
        <v>89</v>
      </c>
      <c r="P2214" s="167">
        <v>1.82191780821918</v>
      </c>
    </row>
    <row r="2215" spans="1:16" x14ac:dyDescent="0.35">
      <c r="A2215" s="177" t="s">
        <v>4314</v>
      </c>
      <c r="B2215" s="175"/>
      <c r="C2215" s="175" t="s">
        <v>258</v>
      </c>
      <c r="D2215" s="175"/>
      <c r="E2215" s="175"/>
      <c r="F2215" s="175" t="s">
        <v>4313</v>
      </c>
      <c r="G2215" s="176"/>
      <c r="H2215" s="175" t="s">
        <v>1462</v>
      </c>
      <c r="I2215" s="173">
        <v>0</v>
      </c>
      <c r="J2215" s="173">
        <v>0</v>
      </c>
      <c r="K2215" s="173">
        <v>0</v>
      </c>
      <c r="L2215" s="174">
        <v>0</v>
      </c>
      <c r="M2215" s="173">
        <v>0</v>
      </c>
      <c r="N2215" s="173">
        <v>0</v>
      </c>
      <c r="O2215" s="173">
        <v>0</v>
      </c>
      <c r="P2215" s="167">
        <v>0</v>
      </c>
    </row>
    <row r="2216" spans="1:16" x14ac:dyDescent="0.35">
      <c r="A2216" s="177" t="s">
        <v>4312</v>
      </c>
      <c r="B2216" s="175"/>
      <c r="C2216" s="175" t="s">
        <v>254</v>
      </c>
      <c r="D2216" s="175" t="s">
        <v>10472</v>
      </c>
      <c r="E2216" s="175"/>
      <c r="F2216" s="175" t="s">
        <v>4311</v>
      </c>
      <c r="G2216" s="176" t="s">
        <v>1839</v>
      </c>
      <c r="H2216" s="175" t="s">
        <v>1646</v>
      </c>
      <c r="I2216" s="173">
        <v>0</v>
      </c>
      <c r="J2216" s="173">
        <v>0</v>
      </c>
      <c r="K2216" s="173">
        <v>0</v>
      </c>
      <c r="L2216" s="174">
        <v>0</v>
      </c>
      <c r="M2216" s="173">
        <v>248</v>
      </c>
      <c r="N2216" s="173">
        <v>64</v>
      </c>
      <c r="O2216" s="173">
        <v>92</v>
      </c>
      <c r="P2216" s="167">
        <v>2.875</v>
      </c>
    </row>
    <row r="2217" spans="1:16" x14ac:dyDescent="0.35">
      <c r="A2217" s="177" t="s">
        <v>6921</v>
      </c>
      <c r="B2217" s="175"/>
      <c r="C2217" s="175" t="s">
        <v>254</v>
      </c>
      <c r="D2217" s="175" t="s">
        <v>9151</v>
      </c>
      <c r="E2217" s="175"/>
      <c r="F2217" s="175" t="s">
        <v>6920</v>
      </c>
      <c r="G2217" s="176" t="s">
        <v>9152</v>
      </c>
      <c r="H2217" s="175" t="s">
        <v>1646</v>
      </c>
      <c r="I2217" s="173">
        <v>0</v>
      </c>
      <c r="J2217" s="173">
        <v>0</v>
      </c>
      <c r="K2217" s="173">
        <v>0</v>
      </c>
      <c r="L2217" s="174">
        <v>0</v>
      </c>
      <c r="M2217" s="173">
        <v>34</v>
      </c>
      <c r="N2217" s="173">
        <v>6</v>
      </c>
      <c r="O2217" s="173">
        <v>10</v>
      </c>
      <c r="P2217" s="167">
        <v>4.6666666666666696</v>
      </c>
    </row>
    <row r="2218" spans="1:16" x14ac:dyDescent="0.35">
      <c r="A2218" s="177" t="s">
        <v>4308</v>
      </c>
      <c r="B2218" s="175"/>
      <c r="C2218" s="175" t="s">
        <v>8856</v>
      </c>
      <c r="D2218" s="175" t="s">
        <v>4088</v>
      </c>
      <c r="E2218" s="175"/>
      <c r="F2218" s="175" t="s">
        <v>4307</v>
      </c>
      <c r="G2218" s="176" t="s">
        <v>201</v>
      </c>
      <c r="H2218" s="175" t="s">
        <v>1469</v>
      </c>
      <c r="I2218" s="173">
        <v>0</v>
      </c>
      <c r="J2218" s="173">
        <v>0</v>
      </c>
      <c r="K2218" s="173">
        <v>0</v>
      </c>
      <c r="L2218" s="174">
        <v>0</v>
      </c>
      <c r="M2218" s="173">
        <v>40</v>
      </c>
      <c r="N2218" s="173">
        <v>14</v>
      </c>
      <c r="O2218" s="173">
        <v>18</v>
      </c>
      <c r="P2218" s="167">
        <v>1.8571428571428601</v>
      </c>
    </row>
    <row r="2219" spans="1:16" x14ac:dyDescent="0.35">
      <c r="A2219" s="177" t="s">
        <v>4306</v>
      </c>
      <c r="B2219" s="175"/>
      <c r="C2219" s="175" t="s">
        <v>8856</v>
      </c>
      <c r="D2219" s="175" t="s">
        <v>2240</v>
      </c>
      <c r="E2219" s="175"/>
      <c r="F2219" s="175" t="s">
        <v>4305</v>
      </c>
      <c r="G2219" s="176" t="s">
        <v>211</v>
      </c>
      <c r="H2219" s="175" t="s">
        <v>1469</v>
      </c>
      <c r="I2219" s="173">
        <v>0</v>
      </c>
      <c r="J2219" s="173">
        <v>0</v>
      </c>
      <c r="K2219" s="173">
        <v>0</v>
      </c>
      <c r="L2219" s="174">
        <v>0</v>
      </c>
      <c r="M2219" s="173">
        <v>60</v>
      </c>
      <c r="N2219" s="173">
        <v>51</v>
      </c>
      <c r="O2219" s="173">
        <v>65</v>
      </c>
      <c r="P2219" s="167">
        <v>0.17647058823529399</v>
      </c>
    </row>
    <row r="2220" spans="1:16" x14ac:dyDescent="0.35">
      <c r="A2220" s="177" t="s">
        <v>4304</v>
      </c>
      <c r="B2220" s="175"/>
      <c r="C2220" s="175" t="s">
        <v>258</v>
      </c>
      <c r="D2220" s="175" t="s">
        <v>11832</v>
      </c>
      <c r="E2220" s="175"/>
      <c r="F2220" s="175" t="s">
        <v>4303</v>
      </c>
      <c r="G2220" s="176" t="s">
        <v>1839</v>
      </c>
      <c r="H2220" s="175" t="s">
        <v>1469</v>
      </c>
      <c r="I2220" s="173">
        <v>0</v>
      </c>
      <c r="J2220" s="173">
        <v>0</v>
      </c>
      <c r="K2220" s="173">
        <v>0</v>
      </c>
      <c r="L2220" s="174">
        <v>0</v>
      </c>
      <c r="M2220" s="173">
        <v>210</v>
      </c>
      <c r="N2220" s="173">
        <v>152</v>
      </c>
      <c r="O2220" s="173">
        <v>255</v>
      </c>
      <c r="P2220" s="167">
        <v>0.38157894736842102</v>
      </c>
    </row>
    <row r="2221" spans="1:16" x14ac:dyDescent="0.35">
      <c r="A2221" s="177" t="s">
        <v>4302</v>
      </c>
      <c r="B2221" s="175"/>
      <c r="C2221" s="175" t="s">
        <v>255</v>
      </c>
      <c r="D2221" s="175" t="s">
        <v>2030</v>
      </c>
      <c r="E2221" s="175"/>
      <c r="F2221" s="175" t="s">
        <v>4301</v>
      </c>
      <c r="G2221" s="176" t="s">
        <v>208</v>
      </c>
      <c r="H2221" s="175" t="s">
        <v>1469</v>
      </c>
      <c r="I2221" s="173">
        <v>0</v>
      </c>
      <c r="J2221" s="173">
        <v>0</v>
      </c>
      <c r="K2221" s="173">
        <v>0</v>
      </c>
      <c r="L2221" s="174">
        <v>0</v>
      </c>
      <c r="M2221" s="173">
        <v>34</v>
      </c>
      <c r="N2221" s="173">
        <v>6</v>
      </c>
      <c r="O2221" s="173">
        <v>10</v>
      </c>
      <c r="P2221" s="167">
        <v>4.6666666666666696</v>
      </c>
    </row>
    <row r="2222" spans="1:16" x14ac:dyDescent="0.35">
      <c r="A2222" s="177" t="s">
        <v>4293</v>
      </c>
      <c r="B2222" s="175"/>
      <c r="C2222" s="175" t="s">
        <v>262</v>
      </c>
      <c r="D2222" s="175" t="s">
        <v>2030</v>
      </c>
      <c r="E2222" s="175"/>
      <c r="F2222" s="175" t="s">
        <v>4292</v>
      </c>
      <c r="G2222" s="176" t="s">
        <v>208</v>
      </c>
      <c r="H2222" s="175" t="s">
        <v>1469</v>
      </c>
      <c r="I2222" s="173">
        <v>0</v>
      </c>
      <c r="J2222" s="173">
        <v>0</v>
      </c>
      <c r="K2222" s="173">
        <v>0</v>
      </c>
      <c r="L2222" s="174">
        <v>0</v>
      </c>
      <c r="M2222" s="173">
        <v>17</v>
      </c>
      <c r="N2222" s="173">
        <v>3</v>
      </c>
      <c r="O2222" s="173">
        <v>5</v>
      </c>
      <c r="P2222" s="167">
        <v>4.6666666666666696</v>
      </c>
    </row>
    <row r="2223" spans="1:16" x14ac:dyDescent="0.35">
      <c r="A2223" s="177" t="s">
        <v>6717</v>
      </c>
      <c r="B2223" s="175"/>
      <c r="C2223" s="175" t="s">
        <v>462</v>
      </c>
      <c r="D2223" s="175" t="s">
        <v>6716</v>
      </c>
      <c r="E2223" s="175"/>
      <c r="F2223" s="175" t="s">
        <v>6715</v>
      </c>
      <c r="G2223" s="176" t="s">
        <v>4404</v>
      </c>
      <c r="H2223" s="175" t="s">
        <v>1646</v>
      </c>
      <c r="I2223" s="173">
        <v>0</v>
      </c>
      <c r="J2223" s="173">
        <v>0</v>
      </c>
      <c r="K2223" s="173">
        <v>5</v>
      </c>
      <c r="L2223" s="174">
        <v>0</v>
      </c>
      <c r="M2223" s="173">
        <v>104</v>
      </c>
      <c r="N2223" s="173">
        <v>32</v>
      </c>
      <c r="O2223" s="173">
        <v>45</v>
      </c>
      <c r="P2223" s="167">
        <v>2.25</v>
      </c>
    </row>
    <row r="2224" spans="1:16" x14ac:dyDescent="0.35">
      <c r="A2224" s="177" t="s">
        <v>4281</v>
      </c>
      <c r="B2224" s="175"/>
      <c r="C2224" s="175" t="s">
        <v>263</v>
      </c>
      <c r="D2224" s="175" t="s">
        <v>12113</v>
      </c>
      <c r="E2224" s="175"/>
      <c r="F2224" s="175" t="s">
        <v>4280</v>
      </c>
      <c r="G2224" s="176" t="s">
        <v>12114</v>
      </c>
      <c r="H2224" s="175" t="s">
        <v>1469</v>
      </c>
      <c r="I2224" s="173">
        <v>0</v>
      </c>
      <c r="J2224" s="173">
        <v>0</v>
      </c>
      <c r="K2224" s="173">
        <v>0</v>
      </c>
      <c r="L2224" s="174">
        <v>0</v>
      </c>
      <c r="M2224" s="173">
        <v>74</v>
      </c>
      <c r="N2224" s="173">
        <v>30</v>
      </c>
      <c r="O2224" s="173">
        <v>25</v>
      </c>
      <c r="P2224" s="167">
        <v>1.4666666666666699</v>
      </c>
    </row>
    <row r="2225" spans="1:16" x14ac:dyDescent="0.35">
      <c r="A2225" s="177" t="s">
        <v>4279</v>
      </c>
      <c r="B2225" s="175"/>
      <c r="C2225" s="175" t="s">
        <v>263</v>
      </c>
      <c r="D2225" s="175" t="s">
        <v>2030</v>
      </c>
      <c r="E2225" s="175"/>
      <c r="F2225" s="175" t="s">
        <v>4278</v>
      </c>
      <c r="G2225" s="176" t="s">
        <v>208</v>
      </c>
      <c r="H2225" s="175" t="s">
        <v>1646</v>
      </c>
      <c r="I2225" s="173">
        <v>0</v>
      </c>
      <c r="J2225" s="173">
        <v>0</v>
      </c>
      <c r="K2225" s="173">
        <v>2</v>
      </c>
      <c r="L2225" s="174">
        <v>0</v>
      </c>
      <c r="M2225" s="173">
        <v>74</v>
      </c>
      <c r="N2225" s="173">
        <v>19</v>
      </c>
      <c r="O2225" s="173">
        <v>31</v>
      </c>
      <c r="P2225" s="167">
        <v>2.8947368421052602</v>
      </c>
    </row>
    <row r="2226" spans="1:16" x14ac:dyDescent="0.35">
      <c r="A2226" s="177" t="s">
        <v>4277</v>
      </c>
      <c r="B2226" s="175"/>
      <c r="C2226" s="175" t="s">
        <v>258</v>
      </c>
      <c r="D2226" s="175" t="s">
        <v>12115</v>
      </c>
      <c r="E2226" s="175"/>
      <c r="F2226" s="175" t="s">
        <v>4276</v>
      </c>
      <c r="G2226" s="176" t="s">
        <v>5963</v>
      </c>
      <c r="H2226" s="175" t="s">
        <v>1469</v>
      </c>
      <c r="I2226" s="173">
        <v>0</v>
      </c>
      <c r="J2226" s="173">
        <v>0</v>
      </c>
      <c r="K2226" s="173">
        <v>0</v>
      </c>
      <c r="L2226" s="174">
        <v>0</v>
      </c>
      <c r="M2226" s="173">
        <v>129</v>
      </c>
      <c r="N2226" s="173">
        <v>31</v>
      </c>
      <c r="O2226" s="173">
        <v>137</v>
      </c>
      <c r="P2226" s="167">
        <v>3.1612903225806499</v>
      </c>
    </row>
    <row r="2227" spans="1:16" x14ac:dyDescent="0.35">
      <c r="A2227" s="177" t="s">
        <v>4275</v>
      </c>
      <c r="B2227" s="175"/>
      <c r="C2227" s="175" t="s">
        <v>257</v>
      </c>
      <c r="D2227" s="175"/>
      <c r="E2227" s="175"/>
      <c r="F2227" s="175" t="s">
        <v>4274</v>
      </c>
      <c r="G2227" s="176"/>
      <c r="H2227" s="175" t="s">
        <v>1462</v>
      </c>
      <c r="I2227" s="173">
        <v>0</v>
      </c>
      <c r="J2227" s="173">
        <v>0</v>
      </c>
      <c r="K2227" s="173">
        <v>0</v>
      </c>
      <c r="L2227" s="174">
        <v>0</v>
      </c>
      <c r="M2227" s="173">
        <v>0</v>
      </c>
      <c r="N2227" s="173">
        <v>0</v>
      </c>
      <c r="O2227" s="173">
        <v>0</v>
      </c>
      <c r="P2227" s="167">
        <v>0</v>
      </c>
    </row>
    <row r="2228" spans="1:16" x14ac:dyDescent="0.35">
      <c r="A2228" s="177" t="s">
        <v>4273</v>
      </c>
      <c r="B2228" s="175"/>
      <c r="C2228" s="175" t="s">
        <v>8856</v>
      </c>
      <c r="D2228" s="175" t="s">
        <v>11359</v>
      </c>
      <c r="E2228" s="175"/>
      <c r="F2228" s="175" t="s">
        <v>4272</v>
      </c>
      <c r="G2228" s="176" t="s">
        <v>11360</v>
      </c>
      <c r="H2228" s="175" t="s">
        <v>1469</v>
      </c>
      <c r="I2228" s="173">
        <v>0</v>
      </c>
      <c r="J2228" s="173">
        <v>0</v>
      </c>
      <c r="K2228" s="173">
        <v>0</v>
      </c>
      <c r="L2228" s="174">
        <v>0</v>
      </c>
      <c r="M2228" s="173">
        <v>53</v>
      </c>
      <c r="N2228" s="173">
        <v>7</v>
      </c>
      <c r="O2228" s="173">
        <v>27</v>
      </c>
      <c r="P2228" s="167">
        <v>6.5714285714285703</v>
      </c>
    </row>
    <row r="2229" spans="1:16" x14ac:dyDescent="0.35">
      <c r="A2229" s="177" t="s">
        <v>6714</v>
      </c>
      <c r="B2229" s="175"/>
      <c r="C2229" s="175" t="s">
        <v>258</v>
      </c>
      <c r="D2229" s="175" t="s">
        <v>1920</v>
      </c>
      <c r="E2229" s="175"/>
      <c r="F2229" s="175" t="s">
        <v>6713</v>
      </c>
      <c r="G2229" s="176" t="s">
        <v>202</v>
      </c>
      <c r="H2229" s="175" t="s">
        <v>1462</v>
      </c>
      <c r="I2229" s="173">
        <v>0</v>
      </c>
      <c r="J2229" s="173">
        <v>0</v>
      </c>
      <c r="K2229" s="173">
        <v>0</v>
      </c>
      <c r="L2229" s="174">
        <v>0</v>
      </c>
      <c r="M2229" s="173">
        <v>22</v>
      </c>
      <c r="N2229" s="173">
        <v>9</v>
      </c>
      <c r="O2229" s="173">
        <v>10</v>
      </c>
      <c r="P2229" s="167">
        <v>1.44444444444444</v>
      </c>
    </row>
    <row r="2230" spans="1:16" x14ac:dyDescent="0.35">
      <c r="A2230" s="177" t="s">
        <v>4271</v>
      </c>
      <c r="B2230" s="175"/>
      <c r="C2230" s="175" t="s">
        <v>259</v>
      </c>
      <c r="D2230" s="175" t="s">
        <v>2030</v>
      </c>
      <c r="E2230" s="175"/>
      <c r="F2230" s="175" t="s">
        <v>4270</v>
      </c>
      <c r="G2230" s="176" t="s">
        <v>208</v>
      </c>
      <c r="H2230" s="175" t="s">
        <v>1469</v>
      </c>
      <c r="I2230" s="173">
        <v>0</v>
      </c>
      <c r="J2230" s="173">
        <v>0</v>
      </c>
      <c r="K2230" s="173">
        <v>0</v>
      </c>
      <c r="L2230" s="174">
        <v>0</v>
      </c>
      <c r="M2230" s="173">
        <v>17</v>
      </c>
      <c r="N2230" s="173">
        <v>3</v>
      </c>
      <c r="O2230" s="173">
        <v>5</v>
      </c>
      <c r="P2230" s="167">
        <v>4.6666666666666696</v>
      </c>
    </row>
    <row r="2231" spans="1:16" x14ac:dyDescent="0.35">
      <c r="A2231" s="177" t="s">
        <v>4269</v>
      </c>
      <c r="B2231" s="175"/>
      <c r="C2231" s="175" t="s">
        <v>8856</v>
      </c>
      <c r="D2231" s="175" t="s">
        <v>4077</v>
      </c>
      <c r="E2231" s="175"/>
      <c r="F2231" s="175" t="s">
        <v>4268</v>
      </c>
      <c r="G2231" s="176" t="s">
        <v>2083</v>
      </c>
      <c r="H2231" s="175" t="s">
        <v>1469</v>
      </c>
      <c r="I2231" s="173">
        <v>0</v>
      </c>
      <c r="J2231" s="173">
        <v>0</v>
      </c>
      <c r="K2231" s="173">
        <v>0</v>
      </c>
      <c r="L2231" s="174">
        <v>0</v>
      </c>
      <c r="M2231" s="173">
        <v>83</v>
      </c>
      <c r="N2231" s="173">
        <v>27</v>
      </c>
      <c r="O2231" s="173">
        <v>35</v>
      </c>
      <c r="P2231" s="167">
        <v>2.07407407407407</v>
      </c>
    </row>
    <row r="2232" spans="1:16" x14ac:dyDescent="0.35">
      <c r="A2232" s="177" t="s">
        <v>4267</v>
      </c>
      <c r="B2232" s="175"/>
      <c r="C2232" s="175" t="s">
        <v>257</v>
      </c>
      <c r="D2232" s="175" t="s">
        <v>2030</v>
      </c>
      <c r="E2232" s="175"/>
      <c r="F2232" s="175" t="s">
        <v>4266</v>
      </c>
      <c r="G2232" s="176" t="s">
        <v>208</v>
      </c>
      <c r="H2232" s="175" t="s">
        <v>1469</v>
      </c>
      <c r="I2232" s="173">
        <v>0</v>
      </c>
      <c r="J2232" s="173">
        <v>0</v>
      </c>
      <c r="K2232" s="173">
        <v>0</v>
      </c>
      <c r="L2232" s="174">
        <v>0</v>
      </c>
      <c r="M2232" s="173">
        <v>45</v>
      </c>
      <c r="N2232" s="173">
        <v>13</v>
      </c>
      <c r="O2232" s="173">
        <v>18</v>
      </c>
      <c r="P2232" s="167">
        <v>2.4615384615384599</v>
      </c>
    </row>
    <row r="2233" spans="1:16" x14ac:dyDescent="0.35">
      <c r="A2233" s="177" t="s">
        <v>7179</v>
      </c>
      <c r="B2233" s="175"/>
      <c r="C2233" s="175" t="s">
        <v>258</v>
      </c>
      <c r="D2233" s="175" t="s">
        <v>10487</v>
      </c>
      <c r="E2233" s="175"/>
      <c r="F2233" s="175" t="s">
        <v>7178</v>
      </c>
      <c r="G2233" s="176" t="s">
        <v>10488</v>
      </c>
      <c r="H2233" s="175" t="s">
        <v>1646</v>
      </c>
      <c r="I2233" s="173">
        <v>0</v>
      </c>
      <c r="J2233" s="173">
        <v>2</v>
      </c>
      <c r="K2233" s="173">
        <v>6</v>
      </c>
      <c r="L2233" s="174">
        <v>-1</v>
      </c>
      <c r="M2233" s="173">
        <v>118</v>
      </c>
      <c r="N2233" s="173">
        <v>47</v>
      </c>
      <c r="O2233" s="173">
        <v>64</v>
      </c>
      <c r="P2233" s="167">
        <v>1.5106382978723401</v>
      </c>
    </row>
    <row r="2234" spans="1:16" x14ac:dyDescent="0.35">
      <c r="A2234" s="177" t="s">
        <v>4265</v>
      </c>
      <c r="B2234" s="175"/>
      <c r="C2234" s="175" t="s">
        <v>258</v>
      </c>
      <c r="D2234" s="175" t="s">
        <v>9740</v>
      </c>
      <c r="E2234" s="175"/>
      <c r="F2234" s="175" t="s">
        <v>4264</v>
      </c>
      <c r="G2234" s="176" t="s">
        <v>7146</v>
      </c>
      <c r="H2234" s="175" t="s">
        <v>1646</v>
      </c>
      <c r="I2234" s="173">
        <v>0</v>
      </c>
      <c r="J2234" s="173">
        <v>0</v>
      </c>
      <c r="K2234" s="173">
        <v>0</v>
      </c>
      <c r="L2234" s="174">
        <v>0</v>
      </c>
      <c r="M2234" s="173">
        <v>108</v>
      </c>
      <c r="N2234" s="173">
        <v>30</v>
      </c>
      <c r="O2234" s="173">
        <v>42</v>
      </c>
      <c r="P2234" s="167">
        <v>2.6</v>
      </c>
    </row>
    <row r="2235" spans="1:16" x14ac:dyDescent="0.35">
      <c r="A2235" s="177" t="s">
        <v>4263</v>
      </c>
      <c r="B2235" s="175"/>
      <c r="C2235" s="175" t="s">
        <v>257</v>
      </c>
      <c r="D2235" s="175" t="s">
        <v>2686</v>
      </c>
      <c r="E2235" s="175"/>
      <c r="F2235" s="175" t="s">
        <v>4262</v>
      </c>
      <c r="G2235" s="176" t="s">
        <v>1885</v>
      </c>
      <c r="H2235" s="175" t="s">
        <v>1462</v>
      </c>
      <c r="I2235" s="173">
        <v>0</v>
      </c>
      <c r="J2235" s="173">
        <v>0</v>
      </c>
      <c r="K2235" s="173">
        <v>0</v>
      </c>
      <c r="L2235" s="174">
        <v>0</v>
      </c>
      <c r="M2235" s="173">
        <v>23</v>
      </c>
      <c r="N2235" s="173">
        <v>11</v>
      </c>
      <c r="O2235" s="173">
        <v>10</v>
      </c>
      <c r="P2235" s="167">
        <v>1.0909090909090899</v>
      </c>
    </row>
    <row r="2236" spans="1:16" x14ac:dyDescent="0.35">
      <c r="A2236" s="177" t="s">
        <v>4261</v>
      </c>
      <c r="B2236" s="175"/>
      <c r="C2236" s="175" t="s">
        <v>258</v>
      </c>
      <c r="D2236" s="175" t="s">
        <v>2359</v>
      </c>
      <c r="E2236" s="175"/>
      <c r="F2236" s="175" t="s">
        <v>4260</v>
      </c>
      <c r="G2236" s="176" t="s">
        <v>2357</v>
      </c>
      <c r="H2236" s="175" t="s">
        <v>1469</v>
      </c>
      <c r="I2236" s="173">
        <v>0</v>
      </c>
      <c r="J2236" s="173">
        <v>0</v>
      </c>
      <c r="K2236" s="173">
        <v>0</v>
      </c>
      <c r="L2236" s="174">
        <v>0</v>
      </c>
      <c r="M2236" s="173">
        <v>22</v>
      </c>
      <c r="N2236" s="173">
        <v>8</v>
      </c>
      <c r="O2236" s="173">
        <v>11</v>
      </c>
      <c r="P2236" s="167">
        <v>1.75</v>
      </c>
    </row>
    <row r="2237" spans="1:16" x14ac:dyDescent="0.35">
      <c r="A2237" s="177" t="s">
        <v>4259</v>
      </c>
      <c r="B2237" s="175"/>
      <c r="C2237" s="175" t="s">
        <v>257</v>
      </c>
      <c r="D2237" s="175" t="s">
        <v>1837</v>
      </c>
      <c r="E2237" s="175"/>
      <c r="F2237" s="175" t="s">
        <v>4258</v>
      </c>
      <c r="G2237" s="176" t="s">
        <v>216</v>
      </c>
      <c r="H2237" s="175" t="s">
        <v>1462</v>
      </c>
      <c r="I2237" s="173">
        <v>0</v>
      </c>
      <c r="J2237" s="173">
        <v>0</v>
      </c>
      <c r="K2237" s="173">
        <v>0</v>
      </c>
      <c r="L2237" s="174">
        <v>0</v>
      </c>
      <c r="M2237" s="173">
        <v>68</v>
      </c>
      <c r="N2237" s="173">
        <v>24</v>
      </c>
      <c r="O2237" s="173">
        <v>31</v>
      </c>
      <c r="P2237" s="167">
        <v>1.8333333333333299</v>
      </c>
    </row>
    <row r="2238" spans="1:16" x14ac:dyDescent="0.35">
      <c r="A2238" s="177" t="s">
        <v>4257</v>
      </c>
      <c r="B2238" s="175"/>
      <c r="C2238" s="175" t="s">
        <v>8856</v>
      </c>
      <c r="D2238" s="175" t="s">
        <v>1943</v>
      </c>
      <c r="E2238" s="175"/>
      <c r="F2238" s="175" t="s">
        <v>4256</v>
      </c>
      <c r="G2238" s="176" t="s">
        <v>224</v>
      </c>
      <c r="H2238" s="175" t="s">
        <v>1646</v>
      </c>
      <c r="I2238" s="173">
        <v>0</v>
      </c>
      <c r="J2238" s="173">
        <v>0</v>
      </c>
      <c r="K2238" s="173">
        <v>0</v>
      </c>
      <c r="L2238" s="174">
        <v>0</v>
      </c>
      <c r="M2238" s="173">
        <v>157</v>
      </c>
      <c r="N2238" s="173">
        <v>58</v>
      </c>
      <c r="O2238" s="173">
        <v>110</v>
      </c>
      <c r="P2238" s="167">
        <v>1.7068965517241399</v>
      </c>
    </row>
    <row r="2239" spans="1:16" x14ac:dyDescent="0.35">
      <c r="A2239" s="177" t="s">
        <v>4255</v>
      </c>
      <c r="B2239" s="175"/>
      <c r="C2239" s="175" t="s">
        <v>8856</v>
      </c>
      <c r="D2239" s="175" t="s">
        <v>4472</v>
      </c>
      <c r="E2239" s="175"/>
      <c r="F2239" s="175" t="s">
        <v>4254</v>
      </c>
      <c r="G2239" s="176" t="s">
        <v>1843</v>
      </c>
      <c r="H2239" s="175" t="s">
        <v>1469</v>
      </c>
      <c r="I2239" s="173">
        <v>0</v>
      </c>
      <c r="J2239" s="173">
        <v>0</v>
      </c>
      <c r="K2239" s="173">
        <v>0</v>
      </c>
      <c r="L2239" s="174">
        <v>0</v>
      </c>
      <c r="M2239" s="173">
        <v>75</v>
      </c>
      <c r="N2239" s="173">
        <v>32</v>
      </c>
      <c r="O2239" s="173">
        <v>40</v>
      </c>
      <c r="P2239" s="167">
        <v>1.34375</v>
      </c>
    </row>
    <row r="2240" spans="1:16" x14ac:dyDescent="0.35">
      <c r="A2240" s="177" t="s">
        <v>4253</v>
      </c>
      <c r="B2240" s="175"/>
      <c r="C2240" s="175" t="s">
        <v>259</v>
      </c>
      <c r="D2240" s="175" t="s">
        <v>4077</v>
      </c>
      <c r="E2240" s="175"/>
      <c r="F2240" s="175" t="s">
        <v>4252</v>
      </c>
      <c r="G2240" s="176" t="s">
        <v>2083</v>
      </c>
      <c r="H2240" s="175" t="s">
        <v>1469</v>
      </c>
      <c r="I2240" s="173">
        <v>0</v>
      </c>
      <c r="J2240" s="173">
        <v>0</v>
      </c>
      <c r="K2240" s="173">
        <v>0</v>
      </c>
      <c r="L2240" s="174">
        <v>0</v>
      </c>
      <c r="M2240" s="173">
        <v>107</v>
      </c>
      <c r="N2240" s="173">
        <v>36</v>
      </c>
      <c r="O2240" s="173">
        <v>49</v>
      </c>
      <c r="P2240" s="167">
        <v>1.9722222222222201</v>
      </c>
    </row>
    <row r="2241" spans="1:16" x14ac:dyDescent="0.35">
      <c r="A2241" s="179" t="s">
        <v>4251</v>
      </c>
      <c r="B2241" s="178"/>
      <c r="C2241" s="178" t="s">
        <v>254</v>
      </c>
      <c r="D2241" s="175" t="s">
        <v>4250</v>
      </c>
      <c r="E2241" s="175"/>
      <c r="F2241" s="175" t="s">
        <v>4249</v>
      </c>
      <c r="G2241" s="176" t="s">
        <v>3101</v>
      </c>
      <c r="H2241" s="175" t="s">
        <v>1469</v>
      </c>
      <c r="I2241" s="173">
        <v>0</v>
      </c>
      <c r="J2241" s="173">
        <v>0</v>
      </c>
      <c r="K2241" s="173">
        <v>0</v>
      </c>
      <c r="L2241" s="174">
        <v>0</v>
      </c>
      <c r="M2241" s="173">
        <v>272</v>
      </c>
      <c r="N2241" s="173">
        <v>92</v>
      </c>
      <c r="O2241" s="173">
        <v>120</v>
      </c>
      <c r="P2241" s="167">
        <v>1.9565217391304299</v>
      </c>
    </row>
    <row r="2242" spans="1:16" x14ac:dyDescent="0.35">
      <c r="A2242" s="177" t="s">
        <v>4244</v>
      </c>
      <c r="B2242" s="175"/>
      <c r="C2242" s="175" t="s">
        <v>256</v>
      </c>
      <c r="D2242" s="175" t="s">
        <v>9742</v>
      </c>
      <c r="E2242" s="175"/>
      <c r="F2242" s="175" t="s">
        <v>4243</v>
      </c>
      <c r="G2242" s="176" t="s">
        <v>9743</v>
      </c>
      <c r="H2242" s="175" t="s">
        <v>1646</v>
      </c>
      <c r="I2242" s="173">
        <v>0</v>
      </c>
      <c r="J2242" s="173">
        <v>0</v>
      </c>
      <c r="K2242" s="173">
        <v>0</v>
      </c>
      <c r="L2242" s="174">
        <v>0</v>
      </c>
      <c r="M2242" s="173">
        <v>179</v>
      </c>
      <c r="N2242" s="173">
        <v>73</v>
      </c>
      <c r="O2242" s="173">
        <v>82</v>
      </c>
      <c r="P2242" s="167">
        <v>1.45205479452055</v>
      </c>
    </row>
    <row r="2243" spans="1:16" x14ac:dyDescent="0.35">
      <c r="A2243" s="177" t="s">
        <v>4242</v>
      </c>
      <c r="B2243" s="175"/>
      <c r="C2243" s="175" t="s">
        <v>259</v>
      </c>
      <c r="D2243" s="175" t="s">
        <v>4088</v>
      </c>
      <c r="E2243" s="175"/>
      <c r="F2243" s="175" t="s">
        <v>4241</v>
      </c>
      <c r="G2243" s="176" t="s">
        <v>201</v>
      </c>
      <c r="H2243" s="175" t="s">
        <v>1646</v>
      </c>
      <c r="I2243" s="173">
        <v>0</v>
      </c>
      <c r="J2243" s="173">
        <v>0</v>
      </c>
      <c r="K2243" s="173">
        <v>0</v>
      </c>
      <c r="L2243" s="174">
        <v>0</v>
      </c>
      <c r="M2243" s="173">
        <v>34</v>
      </c>
      <c r="N2243" s="173">
        <v>6</v>
      </c>
      <c r="O2243" s="173">
        <v>10</v>
      </c>
      <c r="P2243" s="167">
        <v>4.6666666666666696</v>
      </c>
    </row>
    <row r="2244" spans="1:16" x14ac:dyDescent="0.35">
      <c r="A2244" s="177" t="s">
        <v>4240</v>
      </c>
      <c r="B2244" s="175"/>
      <c r="C2244" s="175" t="s">
        <v>351</v>
      </c>
      <c r="D2244" s="175" t="s">
        <v>2030</v>
      </c>
      <c r="E2244" s="175"/>
      <c r="F2244" s="175" t="s">
        <v>4239</v>
      </c>
      <c r="G2244" s="176" t="s">
        <v>208</v>
      </c>
      <c r="H2244" s="175" t="s">
        <v>1469</v>
      </c>
      <c r="I2244" s="173">
        <v>0</v>
      </c>
      <c r="J2244" s="173">
        <v>0</v>
      </c>
      <c r="K2244" s="173">
        <v>0</v>
      </c>
      <c r="L2244" s="174">
        <v>0</v>
      </c>
      <c r="M2244" s="173">
        <v>61</v>
      </c>
      <c r="N2244" s="173">
        <v>22</v>
      </c>
      <c r="O2244" s="173">
        <v>27</v>
      </c>
      <c r="P2244" s="167">
        <v>1.77272727272727</v>
      </c>
    </row>
    <row r="2245" spans="1:16" x14ac:dyDescent="0.35">
      <c r="A2245" s="177" t="s">
        <v>4238</v>
      </c>
      <c r="B2245" s="175"/>
      <c r="C2245" s="175" t="s">
        <v>8856</v>
      </c>
      <c r="D2245" s="175"/>
      <c r="E2245" s="175"/>
      <c r="F2245" s="175" t="s">
        <v>4237</v>
      </c>
      <c r="G2245" s="176"/>
      <c r="H2245" s="175" t="s">
        <v>1462</v>
      </c>
      <c r="I2245" s="173">
        <v>0</v>
      </c>
      <c r="J2245" s="173">
        <v>0</v>
      </c>
      <c r="K2245" s="173">
        <v>0</v>
      </c>
      <c r="L2245" s="174">
        <v>0</v>
      </c>
      <c r="M2245" s="173">
        <v>0</v>
      </c>
      <c r="N2245" s="173">
        <v>0</v>
      </c>
      <c r="O2245" s="173">
        <v>0</v>
      </c>
      <c r="P2245" s="167">
        <v>0</v>
      </c>
    </row>
    <row r="2246" spans="1:16" x14ac:dyDescent="0.35">
      <c r="A2246" s="177" t="s">
        <v>4236</v>
      </c>
      <c r="B2246" s="175"/>
      <c r="C2246" s="175" t="s">
        <v>256</v>
      </c>
      <c r="D2246" s="175"/>
      <c r="E2246" s="175"/>
      <c r="F2246" s="175" t="s">
        <v>4235</v>
      </c>
      <c r="G2246" s="176"/>
      <c r="H2246" s="175" t="s">
        <v>1462</v>
      </c>
      <c r="I2246" s="173">
        <v>0</v>
      </c>
      <c r="J2246" s="173">
        <v>0</v>
      </c>
      <c r="K2246" s="173">
        <v>0</v>
      </c>
      <c r="L2246" s="174">
        <v>0</v>
      </c>
      <c r="M2246" s="173">
        <v>0</v>
      </c>
      <c r="N2246" s="173">
        <v>0</v>
      </c>
      <c r="O2246" s="173">
        <v>0</v>
      </c>
      <c r="P2246" s="167">
        <v>0</v>
      </c>
    </row>
    <row r="2247" spans="1:16" x14ac:dyDescent="0.35">
      <c r="A2247" s="177" t="s">
        <v>4232</v>
      </c>
      <c r="B2247" s="175"/>
      <c r="C2247" s="175" t="s">
        <v>350</v>
      </c>
      <c r="D2247" s="175" t="s">
        <v>9155</v>
      </c>
      <c r="E2247" s="175"/>
      <c r="F2247" s="175" t="s">
        <v>4231</v>
      </c>
      <c r="G2247" s="176" t="s">
        <v>9156</v>
      </c>
      <c r="H2247" s="175" t="s">
        <v>1646</v>
      </c>
      <c r="I2247" s="173">
        <v>0</v>
      </c>
      <c r="J2247" s="173">
        <v>0</v>
      </c>
      <c r="K2247" s="173">
        <v>0</v>
      </c>
      <c r="L2247" s="174">
        <v>0</v>
      </c>
      <c r="M2247" s="173">
        <v>66</v>
      </c>
      <c r="N2247" s="173">
        <v>24</v>
      </c>
      <c r="O2247" s="173">
        <v>30</v>
      </c>
      <c r="P2247" s="167">
        <v>1.75</v>
      </c>
    </row>
    <row r="2248" spans="1:16" x14ac:dyDescent="0.35">
      <c r="A2248" s="177" t="s">
        <v>4226</v>
      </c>
      <c r="B2248" s="175"/>
      <c r="C2248" s="175" t="s">
        <v>254</v>
      </c>
      <c r="D2248" s="175" t="s">
        <v>9371</v>
      </c>
      <c r="E2248" s="175"/>
      <c r="F2248" s="175" t="s">
        <v>4225</v>
      </c>
      <c r="G2248" s="176" t="s">
        <v>1839</v>
      </c>
      <c r="H2248" s="175" t="s">
        <v>1469</v>
      </c>
      <c r="I2248" s="173">
        <v>0</v>
      </c>
      <c r="J2248" s="173">
        <v>0</v>
      </c>
      <c r="K2248" s="173">
        <v>0</v>
      </c>
      <c r="L2248" s="174">
        <v>0</v>
      </c>
      <c r="M2248" s="173">
        <v>71</v>
      </c>
      <c r="N2248" s="173">
        <v>28</v>
      </c>
      <c r="O2248" s="173">
        <v>41</v>
      </c>
      <c r="P2248" s="167">
        <v>1.53571428571429</v>
      </c>
    </row>
    <row r="2249" spans="1:16" x14ac:dyDescent="0.35">
      <c r="A2249" s="177" t="s">
        <v>4224</v>
      </c>
      <c r="B2249" s="175"/>
      <c r="C2249" s="175" t="s">
        <v>258</v>
      </c>
      <c r="D2249" s="175" t="s">
        <v>4223</v>
      </c>
      <c r="E2249" s="175"/>
      <c r="F2249" s="175" t="s">
        <v>4222</v>
      </c>
      <c r="G2249" s="176" t="s">
        <v>1875</v>
      </c>
      <c r="H2249" s="175" t="s">
        <v>1646</v>
      </c>
      <c r="I2249" s="173">
        <v>0</v>
      </c>
      <c r="J2249" s="173">
        <v>0</v>
      </c>
      <c r="K2249" s="173">
        <v>0</v>
      </c>
      <c r="L2249" s="174">
        <v>0</v>
      </c>
      <c r="M2249" s="173">
        <v>186</v>
      </c>
      <c r="N2249" s="173">
        <v>67</v>
      </c>
      <c r="O2249" s="173">
        <v>78</v>
      </c>
      <c r="P2249" s="167">
        <v>1.77611940298507</v>
      </c>
    </row>
    <row r="2250" spans="1:16" x14ac:dyDescent="0.35">
      <c r="A2250" s="177" t="s">
        <v>4221</v>
      </c>
      <c r="B2250" s="175"/>
      <c r="C2250" s="175" t="s">
        <v>8856</v>
      </c>
      <c r="D2250" s="175"/>
      <c r="E2250" s="175"/>
      <c r="F2250" s="175" t="s">
        <v>4220</v>
      </c>
      <c r="G2250" s="176"/>
      <c r="H2250" s="175" t="s">
        <v>1462</v>
      </c>
      <c r="I2250" s="173">
        <v>0</v>
      </c>
      <c r="J2250" s="173">
        <v>0</v>
      </c>
      <c r="K2250" s="173">
        <v>0</v>
      </c>
      <c r="L2250" s="174">
        <v>0</v>
      </c>
      <c r="M2250" s="173">
        <v>0</v>
      </c>
      <c r="N2250" s="173">
        <v>0</v>
      </c>
      <c r="O2250" s="173">
        <v>0</v>
      </c>
      <c r="P2250" s="167">
        <v>0</v>
      </c>
    </row>
    <row r="2251" spans="1:16" x14ac:dyDescent="0.35">
      <c r="A2251" s="177" t="s">
        <v>4217</v>
      </c>
      <c r="B2251" s="175"/>
      <c r="C2251" s="175" t="s">
        <v>254</v>
      </c>
      <c r="D2251" s="175" t="s">
        <v>1920</v>
      </c>
      <c r="E2251" s="175"/>
      <c r="F2251" s="175" t="s">
        <v>4216</v>
      </c>
      <c r="G2251" s="176" t="s">
        <v>202</v>
      </c>
      <c r="H2251" s="175" t="s">
        <v>1462</v>
      </c>
      <c r="I2251" s="173">
        <v>0</v>
      </c>
      <c r="J2251" s="173">
        <v>0</v>
      </c>
      <c r="K2251" s="173">
        <v>0</v>
      </c>
      <c r="L2251" s="174">
        <v>0</v>
      </c>
      <c r="M2251" s="173">
        <v>0</v>
      </c>
      <c r="N2251" s="173">
        <v>0</v>
      </c>
      <c r="O2251" s="173">
        <v>0</v>
      </c>
      <c r="P2251" s="167">
        <v>0</v>
      </c>
    </row>
    <row r="2252" spans="1:16" x14ac:dyDescent="0.35">
      <c r="A2252" s="177" t="s">
        <v>4215</v>
      </c>
      <c r="B2252" s="175"/>
      <c r="C2252" s="175" t="s">
        <v>258</v>
      </c>
      <c r="D2252" s="175" t="s">
        <v>11363</v>
      </c>
      <c r="E2252" s="175"/>
      <c r="F2252" s="175" t="s">
        <v>4214</v>
      </c>
      <c r="G2252" s="176" t="s">
        <v>1894</v>
      </c>
      <c r="H2252" s="175" t="s">
        <v>1469</v>
      </c>
      <c r="I2252" s="173">
        <v>0</v>
      </c>
      <c r="J2252" s="173">
        <v>0</v>
      </c>
      <c r="K2252" s="173">
        <v>0</v>
      </c>
      <c r="L2252" s="174">
        <v>0</v>
      </c>
      <c r="M2252" s="173">
        <v>244</v>
      </c>
      <c r="N2252" s="173">
        <v>93</v>
      </c>
      <c r="O2252" s="173">
        <v>10</v>
      </c>
      <c r="P2252" s="167">
        <v>1.6236559139784901</v>
      </c>
    </row>
    <row r="2253" spans="1:16" x14ac:dyDescent="0.35">
      <c r="A2253" s="177" t="s">
        <v>4213</v>
      </c>
      <c r="B2253" s="175"/>
      <c r="C2253" s="175" t="s">
        <v>255</v>
      </c>
      <c r="D2253" s="175" t="s">
        <v>4212</v>
      </c>
      <c r="E2253" s="175"/>
      <c r="F2253" s="175" t="s">
        <v>4211</v>
      </c>
      <c r="G2253" s="176" t="s">
        <v>4210</v>
      </c>
      <c r="H2253" s="175" t="s">
        <v>1469</v>
      </c>
      <c r="I2253" s="173">
        <v>0</v>
      </c>
      <c r="J2253" s="173">
        <v>0</v>
      </c>
      <c r="K2253" s="173">
        <v>0</v>
      </c>
      <c r="L2253" s="174">
        <v>0</v>
      </c>
      <c r="M2253" s="173">
        <v>69</v>
      </c>
      <c r="N2253" s="173">
        <v>57</v>
      </c>
      <c r="O2253" s="173">
        <v>72</v>
      </c>
      <c r="P2253" s="167">
        <v>0.21052631578947401</v>
      </c>
    </row>
    <row r="2254" spans="1:16" x14ac:dyDescent="0.35">
      <c r="A2254" s="177" t="s">
        <v>4207</v>
      </c>
      <c r="B2254" s="175"/>
      <c r="C2254" s="175" t="s">
        <v>260</v>
      </c>
      <c r="D2254" s="175" t="s">
        <v>1870</v>
      </c>
      <c r="E2254" s="175"/>
      <c r="F2254" s="175" t="s">
        <v>4206</v>
      </c>
      <c r="G2254" s="176" t="s">
        <v>201</v>
      </c>
      <c r="H2254" s="175" t="s">
        <v>1469</v>
      </c>
      <c r="I2254" s="173">
        <v>0</v>
      </c>
      <c r="J2254" s="173">
        <v>0</v>
      </c>
      <c r="K2254" s="173">
        <v>0</v>
      </c>
      <c r="L2254" s="174">
        <v>0</v>
      </c>
      <c r="M2254" s="173">
        <v>17</v>
      </c>
      <c r="N2254" s="173">
        <v>3</v>
      </c>
      <c r="O2254" s="173">
        <v>5</v>
      </c>
      <c r="P2254" s="167">
        <v>4.6666666666666696</v>
      </c>
    </row>
    <row r="2255" spans="1:16" x14ac:dyDescent="0.35">
      <c r="A2255" s="177" t="s">
        <v>4205</v>
      </c>
      <c r="B2255" s="175"/>
      <c r="C2255" s="175" t="s">
        <v>258</v>
      </c>
      <c r="D2255" s="175" t="s">
        <v>4204</v>
      </c>
      <c r="E2255" s="175"/>
      <c r="F2255" s="175" t="s">
        <v>4203</v>
      </c>
      <c r="G2255" s="176" t="s">
        <v>4202</v>
      </c>
      <c r="H2255" s="175" t="s">
        <v>1646</v>
      </c>
      <c r="I2255" s="173">
        <v>0</v>
      </c>
      <c r="J2255" s="173">
        <v>0</v>
      </c>
      <c r="K2255" s="173">
        <v>0</v>
      </c>
      <c r="L2255" s="174">
        <v>0</v>
      </c>
      <c r="M2255" s="173">
        <v>201</v>
      </c>
      <c r="N2255" s="173">
        <v>79</v>
      </c>
      <c r="O2255" s="173">
        <v>94</v>
      </c>
      <c r="P2255" s="167">
        <v>1.54430379746835</v>
      </c>
    </row>
    <row r="2256" spans="1:16" x14ac:dyDescent="0.35">
      <c r="A2256" s="177" t="s">
        <v>7221</v>
      </c>
      <c r="B2256" s="175"/>
      <c r="C2256" s="175" t="s">
        <v>350</v>
      </c>
      <c r="D2256" s="175" t="s">
        <v>7220</v>
      </c>
      <c r="E2256" s="175"/>
      <c r="F2256" s="175" t="s">
        <v>7219</v>
      </c>
      <c r="G2256" s="176" t="s">
        <v>7218</v>
      </c>
      <c r="H2256" s="175" t="s">
        <v>1646</v>
      </c>
      <c r="I2256" s="173">
        <v>0</v>
      </c>
      <c r="J2256" s="173">
        <v>1</v>
      </c>
      <c r="K2256" s="173">
        <v>4</v>
      </c>
      <c r="L2256" s="174">
        <v>-1</v>
      </c>
      <c r="M2256" s="173">
        <v>168</v>
      </c>
      <c r="N2256" s="173">
        <v>431</v>
      </c>
      <c r="O2256" s="173">
        <v>102</v>
      </c>
      <c r="P2256" s="167">
        <v>-0.610208816705336</v>
      </c>
    </row>
    <row r="2257" spans="1:16" x14ac:dyDescent="0.35">
      <c r="A2257" s="177" t="s">
        <v>4201</v>
      </c>
      <c r="B2257" s="175"/>
      <c r="C2257" s="175" t="s">
        <v>259</v>
      </c>
      <c r="D2257" s="175"/>
      <c r="E2257" s="175"/>
      <c r="F2257" s="175" t="s">
        <v>4200</v>
      </c>
      <c r="G2257" s="176"/>
      <c r="H2257" s="175" t="s">
        <v>1462</v>
      </c>
      <c r="I2257" s="173">
        <v>0</v>
      </c>
      <c r="J2257" s="173">
        <v>0</v>
      </c>
      <c r="K2257" s="173">
        <v>0</v>
      </c>
      <c r="L2257" s="174">
        <v>0</v>
      </c>
      <c r="M2257" s="173">
        <v>0</v>
      </c>
      <c r="N2257" s="173">
        <v>0</v>
      </c>
      <c r="O2257" s="173">
        <v>0</v>
      </c>
      <c r="P2257" s="167">
        <v>0</v>
      </c>
    </row>
    <row r="2258" spans="1:16" x14ac:dyDescent="0.35">
      <c r="A2258" s="177" t="s">
        <v>4192</v>
      </c>
      <c r="B2258" s="175"/>
      <c r="C2258" s="175" t="s">
        <v>256</v>
      </c>
      <c r="D2258" s="175" t="s">
        <v>9745</v>
      </c>
      <c r="E2258" s="175"/>
      <c r="F2258" s="175" t="s">
        <v>4191</v>
      </c>
      <c r="G2258" s="176" t="s">
        <v>9746</v>
      </c>
      <c r="H2258" s="175" t="s">
        <v>1469</v>
      </c>
      <c r="I2258" s="173">
        <v>0</v>
      </c>
      <c r="J2258" s="173">
        <v>0</v>
      </c>
      <c r="K2258" s="173">
        <v>0</v>
      </c>
      <c r="L2258" s="174">
        <v>0</v>
      </c>
      <c r="M2258" s="173">
        <v>172</v>
      </c>
      <c r="N2258" s="173">
        <v>102</v>
      </c>
      <c r="O2258" s="173">
        <v>151</v>
      </c>
      <c r="P2258" s="167">
        <v>0.68627450980392202</v>
      </c>
    </row>
    <row r="2259" spans="1:16" x14ac:dyDescent="0.35">
      <c r="A2259" s="177" t="s">
        <v>4184</v>
      </c>
      <c r="B2259" s="175"/>
      <c r="C2259" s="175" t="s">
        <v>258</v>
      </c>
      <c r="D2259" s="175" t="s">
        <v>2030</v>
      </c>
      <c r="E2259" s="175"/>
      <c r="F2259" s="175" t="s">
        <v>4183</v>
      </c>
      <c r="G2259" s="176" t="s">
        <v>208</v>
      </c>
      <c r="H2259" s="175" t="s">
        <v>1469</v>
      </c>
      <c r="I2259" s="173">
        <v>0</v>
      </c>
      <c r="J2259" s="173">
        <v>0</v>
      </c>
      <c r="K2259" s="173">
        <v>0</v>
      </c>
      <c r="L2259" s="174">
        <v>0</v>
      </c>
      <c r="M2259" s="173">
        <v>34</v>
      </c>
      <c r="N2259" s="173">
        <v>6</v>
      </c>
      <c r="O2259" s="173">
        <v>10</v>
      </c>
      <c r="P2259" s="167">
        <v>4.6666666666666696</v>
      </c>
    </row>
    <row r="2260" spans="1:16" x14ac:dyDescent="0.35">
      <c r="A2260" s="177" t="s">
        <v>7396</v>
      </c>
      <c r="B2260" s="175"/>
      <c r="C2260" s="175" t="s">
        <v>258</v>
      </c>
      <c r="D2260" s="175" t="s">
        <v>7395</v>
      </c>
      <c r="E2260" s="175"/>
      <c r="F2260" s="175" t="s">
        <v>7394</v>
      </c>
      <c r="G2260" s="176" t="s">
        <v>7393</v>
      </c>
      <c r="H2260" s="175" t="s">
        <v>1646</v>
      </c>
      <c r="I2260" s="173">
        <v>0</v>
      </c>
      <c r="J2260" s="173">
        <v>0</v>
      </c>
      <c r="K2260" s="173">
        <v>0</v>
      </c>
      <c r="L2260" s="174">
        <v>0</v>
      </c>
      <c r="M2260" s="173">
        <v>69</v>
      </c>
      <c r="N2260" s="173">
        <v>16</v>
      </c>
      <c r="O2260" s="173">
        <v>25</v>
      </c>
      <c r="P2260" s="167">
        <v>3.3125</v>
      </c>
    </row>
    <row r="2261" spans="1:16" x14ac:dyDescent="0.35">
      <c r="A2261" s="177" t="s">
        <v>4180</v>
      </c>
      <c r="B2261" s="175"/>
      <c r="C2261" s="175" t="s">
        <v>258</v>
      </c>
      <c r="D2261" s="175" t="s">
        <v>2030</v>
      </c>
      <c r="E2261" s="175"/>
      <c r="F2261" s="175" t="s">
        <v>4179</v>
      </c>
      <c r="G2261" s="176" t="s">
        <v>208</v>
      </c>
      <c r="H2261" s="175" t="s">
        <v>1469</v>
      </c>
      <c r="I2261" s="173">
        <v>0</v>
      </c>
      <c r="J2261" s="173">
        <v>0</v>
      </c>
      <c r="K2261" s="173">
        <v>0</v>
      </c>
      <c r="L2261" s="174">
        <v>0</v>
      </c>
      <c r="M2261" s="173">
        <v>55</v>
      </c>
      <c r="N2261" s="173">
        <v>13</v>
      </c>
      <c r="O2261" s="173">
        <v>19</v>
      </c>
      <c r="P2261" s="167">
        <v>3.2307692307692299</v>
      </c>
    </row>
    <row r="2262" spans="1:16" x14ac:dyDescent="0.35">
      <c r="A2262" s="177" t="s">
        <v>4174</v>
      </c>
      <c r="B2262" s="175"/>
      <c r="C2262" s="175" t="s">
        <v>254</v>
      </c>
      <c r="D2262" s="175"/>
      <c r="E2262" s="175"/>
      <c r="F2262" s="175" t="s">
        <v>4173</v>
      </c>
      <c r="G2262" s="176"/>
      <c r="H2262" s="175" t="s">
        <v>1462</v>
      </c>
      <c r="I2262" s="173">
        <v>0</v>
      </c>
      <c r="J2262" s="173">
        <v>0</v>
      </c>
      <c r="K2262" s="173">
        <v>0</v>
      </c>
      <c r="L2262" s="174">
        <v>0</v>
      </c>
      <c r="M2262" s="173">
        <v>0</v>
      </c>
      <c r="N2262" s="173">
        <v>0</v>
      </c>
      <c r="O2262" s="173">
        <v>0</v>
      </c>
      <c r="P2262" s="167">
        <v>0</v>
      </c>
    </row>
    <row r="2263" spans="1:16" x14ac:dyDescent="0.35">
      <c r="A2263" s="177" t="s">
        <v>4170</v>
      </c>
      <c r="B2263" s="175"/>
      <c r="C2263" s="175" t="s">
        <v>259</v>
      </c>
      <c r="D2263" s="175" t="s">
        <v>10505</v>
      </c>
      <c r="E2263" s="175"/>
      <c r="F2263" s="175" t="s">
        <v>4169</v>
      </c>
      <c r="G2263" s="176" t="s">
        <v>7182</v>
      </c>
      <c r="H2263" s="175" t="s">
        <v>1646</v>
      </c>
      <c r="I2263" s="173">
        <v>0</v>
      </c>
      <c r="J2263" s="173">
        <v>0</v>
      </c>
      <c r="K2263" s="173">
        <v>0</v>
      </c>
      <c r="L2263" s="174">
        <v>0</v>
      </c>
      <c r="M2263" s="173">
        <v>40</v>
      </c>
      <c r="N2263" s="173">
        <v>3</v>
      </c>
      <c r="O2263" s="173">
        <v>5</v>
      </c>
      <c r="P2263" s="167">
        <v>12.3333333333333</v>
      </c>
    </row>
    <row r="2264" spans="1:16" x14ac:dyDescent="0.35">
      <c r="A2264" s="177" t="s">
        <v>4168</v>
      </c>
      <c r="B2264" s="175"/>
      <c r="C2264" s="175" t="s">
        <v>258</v>
      </c>
      <c r="D2264" s="175" t="s">
        <v>4167</v>
      </c>
      <c r="E2264" s="175"/>
      <c r="F2264" s="175" t="s">
        <v>4166</v>
      </c>
      <c r="G2264" s="176" t="s">
        <v>4165</v>
      </c>
      <c r="H2264" s="175" t="s">
        <v>1469</v>
      </c>
      <c r="I2264" s="173">
        <v>0</v>
      </c>
      <c r="J2264" s="173">
        <v>0</v>
      </c>
      <c r="K2264" s="173">
        <v>0</v>
      </c>
      <c r="L2264" s="174">
        <v>0</v>
      </c>
      <c r="M2264" s="173">
        <v>39</v>
      </c>
      <c r="N2264" s="173">
        <v>11</v>
      </c>
      <c r="O2264" s="173">
        <v>15</v>
      </c>
      <c r="P2264" s="167">
        <v>2.5454545454545499</v>
      </c>
    </row>
    <row r="2265" spans="1:16" x14ac:dyDescent="0.35">
      <c r="A2265" s="177" t="s">
        <v>4156</v>
      </c>
      <c r="B2265" s="175"/>
      <c r="C2265" s="175" t="s">
        <v>268</v>
      </c>
      <c r="D2265" s="175"/>
      <c r="E2265" s="175"/>
      <c r="F2265" s="175" t="s">
        <v>4155</v>
      </c>
      <c r="G2265" s="176"/>
      <c r="H2265" s="175" t="s">
        <v>1462</v>
      </c>
      <c r="I2265" s="173">
        <v>0</v>
      </c>
      <c r="J2265" s="173">
        <v>0</v>
      </c>
      <c r="K2265" s="173">
        <v>0</v>
      </c>
      <c r="L2265" s="174">
        <v>0</v>
      </c>
      <c r="M2265" s="173">
        <v>0</v>
      </c>
      <c r="N2265" s="173">
        <v>0</v>
      </c>
      <c r="O2265" s="173">
        <v>0</v>
      </c>
      <c r="P2265" s="167">
        <v>0</v>
      </c>
    </row>
    <row r="2266" spans="1:16" x14ac:dyDescent="0.35">
      <c r="A2266" s="177" t="s">
        <v>4154</v>
      </c>
      <c r="B2266" s="175"/>
      <c r="C2266" s="175" t="s">
        <v>254</v>
      </c>
      <c r="D2266" s="175"/>
      <c r="E2266" s="175"/>
      <c r="F2266" s="175" t="s">
        <v>4153</v>
      </c>
      <c r="G2266" s="176"/>
      <c r="H2266" s="175" t="s">
        <v>1462</v>
      </c>
      <c r="I2266" s="173">
        <v>0</v>
      </c>
      <c r="J2266" s="173">
        <v>0</v>
      </c>
      <c r="K2266" s="173">
        <v>0</v>
      </c>
      <c r="L2266" s="174">
        <v>0</v>
      </c>
      <c r="M2266" s="173">
        <v>0</v>
      </c>
      <c r="N2266" s="173">
        <v>0</v>
      </c>
      <c r="O2266" s="173">
        <v>0</v>
      </c>
      <c r="P2266" s="167">
        <v>0</v>
      </c>
    </row>
    <row r="2267" spans="1:16" x14ac:dyDescent="0.35">
      <c r="A2267" s="177" t="s">
        <v>4152</v>
      </c>
      <c r="B2267" s="175"/>
      <c r="C2267" s="175" t="s">
        <v>254</v>
      </c>
      <c r="D2267" s="175" t="s">
        <v>11836</v>
      </c>
      <c r="E2267" s="175"/>
      <c r="F2267" s="175" t="s">
        <v>4151</v>
      </c>
      <c r="G2267" s="176" t="s">
        <v>11837</v>
      </c>
      <c r="H2267" s="175" t="s">
        <v>1462</v>
      </c>
      <c r="I2267" s="173">
        <v>0</v>
      </c>
      <c r="J2267" s="173">
        <v>0</v>
      </c>
      <c r="K2267" s="173">
        <v>0</v>
      </c>
      <c r="L2267" s="174">
        <v>0</v>
      </c>
      <c r="M2267" s="173">
        <v>0</v>
      </c>
      <c r="N2267" s="173">
        <v>3</v>
      </c>
      <c r="O2267" s="173">
        <v>5</v>
      </c>
      <c r="P2267" s="167">
        <v>-1</v>
      </c>
    </row>
    <row r="2268" spans="1:16" x14ac:dyDescent="0.35">
      <c r="A2268" s="177" t="s">
        <v>4150</v>
      </c>
      <c r="B2268" s="175"/>
      <c r="C2268" s="175" t="s">
        <v>8856</v>
      </c>
      <c r="D2268" s="175" t="s">
        <v>4149</v>
      </c>
      <c r="E2268" s="175"/>
      <c r="F2268" s="175" t="s">
        <v>4148</v>
      </c>
      <c r="G2268" s="176" t="s">
        <v>2083</v>
      </c>
      <c r="H2268" s="175" t="s">
        <v>1646</v>
      </c>
      <c r="I2268" s="173">
        <v>0</v>
      </c>
      <c r="J2268" s="173">
        <v>0</v>
      </c>
      <c r="K2268" s="173">
        <v>0</v>
      </c>
      <c r="L2268" s="174">
        <v>0</v>
      </c>
      <c r="M2268" s="173">
        <v>77</v>
      </c>
      <c r="N2268" s="173">
        <v>12</v>
      </c>
      <c r="O2268" s="173">
        <v>20</v>
      </c>
      <c r="P2268" s="167">
        <v>5.4166666666666696</v>
      </c>
    </row>
    <row r="2269" spans="1:16" x14ac:dyDescent="0.35">
      <c r="A2269" s="177" t="s">
        <v>4147</v>
      </c>
      <c r="B2269" s="175"/>
      <c r="C2269" s="175" t="s">
        <v>255</v>
      </c>
      <c r="D2269" s="175"/>
      <c r="E2269" s="175"/>
      <c r="F2269" s="175" t="s">
        <v>4146</v>
      </c>
      <c r="G2269" s="176"/>
      <c r="H2269" s="175" t="s">
        <v>1462</v>
      </c>
      <c r="I2269" s="173">
        <v>0</v>
      </c>
      <c r="J2269" s="173">
        <v>0</v>
      </c>
      <c r="K2269" s="173">
        <v>0</v>
      </c>
      <c r="L2269" s="174">
        <v>0</v>
      </c>
      <c r="M2269" s="173">
        <v>0</v>
      </c>
      <c r="N2269" s="173">
        <v>0</v>
      </c>
      <c r="O2269" s="173">
        <v>0</v>
      </c>
      <c r="P2269" s="167">
        <v>0</v>
      </c>
    </row>
    <row r="2270" spans="1:16" x14ac:dyDescent="0.35">
      <c r="A2270" s="177" t="s">
        <v>4145</v>
      </c>
      <c r="B2270" s="175"/>
      <c r="C2270" s="175" t="s">
        <v>257</v>
      </c>
      <c r="D2270" s="175" t="s">
        <v>1476</v>
      </c>
      <c r="E2270" s="175"/>
      <c r="F2270" s="175" t="s">
        <v>4143</v>
      </c>
      <c r="G2270" s="176" t="s">
        <v>1474</v>
      </c>
      <c r="H2270" s="175" t="s">
        <v>1646</v>
      </c>
      <c r="I2270" s="173">
        <v>0</v>
      </c>
      <c r="J2270" s="173">
        <v>0</v>
      </c>
      <c r="K2270" s="173">
        <v>0</v>
      </c>
      <c r="L2270" s="174">
        <v>0</v>
      </c>
      <c r="M2270" s="173">
        <v>74</v>
      </c>
      <c r="N2270" s="173">
        <v>28</v>
      </c>
      <c r="O2270" s="173">
        <v>46</v>
      </c>
      <c r="P2270" s="167">
        <v>1.6428571428571399</v>
      </c>
    </row>
    <row r="2271" spans="1:16" x14ac:dyDescent="0.35">
      <c r="A2271" s="177" t="s">
        <v>4141</v>
      </c>
      <c r="B2271" s="175"/>
      <c r="C2271" s="175" t="s">
        <v>8856</v>
      </c>
      <c r="D2271" s="175" t="s">
        <v>1892</v>
      </c>
      <c r="E2271" s="175"/>
      <c r="F2271" s="175" t="s">
        <v>4140</v>
      </c>
      <c r="G2271" s="176" t="s">
        <v>227</v>
      </c>
      <c r="H2271" s="175" t="s">
        <v>1469</v>
      </c>
      <c r="I2271" s="173">
        <v>0</v>
      </c>
      <c r="J2271" s="173">
        <v>0</v>
      </c>
      <c r="K2271" s="173">
        <v>0</v>
      </c>
      <c r="L2271" s="174">
        <v>0</v>
      </c>
      <c r="M2271" s="173">
        <v>1</v>
      </c>
      <c r="N2271" s="173">
        <v>2</v>
      </c>
      <c r="O2271" s="173">
        <v>0</v>
      </c>
      <c r="P2271" s="167">
        <v>-0.5</v>
      </c>
    </row>
    <row r="2272" spans="1:16" x14ac:dyDescent="0.35">
      <c r="A2272" s="177" t="s">
        <v>4139</v>
      </c>
      <c r="B2272" s="175"/>
      <c r="C2272" s="175" t="s">
        <v>8856</v>
      </c>
      <c r="D2272" s="175" t="s">
        <v>4138</v>
      </c>
      <c r="E2272" s="175"/>
      <c r="F2272" s="175" t="s">
        <v>4137</v>
      </c>
      <c r="G2272" s="176" t="s">
        <v>1839</v>
      </c>
      <c r="H2272" s="175" t="s">
        <v>1646</v>
      </c>
      <c r="I2272" s="173">
        <v>0</v>
      </c>
      <c r="J2272" s="173">
        <v>0</v>
      </c>
      <c r="K2272" s="173">
        <v>0</v>
      </c>
      <c r="L2272" s="174">
        <v>0</v>
      </c>
      <c r="M2272" s="173">
        <v>41</v>
      </c>
      <c r="N2272" s="173">
        <v>16</v>
      </c>
      <c r="O2272" s="173">
        <v>17</v>
      </c>
      <c r="P2272" s="167">
        <v>1.5625</v>
      </c>
    </row>
    <row r="2273" spans="1:16" x14ac:dyDescent="0.35">
      <c r="A2273" s="177" t="s">
        <v>4136</v>
      </c>
      <c r="B2273" s="175"/>
      <c r="C2273" s="175" t="s">
        <v>254</v>
      </c>
      <c r="D2273" s="175" t="s">
        <v>1870</v>
      </c>
      <c r="E2273" s="175"/>
      <c r="F2273" s="175" t="s">
        <v>4135</v>
      </c>
      <c r="G2273" s="176" t="s">
        <v>201</v>
      </c>
      <c r="H2273" s="175" t="s">
        <v>1469</v>
      </c>
      <c r="I2273" s="173">
        <v>0</v>
      </c>
      <c r="J2273" s="173">
        <v>0</v>
      </c>
      <c r="K2273" s="173">
        <v>0</v>
      </c>
      <c r="L2273" s="174">
        <v>0</v>
      </c>
      <c r="M2273" s="173">
        <v>17</v>
      </c>
      <c r="N2273" s="173">
        <v>3</v>
      </c>
      <c r="O2273" s="173">
        <v>5</v>
      </c>
      <c r="P2273" s="167">
        <v>4.6666666666666696</v>
      </c>
    </row>
    <row r="2274" spans="1:16" x14ac:dyDescent="0.35">
      <c r="A2274" s="177" t="s">
        <v>4132</v>
      </c>
      <c r="B2274" s="175"/>
      <c r="C2274" s="175" t="s">
        <v>255</v>
      </c>
      <c r="D2274" s="175" t="s">
        <v>1892</v>
      </c>
      <c r="E2274" s="175"/>
      <c r="F2274" s="175" t="s">
        <v>4131</v>
      </c>
      <c r="G2274" s="176" t="s">
        <v>227</v>
      </c>
      <c r="H2274" s="175" t="s">
        <v>1462</v>
      </c>
      <c r="I2274" s="173">
        <v>0</v>
      </c>
      <c r="J2274" s="173">
        <v>0</v>
      </c>
      <c r="K2274" s="173">
        <v>0</v>
      </c>
      <c r="L2274" s="174">
        <v>0</v>
      </c>
      <c r="M2274" s="173">
        <v>0</v>
      </c>
      <c r="N2274" s="173">
        <v>0</v>
      </c>
      <c r="O2274" s="173">
        <v>0</v>
      </c>
      <c r="P2274" s="167">
        <v>0</v>
      </c>
    </row>
    <row r="2275" spans="1:16" x14ac:dyDescent="0.35">
      <c r="A2275" s="177" t="s">
        <v>4130</v>
      </c>
      <c r="B2275" s="175"/>
      <c r="C2275" s="175" t="s">
        <v>254</v>
      </c>
      <c r="D2275" s="175" t="s">
        <v>4129</v>
      </c>
      <c r="E2275" s="175"/>
      <c r="F2275" s="175" t="s">
        <v>4128</v>
      </c>
      <c r="G2275" s="176" t="s">
        <v>3101</v>
      </c>
      <c r="H2275" s="175" t="s">
        <v>1646</v>
      </c>
      <c r="I2275" s="173">
        <v>0</v>
      </c>
      <c r="J2275" s="173">
        <v>0</v>
      </c>
      <c r="K2275" s="173">
        <v>5</v>
      </c>
      <c r="L2275" s="174">
        <v>0</v>
      </c>
      <c r="M2275" s="173">
        <v>337</v>
      </c>
      <c r="N2275" s="173">
        <v>125</v>
      </c>
      <c r="O2275" s="173">
        <v>163</v>
      </c>
      <c r="P2275" s="167">
        <v>1.696</v>
      </c>
    </row>
    <row r="2276" spans="1:16" x14ac:dyDescent="0.35">
      <c r="A2276" s="177" t="s">
        <v>4121</v>
      </c>
      <c r="B2276" s="175"/>
      <c r="C2276" s="175" t="s">
        <v>254</v>
      </c>
      <c r="D2276" s="175" t="s">
        <v>4120</v>
      </c>
      <c r="E2276" s="175"/>
      <c r="F2276" s="175" t="s">
        <v>4119</v>
      </c>
      <c r="G2276" s="176" t="s">
        <v>201</v>
      </c>
      <c r="H2276" s="175" t="s">
        <v>1469</v>
      </c>
      <c r="I2276" s="173">
        <v>0</v>
      </c>
      <c r="J2276" s="173">
        <v>0</v>
      </c>
      <c r="K2276" s="173">
        <v>0</v>
      </c>
      <c r="L2276" s="174">
        <v>0</v>
      </c>
      <c r="M2276" s="173">
        <v>130</v>
      </c>
      <c r="N2276" s="173">
        <v>44</v>
      </c>
      <c r="O2276" s="173">
        <v>56</v>
      </c>
      <c r="P2276" s="167">
        <v>1.9545454545454499</v>
      </c>
    </row>
    <row r="2277" spans="1:16" x14ac:dyDescent="0.35">
      <c r="A2277" s="177" t="s">
        <v>4118</v>
      </c>
      <c r="B2277" s="175"/>
      <c r="C2277" s="175" t="s">
        <v>259</v>
      </c>
      <c r="D2277" s="175" t="s">
        <v>9378</v>
      </c>
      <c r="E2277" s="175"/>
      <c r="F2277" s="175" t="s">
        <v>4117</v>
      </c>
      <c r="G2277" s="176" t="s">
        <v>2039</v>
      </c>
      <c r="H2277" s="175" t="s">
        <v>1469</v>
      </c>
      <c r="I2277" s="173">
        <v>0</v>
      </c>
      <c r="J2277" s="173">
        <v>0</v>
      </c>
      <c r="K2277" s="173">
        <v>0</v>
      </c>
      <c r="L2277" s="174">
        <v>0</v>
      </c>
      <c r="M2277" s="173">
        <v>47</v>
      </c>
      <c r="N2277" s="173">
        <v>14</v>
      </c>
      <c r="O2277" s="173">
        <v>27</v>
      </c>
      <c r="P2277" s="167">
        <v>2.3571428571428599</v>
      </c>
    </row>
    <row r="2278" spans="1:16" x14ac:dyDescent="0.35">
      <c r="A2278" s="179" t="s">
        <v>4112</v>
      </c>
      <c r="B2278" s="178"/>
      <c r="C2278" s="175" t="s">
        <v>262</v>
      </c>
      <c r="D2278" s="175" t="s">
        <v>9950</v>
      </c>
      <c r="E2278" s="175"/>
      <c r="F2278" s="175" t="s">
        <v>4111</v>
      </c>
      <c r="G2278" s="176" t="s">
        <v>4110</v>
      </c>
      <c r="H2278" s="175" t="s">
        <v>1469</v>
      </c>
      <c r="I2278" s="173">
        <v>0</v>
      </c>
      <c r="J2278" s="173">
        <v>0</v>
      </c>
      <c r="K2278" s="173">
        <v>0</v>
      </c>
      <c r="L2278" s="174">
        <v>0</v>
      </c>
      <c r="M2278" s="173">
        <v>81</v>
      </c>
      <c r="N2278" s="173">
        <v>30</v>
      </c>
      <c r="O2278" s="173">
        <v>35</v>
      </c>
      <c r="P2278" s="167">
        <v>1.7</v>
      </c>
    </row>
    <row r="2279" spans="1:16" x14ac:dyDescent="0.35">
      <c r="A2279" s="177" t="s">
        <v>8026</v>
      </c>
      <c r="B2279" s="175"/>
      <c r="C2279" s="175" t="s">
        <v>258</v>
      </c>
      <c r="D2279" s="175" t="s">
        <v>9752</v>
      </c>
      <c r="E2279" s="175"/>
      <c r="F2279" s="175" t="s">
        <v>8025</v>
      </c>
      <c r="G2279" s="176" t="s">
        <v>9753</v>
      </c>
      <c r="H2279" s="175" t="s">
        <v>1646</v>
      </c>
      <c r="I2279" s="173">
        <v>0</v>
      </c>
      <c r="J2279" s="173">
        <v>0</v>
      </c>
      <c r="K2279" s="173">
        <v>1</v>
      </c>
      <c r="L2279" s="174">
        <v>0</v>
      </c>
      <c r="M2279" s="173">
        <v>146</v>
      </c>
      <c r="N2279" s="173">
        <v>74</v>
      </c>
      <c r="O2279" s="173">
        <v>105</v>
      </c>
      <c r="P2279" s="167">
        <v>0.97297297297297303</v>
      </c>
    </row>
    <row r="2280" spans="1:16" x14ac:dyDescent="0.35">
      <c r="A2280" s="177" t="s">
        <v>4109</v>
      </c>
      <c r="B2280" s="175"/>
      <c r="C2280" s="175" t="s">
        <v>255</v>
      </c>
      <c r="D2280" s="175" t="s">
        <v>2505</v>
      </c>
      <c r="E2280" s="175"/>
      <c r="F2280" s="175" t="s">
        <v>4108</v>
      </c>
      <c r="G2280" s="176" t="s">
        <v>215</v>
      </c>
      <c r="H2280" s="175" t="s">
        <v>1469</v>
      </c>
      <c r="I2280" s="173">
        <v>0</v>
      </c>
      <c r="J2280" s="173">
        <v>0</v>
      </c>
      <c r="K2280" s="173">
        <v>0</v>
      </c>
      <c r="L2280" s="174">
        <v>0</v>
      </c>
      <c r="M2280" s="173">
        <v>89</v>
      </c>
      <c r="N2280" s="173">
        <v>19</v>
      </c>
      <c r="O2280" s="173">
        <v>29</v>
      </c>
      <c r="P2280" s="167">
        <v>3.6842105263157898</v>
      </c>
    </row>
    <row r="2281" spans="1:16" x14ac:dyDescent="0.35">
      <c r="A2281" s="179" t="s">
        <v>4105</v>
      </c>
      <c r="B2281" s="178"/>
      <c r="C2281" s="178" t="s">
        <v>8856</v>
      </c>
      <c r="D2281" s="175" t="s">
        <v>9757</v>
      </c>
      <c r="E2281" s="175"/>
      <c r="F2281" s="175" t="s">
        <v>4104</v>
      </c>
      <c r="G2281" s="176" t="s">
        <v>1872</v>
      </c>
      <c r="H2281" s="175" t="s">
        <v>1469</v>
      </c>
      <c r="I2281" s="173">
        <v>0</v>
      </c>
      <c r="J2281" s="173">
        <v>0</v>
      </c>
      <c r="K2281" s="173">
        <v>0</v>
      </c>
      <c r="L2281" s="174">
        <v>0</v>
      </c>
      <c r="M2281" s="173">
        <v>127</v>
      </c>
      <c r="N2281" s="173">
        <v>71</v>
      </c>
      <c r="O2281" s="173">
        <v>111</v>
      </c>
      <c r="P2281" s="167">
        <v>0.78873239436619702</v>
      </c>
    </row>
    <row r="2282" spans="1:16" x14ac:dyDescent="0.35">
      <c r="A2282" s="177" t="s">
        <v>4103</v>
      </c>
      <c r="B2282" s="175"/>
      <c r="C2282" s="175" t="s">
        <v>260</v>
      </c>
      <c r="D2282" s="175"/>
      <c r="E2282" s="175"/>
      <c r="F2282" s="175" t="s">
        <v>4102</v>
      </c>
      <c r="G2282" s="176"/>
      <c r="H2282" s="175" t="s">
        <v>1462</v>
      </c>
      <c r="I2282" s="173">
        <v>0</v>
      </c>
      <c r="J2282" s="173">
        <v>0</v>
      </c>
      <c r="K2282" s="173">
        <v>0</v>
      </c>
      <c r="L2282" s="174">
        <v>0</v>
      </c>
      <c r="M2282" s="173">
        <v>0</v>
      </c>
      <c r="N2282" s="173">
        <v>0</v>
      </c>
      <c r="O2282" s="173">
        <v>0</v>
      </c>
      <c r="P2282" s="167">
        <v>0</v>
      </c>
    </row>
    <row r="2283" spans="1:16" x14ac:dyDescent="0.35">
      <c r="A2283" s="177" t="s">
        <v>4101</v>
      </c>
      <c r="B2283" s="175"/>
      <c r="C2283" s="175" t="s">
        <v>351</v>
      </c>
      <c r="D2283" s="175" t="s">
        <v>9161</v>
      </c>
      <c r="E2283" s="175"/>
      <c r="F2283" s="175" t="s">
        <v>4100</v>
      </c>
      <c r="G2283" s="176" t="s">
        <v>4210</v>
      </c>
      <c r="H2283" s="175" t="s">
        <v>1646</v>
      </c>
      <c r="I2283" s="173">
        <v>0</v>
      </c>
      <c r="J2283" s="173">
        <v>0</v>
      </c>
      <c r="K2283" s="173">
        <v>4</v>
      </c>
      <c r="L2283" s="174">
        <v>0</v>
      </c>
      <c r="M2283" s="173">
        <v>59</v>
      </c>
      <c r="N2283" s="173">
        <v>14</v>
      </c>
      <c r="O2283" s="173">
        <v>21</v>
      </c>
      <c r="P2283" s="167">
        <v>3.21428571428571</v>
      </c>
    </row>
    <row r="2284" spans="1:16" x14ac:dyDescent="0.35">
      <c r="A2284" s="177" t="s">
        <v>4099</v>
      </c>
      <c r="B2284" s="175"/>
      <c r="C2284" s="175" t="s">
        <v>266</v>
      </c>
      <c r="D2284" s="175" t="s">
        <v>10514</v>
      </c>
      <c r="E2284" s="175"/>
      <c r="F2284" s="175" t="s">
        <v>4098</v>
      </c>
      <c r="G2284" s="176" t="s">
        <v>2317</v>
      </c>
      <c r="H2284" s="175" t="s">
        <v>1469</v>
      </c>
      <c r="I2284" s="173">
        <v>0</v>
      </c>
      <c r="J2284" s="173">
        <v>0</v>
      </c>
      <c r="K2284" s="173">
        <v>0</v>
      </c>
      <c r="L2284" s="174">
        <v>0</v>
      </c>
      <c r="M2284" s="173">
        <v>104</v>
      </c>
      <c r="N2284" s="173">
        <v>37</v>
      </c>
      <c r="O2284" s="173">
        <v>47</v>
      </c>
      <c r="P2284" s="167">
        <v>1.8108108108108101</v>
      </c>
    </row>
    <row r="2285" spans="1:16" x14ac:dyDescent="0.35">
      <c r="A2285" s="177" t="s">
        <v>4097</v>
      </c>
      <c r="B2285" s="175"/>
      <c r="C2285" s="175" t="s">
        <v>258</v>
      </c>
      <c r="D2285" s="175" t="s">
        <v>11605</v>
      </c>
      <c r="E2285" s="175"/>
      <c r="F2285" s="175" t="s">
        <v>4096</v>
      </c>
      <c r="G2285" s="176" t="s">
        <v>10389</v>
      </c>
      <c r="H2285" s="175" t="s">
        <v>1469</v>
      </c>
      <c r="I2285" s="173">
        <v>0</v>
      </c>
      <c r="J2285" s="173">
        <v>0</v>
      </c>
      <c r="K2285" s="173">
        <v>0</v>
      </c>
      <c r="L2285" s="174">
        <v>0</v>
      </c>
      <c r="M2285" s="173">
        <v>318</v>
      </c>
      <c r="N2285" s="173">
        <v>180</v>
      </c>
      <c r="O2285" s="173">
        <v>194</v>
      </c>
      <c r="P2285" s="167">
        <v>0.76666666666666705</v>
      </c>
    </row>
    <row r="2286" spans="1:16" x14ac:dyDescent="0.35">
      <c r="A2286" s="177" t="s">
        <v>4091</v>
      </c>
      <c r="B2286" s="175"/>
      <c r="C2286" s="175" t="s">
        <v>8856</v>
      </c>
      <c r="D2286" s="175" t="s">
        <v>2642</v>
      </c>
      <c r="E2286" s="175"/>
      <c r="F2286" s="175" t="s">
        <v>4090</v>
      </c>
      <c r="G2286" s="176" t="s">
        <v>202</v>
      </c>
      <c r="H2286" s="175" t="s">
        <v>1469</v>
      </c>
      <c r="I2286" s="173">
        <v>0</v>
      </c>
      <c r="J2286" s="173">
        <v>0</v>
      </c>
      <c r="K2286" s="173">
        <v>0</v>
      </c>
      <c r="L2286" s="174">
        <v>0</v>
      </c>
      <c r="M2286" s="173">
        <v>20</v>
      </c>
      <c r="N2286" s="173">
        <v>3</v>
      </c>
      <c r="O2286" s="173">
        <v>5</v>
      </c>
      <c r="P2286" s="167">
        <v>5.6666666666666696</v>
      </c>
    </row>
    <row r="2287" spans="1:16" x14ac:dyDescent="0.35">
      <c r="A2287" s="177" t="s">
        <v>4089</v>
      </c>
      <c r="B2287" s="175"/>
      <c r="C2287" s="175" t="s">
        <v>8856</v>
      </c>
      <c r="D2287" s="175" t="s">
        <v>4088</v>
      </c>
      <c r="E2287" s="175"/>
      <c r="F2287" s="175" t="s">
        <v>4087</v>
      </c>
      <c r="G2287" s="176" t="s">
        <v>201</v>
      </c>
      <c r="H2287" s="175" t="s">
        <v>1469</v>
      </c>
      <c r="I2287" s="173">
        <v>0</v>
      </c>
      <c r="J2287" s="173">
        <v>0</v>
      </c>
      <c r="K2287" s="173">
        <v>0</v>
      </c>
      <c r="L2287" s="174">
        <v>0</v>
      </c>
      <c r="M2287" s="173">
        <v>83</v>
      </c>
      <c r="N2287" s="173">
        <v>29</v>
      </c>
      <c r="O2287" s="173">
        <v>46</v>
      </c>
      <c r="P2287" s="167">
        <v>1.86206896551724</v>
      </c>
    </row>
    <row r="2288" spans="1:16" x14ac:dyDescent="0.35">
      <c r="A2288" s="177" t="s">
        <v>4084</v>
      </c>
      <c r="B2288" s="175"/>
      <c r="C2288" s="175" t="s">
        <v>8856</v>
      </c>
      <c r="D2288" s="175" t="s">
        <v>10384</v>
      </c>
      <c r="E2288" s="175"/>
      <c r="F2288" s="175" t="s">
        <v>4083</v>
      </c>
      <c r="G2288" s="176" t="s">
        <v>10073</v>
      </c>
      <c r="H2288" s="175" t="s">
        <v>1646</v>
      </c>
      <c r="I2288" s="173">
        <v>0</v>
      </c>
      <c r="J2288" s="173">
        <v>1</v>
      </c>
      <c r="K2288" s="173">
        <v>1</v>
      </c>
      <c r="L2288" s="174">
        <v>-1</v>
      </c>
      <c r="M2288" s="173">
        <v>104</v>
      </c>
      <c r="N2288" s="173">
        <v>64</v>
      </c>
      <c r="O2288" s="173">
        <v>70</v>
      </c>
      <c r="P2288" s="167">
        <v>0.625</v>
      </c>
    </row>
    <row r="2289" spans="1:16" x14ac:dyDescent="0.35">
      <c r="A2289" s="177" t="s">
        <v>4082</v>
      </c>
      <c r="B2289" s="175"/>
      <c r="C2289" s="175" t="s">
        <v>351</v>
      </c>
      <c r="D2289" s="175" t="s">
        <v>1943</v>
      </c>
      <c r="E2289" s="175"/>
      <c r="F2289" s="175" t="s">
        <v>4081</v>
      </c>
      <c r="G2289" s="176" t="s">
        <v>224</v>
      </c>
      <c r="H2289" s="175" t="s">
        <v>1646</v>
      </c>
      <c r="I2289" s="173">
        <v>0</v>
      </c>
      <c r="J2289" s="173">
        <v>0</v>
      </c>
      <c r="K2289" s="173">
        <v>5</v>
      </c>
      <c r="L2289" s="174">
        <v>0</v>
      </c>
      <c r="M2289" s="173">
        <v>330</v>
      </c>
      <c r="N2289" s="173">
        <v>101</v>
      </c>
      <c r="O2289" s="173">
        <v>151</v>
      </c>
      <c r="P2289" s="167">
        <v>2.2673267326732698</v>
      </c>
    </row>
    <row r="2290" spans="1:16" x14ac:dyDescent="0.35">
      <c r="A2290" s="177" t="s">
        <v>4078</v>
      </c>
      <c r="B2290" s="175"/>
      <c r="C2290" s="175" t="s">
        <v>258</v>
      </c>
      <c r="D2290" s="175" t="s">
        <v>4077</v>
      </c>
      <c r="E2290" s="175"/>
      <c r="F2290" s="175" t="s">
        <v>4076</v>
      </c>
      <c r="G2290" s="176" t="s">
        <v>2083</v>
      </c>
      <c r="H2290" s="175" t="s">
        <v>1462</v>
      </c>
      <c r="I2290" s="173">
        <v>0</v>
      </c>
      <c r="J2290" s="173">
        <v>0</v>
      </c>
      <c r="K2290" s="173">
        <v>0</v>
      </c>
      <c r="L2290" s="174">
        <v>0</v>
      </c>
      <c r="M2290" s="173">
        <v>81</v>
      </c>
      <c r="N2290" s="173">
        <v>84</v>
      </c>
      <c r="O2290" s="173">
        <v>80</v>
      </c>
      <c r="P2290" s="167">
        <v>-3.5714285714285698E-2</v>
      </c>
    </row>
    <row r="2291" spans="1:16" x14ac:dyDescent="0.35">
      <c r="A2291" s="177" t="s">
        <v>4075</v>
      </c>
      <c r="B2291" s="175"/>
      <c r="C2291" s="175" t="s">
        <v>254</v>
      </c>
      <c r="D2291" s="175" t="s">
        <v>9379</v>
      </c>
      <c r="E2291" s="175"/>
      <c r="F2291" s="175" t="s">
        <v>4074</v>
      </c>
      <c r="G2291" s="176" t="s">
        <v>9380</v>
      </c>
      <c r="H2291" s="175" t="s">
        <v>1469</v>
      </c>
      <c r="I2291" s="173">
        <v>0</v>
      </c>
      <c r="J2291" s="173">
        <v>0</v>
      </c>
      <c r="K2291" s="173">
        <v>0</v>
      </c>
      <c r="L2291" s="174">
        <v>0</v>
      </c>
      <c r="M2291" s="173">
        <v>91</v>
      </c>
      <c r="N2291" s="173">
        <v>34</v>
      </c>
      <c r="O2291" s="173">
        <v>55</v>
      </c>
      <c r="P2291" s="167">
        <v>1.6764705882352899</v>
      </c>
    </row>
    <row r="2292" spans="1:16" x14ac:dyDescent="0.35">
      <c r="A2292" s="177" t="s">
        <v>4073</v>
      </c>
      <c r="B2292" s="175"/>
      <c r="C2292" s="175" t="s">
        <v>254</v>
      </c>
      <c r="D2292" s="175"/>
      <c r="E2292" s="175"/>
      <c r="F2292" s="175" t="s">
        <v>4072</v>
      </c>
      <c r="G2292" s="176"/>
      <c r="H2292" s="175" t="s">
        <v>1462</v>
      </c>
      <c r="I2292" s="173">
        <v>0</v>
      </c>
      <c r="J2292" s="173">
        <v>0</v>
      </c>
      <c r="K2292" s="173">
        <v>0</v>
      </c>
      <c r="L2292" s="174">
        <v>0</v>
      </c>
      <c r="M2292" s="173">
        <v>0</v>
      </c>
      <c r="N2292" s="173">
        <v>0</v>
      </c>
      <c r="O2292" s="173">
        <v>0</v>
      </c>
      <c r="P2292" s="167">
        <v>0</v>
      </c>
    </row>
    <row r="2293" spans="1:16" x14ac:dyDescent="0.35">
      <c r="A2293" s="177" t="s">
        <v>4071</v>
      </c>
      <c r="B2293" s="175"/>
      <c r="C2293" s="175" t="s">
        <v>254</v>
      </c>
      <c r="D2293" s="175"/>
      <c r="E2293" s="175"/>
      <c r="F2293" s="175" t="s">
        <v>4070</v>
      </c>
      <c r="G2293" s="176"/>
      <c r="H2293" s="175" t="s">
        <v>1462</v>
      </c>
      <c r="I2293" s="173">
        <v>0</v>
      </c>
      <c r="J2293" s="173">
        <v>0</v>
      </c>
      <c r="K2293" s="173">
        <v>0</v>
      </c>
      <c r="L2293" s="174">
        <v>0</v>
      </c>
      <c r="M2293" s="173">
        <v>0</v>
      </c>
      <c r="N2293" s="173">
        <v>0</v>
      </c>
      <c r="O2293" s="173">
        <v>0</v>
      </c>
      <c r="P2293" s="167">
        <v>0</v>
      </c>
    </row>
    <row r="2294" spans="1:16" x14ac:dyDescent="0.35">
      <c r="A2294" s="177" t="s">
        <v>4069</v>
      </c>
      <c r="B2294" s="175" t="s">
        <v>3113</v>
      </c>
      <c r="C2294" s="175" t="s">
        <v>260</v>
      </c>
      <c r="D2294" s="175" t="s">
        <v>4068</v>
      </c>
      <c r="E2294" s="175" t="s">
        <v>4067</v>
      </c>
      <c r="F2294" s="175"/>
      <c r="G2294" s="176" t="s">
        <v>274</v>
      </c>
      <c r="H2294" s="175" t="s">
        <v>1469</v>
      </c>
      <c r="I2294" s="173">
        <v>0</v>
      </c>
      <c r="J2294" s="173">
        <v>0</v>
      </c>
      <c r="K2294" s="173">
        <v>0</v>
      </c>
      <c r="L2294" s="174">
        <v>0</v>
      </c>
      <c r="M2294" s="173">
        <v>122</v>
      </c>
      <c r="N2294" s="173">
        <v>38</v>
      </c>
      <c r="O2294" s="173">
        <v>49</v>
      </c>
      <c r="P2294" s="167">
        <v>2.2105263157894699</v>
      </c>
    </row>
    <row r="2295" spans="1:16" x14ac:dyDescent="0.35">
      <c r="A2295" s="177" t="s">
        <v>4066</v>
      </c>
      <c r="B2295" s="175"/>
      <c r="C2295" s="175" t="s">
        <v>254</v>
      </c>
      <c r="D2295" s="175" t="s">
        <v>9954</v>
      </c>
      <c r="E2295" s="175"/>
      <c r="F2295" s="175" t="s">
        <v>4065</v>
      </c>
      <c r="G2295" s="176" t="s">
        <v>201</v>
      </c>
      <c r="H2295" s="175" t="s">
        <v>1646</v>
      </c>
      <c r="I2295" s="173">
        <v>0</v>
      </c>
      <c r="J2295" s="173">
        <v>0</v>
      </c>
      <c r="K2295" s="173">
        <v>3</v>
      </c>
      <c r="L2295" s="174">
        <v>0</v>
      </c>
      <c r="M2295" s="173">
        <v>161</v>
      </c>
      <c r="N2295" s="173">
        <v>93</v>
      </c>
      <c r="O2295" s="173">
        <v>175</v>
      </c>
      <c r="P2295" s="167">
        <v>0.73118279569892497</v>
      </c>
    </row>
    <row r="2296" spans="1:16" x14ac:dyDescent="0.35">
      <c r="A2296" s="177" t="s">
        <v>4064</v>
      </c>
      <c r="B2296" s="175"/>
      <c r="C2296" s="175" t="s">
        <v>254</v>
      </c>
      <c r="D2296" s="175" t="s">
        <v>10516</v>
      </c>
      <c r="E2296" s="175"/>
      <c r="F2296" s="175" t="s">
        <v>4063</v>
      </c>
      <c r="G2296" s="176" t="s">
        <v>10517</v>
      </c>
      <c r="H2296" s="175" t="s">
        <v>1469</v>
      </c>
      <c r="I2296" s="173">
        <v>0</v>
      </c>
      <c r="J2296" s="173">
        <v>0</v>
      </c>
      <c r="K2296" s="173">
        <v>0</v>
      </c>
      <c r="L2296" s="174">
        <v>0</v>
      </c>
      <c r="M2296" s="173">
        <v>0</v>
      </c>
      <c r="N2296" s="173">
        <v>0</v>
      </c>
      <c r="O2296" s="173">
        <v>0</v>
      </c>
      <c r="P2296" s="167">
        <v>0</v>
      </c>
    </row>
    <row r="2297" spans="1:16" x14ac:dyDescent="0.35">
      <c r="A2297" s="177" t="s">
        <v>7927</v>
      </c>
      <c r="B2297" s="175"/>
      <c r="C2297" s="175" t="s">
        <v>254</v>
      </c>
      <c r="D2297" s="175" t="s">
        <v>11386</v>
      </c>
      <c r="E2297" s="175"/>
      <c r="F2297" s="175" t="s">
        <v>7926</v>
      </c>
      <c r="G2297" s="176" t="s">
        <v>2059</v>
      </c>
      <c r="H2297" s="175" t="s">
        <v>1646</v>
      </c>
      <c r="I2297" s="173">
        <v>0</v>
      </c>
      <c r="J2297" s="173">
        <v>32</v>
      </c>
      <c r="K2297" s="173">
        <v>33</v>
      </c>
      <c r="L2297" s="174">
        <v>-1</v>
      </c>
      <c r="M2297" s="173">
        <v>95</v>
      </c>
      <c r="N2297" s="173">
        <v>36</v>
      </c>
      <c r="O2297" s="173">
        <v>37</v>
      </c>
      <c r="P2297" s="167">
        <v>1.6388888888888899</v>
      </c>
    </row>
    <row r="2298" spans="1:16" x14ac:dyDescent="0.35">
      <c r="A2298" s="177" t="s">
        <v>4062</v>
      </c>
      <c r="B2298" s="175"/>
      <c r="C2298" s="175" t="s">
        <v>254</v>
      </c>
      <c r="D2298" s="175" t="s">
        <v>9383</v>
      </c>
      <c r="E2298" s="175"/>
      <c r="F2298" s="175" t="s">
        <v>4061</v>
      </c>
      <c r="G2298" s="176" t="s">
        <v>2062</v>
      </c>
      <c r="H2298" s="175" t="s">
        <v>1646</v>
      </c>
      <c r="I2298" s="173">
        <v>0</v>
      </c>
      <c r="J2298" s="173">
        <v>0</v>
      </c>
      <c r="K2298" s="173">
        <v>0</v>
      </c>
      <c r="L2298" s="174">
        <v>0</v>
      </c>
      <c r="M2298" s="173">
        <v>259</v>
      </c>
      <c r="N2298" s="173">
        <v>91</v>
      </c>
      <c r="O2298" s="173">
        <v>157</v>
      </c>
      <c r="P2298" s="167">
        <v>1.84615384615385</v>
      </c>
    </row>
    <row r="2299" spans="1:16" x14ac:dyDescent="0.35">
      <c r="A2299" s="177" t="s">
        <v>4060</v>
      </c>
      <c r="B2299" s="175"/>
      <c r="C2299" s="175" t="s">
        <v>254</v>
      </c>
      <c r="D2299" s="175" t="s">
        <v>9758</v>
      </c>
      <c r="E2299" s="175"/>
      <c r="F2299" s="175" t="s">
        <v>4058</v>
      </c>
      <c r="G2299" s="176" t="s">
        <v>9759</v>
      </c>
      <c r="H2299" s="175" t="s">
        <v>1469</v>
      </c>
      <c r="I2299" s="173">
        <v>0</v>
      </c>
      <c r="J2299" s="173">
        <v>0</v>
      </c>
      <c r="K2299" s="173">
        <v>0</v>
      </c>
      <c r="L2299" s="174">
        <v>0</v>
      </c>
      <c r="M2299" s="173">
        <v>63</v>
      </c>
      <c r="N2299" s="173">
        <v>20</v>
      </c>
      <c r="O2299" s="173">
        <v>28</v>
      </c>
      <c r="P2299" s="167">
        <v>2.15</v>
      </c>
    </row>
    <row r="2300" spans="1:16" x14ac:dyDescent="0.35">
      <c r="A2300" s="177" t="s">
        <v>4054</v>
      </c>
      <c r="B2300" s="175"/>
      <c r="C2300" s="175" t="s">
        <v>8856</v>
      </c>
      <c r="D2300" s="175"/>
      <c r="E2300" s="175"/>
      <c r="F2300" s="175" t="s">
        <v>4053</v>
      </c>
      <c r="G2300" s="176"/>
      <c r="H2300" s="175" t="s">
        <v>1462</v>
      </c>
      <c r="I2300" s="173">
        <v>0</v>
      </c>
      <c r="J2300" s="173">
        <v>0</v>
      </c>
      <c r="K2300" s="173">
        <v>0</v>
      </c>
      <c r="L2300" s="174">
        <v>0</v>
      </c>
      <c r="M2300" s="173">
        <v>0</v>
      </c>
      <c r="N2300" s="173">
        <v>0</v>
      </c>
      <c r="O2300" s="173">
        <v>0</v>
      </c>
      <c r="P2300" s="167">
        <v>0</v>
      </c>
    </row>
    <row r="2301" spans="1:16" x14ac:dyDescent="0.35">
      <c r="A2301" s="177" t="s">
        <v>6708</v>
      </c>
      <c r="B2301" s="175"/>
      <c r="C2301" s="175" t="s">
        <v>8856</v>
      </c>
      <c r="D2301" s="175" t="s">
        <v>10522</v>
      </c>
      <c r="E2301" s="175"/>
      <c r="F2301" s="175" t="s">
        <v>6707</v>
      </c>
      <c r="G2301" s="176" t="s">
        <v>11388</v>
      </c>
      <c r="H2301" s="175" t="s">
        <v>1646</v>
      </c>
      <c r="I2301" s="173">
        <v>0</v>
      </c>
      <c r="J2301" s="173">
        <v>1</v>
      </c>
      <c r="K2301" s="173">
        <v>0</v>
      </c>
      <c r="L2301" s="174">
        <v>-1</v>
      </c>
      <c r="M2301" s="173">
        <v>411</v>
      </c>
      <c r="N2301" s="173">
        <v>163</v>
      </c>
      <c r="O2301" s="173">
        <v>189</v>
      </c>
      <c r="P2301" s="167">
        <v>1.52147239263804</v>
      </c>
    </row>
    <row r="2302" spans="1:16" x14ac:dyDescent="0.35">
      <c r="A2302" s="177" t="s">
        <v>4052</v>
      </c>
      <c r="B2302" s="175"/>
      <c r="C2302" s="175" t="s">
        <v>8856</v>
      </c>
      <c r="D2302" s="175"/>
      <c r="E2302" s="175"/>
      <c r="F2302" s="175" t="s">
        <v>4051</v>
      </c>
      <c r="G2302" s="176"/>
      <c r="H2302" s="175" t="s">
        <v>1462</v>
      </c>
      <c r="I2302" s="173">
        <v>0</v>
      </c>
      <c r="J2302" s="173">
        <v>0</v>
      </c>
      <c r="K2302" s="173">
        <v>0</v>
      </c>
      <c r="L2302" s="174">
        <v>0</v>
      </c>
      <c r="M2302" s="173">
        <v>0</v>
      </c>
      <c r="N2302" s="173">
        <v>0</v>
      </c>
      <c r="O2302" s="173">
        <v>0</v>
      </c>
      <c r="P2302" s="167">
        <v>0</v>
      </c>
    </row>
    <row r="2303" spans="1:16" x14ac:dyDescent="0.35">
      <c r="A2303" s="177" t="s">
        <v>4050</v>
      </c>
      <c r="B2303" s="175"/>
      <c r="C2303" s="175" t="s">
        <v>8856</v>
      </c>
      <c r="D2303" s="175"/>
      <c r="E2303" s="175"/>
      <c r="F2303" s="175" t="s">
        <v>4049</v>
      </c>
      <c r="G2303" s="176"/>
      <c r="H2303" s="175" t="s">
        <v>1462</v>
      </c>
      <c r="I2303" s="173">
        <v>0</v>
      </c>
      <c r="J2303" s="173">
        <v>0</v>
      </c>
      <c r="K2303" s="173">
        <v>0</v>
      </c>
      <c r="L2303" s="174">
        <v>0</v>
      </c>
      <c r="M2303" s="173">
        <v>0</v>
      </c>
      <c r="N2303" s="173">
        <v>0</v>
      </c>
      <c r="O2303" s="173">
        <v>0</v>
      </c>
      <c r="P2303" s="167">
        <v>0</v>
      </c>
    </row>
    <row r="2304" spans="1:16" x14ac:dyDescent="0.35">
      <c r="A2304" s="177" t="s">
        <v>4048</v>
      </c>
      <c r="B2304" s="175"/>
      <c r="C2304" s="175" t="s">
        <v>8856</v>
      </c>
      <c r="D2304" s="175"/>
      <c r="E2304" s="175"/>
      <c r="F2304" s="175" t="s">
        <v>4047</v>
      </c>
      <c r="G2304" s="176"/>
      <c r="H2304" s="175" t="s">
        <v>1462</v>
      </c>
      <c r="I2304" s="173">
        <v>0</v>
      </c>
      <c r="J2304" s="173">
        <v>0</v>
      </c>
      <c r="K2304" s="173">
        <v>0</v>
      </c>
      <c r="L2304" s="174">
        <v>0</v>
      </c>
      <c r="M2304" s="173">
        <v>0</v>
      </c>
      <c r="N2304" s="173">
        <v>0</v>
      </c>
      <c r="O2304" s="173">
        <v>0</v>
      </c>
      <c r="P2304" s="167">
        <v>0</v>
      </c>
    </row>
    <row r="2305" spans="1:16" x14ac:dyDescent="0.35">
      <c r="A2305" s="177" t="s">
        <v>4046</v>
      </c>
      <c r="B2305" s="175"/>
      <c r="C2305" s="175" t="s">
        <v>260</v>
      </c>
      <c r="D2305" s="175" t="s">
        <v>12118</v>
      </c>
      <c r="E2305" s="175"/>
      <c r="F2305" s="175" t="s">
        <v>4045</v>
      </c>
      <c r="G2305" s="176" t="s">
        <v>1885</v>
      </c>
      <c r="H2305" s="175" t="s">
        <v>1462</v>
      </c>
      <c r="I2305" s="173">
        <v>0</v>
      </c>
      <c r="J2305" s="173">
        <v>0</v>
      </c>
      <c r="K2305" s="173">
        <v>0</v>
      </c>
      <c r="L2305" s="174">
        <v>0</v>
      </c>
      <c r="M2305" s="173">
        <v>88</v>
      </c>
      <c r="N2305" s="173">
        <v>30</v>
      </c>
      <c r="O2305" s="173">
        <v>38</v>
      </c>
      <c r="P2305" s="167">
        <v>1.93333333333333</v>
      </c>
    </row>
    <row r="2306" spans="1:16" x14ac:dyDescent="0.35">
      <c r="A2306" s="179" t="s">
        <v>4044</v>
      </c>
      <c r="B2306" s="178"/>
      <c r="C2306" s="178" t="s">
        <v>262</v>
      </c>
      <c r="D2306" s="175" t="s">
        <v>4043</v>
      </c>
      <c r="E2306" s="175"/>
      <c r="F2306" s="175" t="s">
        <v>4042</v>
      </c>
      <c r="G2306" s="176" t="s">
        <v>4041</v>
      </c>
      <c r="H2306" s="175" t="s">
        <v>1469</v>
      </c>
      <c r="I2306" s="173">
        <v>0</v>
      </c>
      <c r="J2306" s="173">
        <v>0</v>
      </c>
      <c r="K2306" s="173">
        <v>0</v>
      </c>
      <c r="L2306" s="174">
        <v>0</v>
      </c>
      <c r="M2306" s="173">
        <v>230</v>
      </c>
      <c r="N2306" s="173">
        <v>72</v>
      </c>
      <c r="O2306" s="173">
        <v>94</v>
      </c>
      <c r="P2306" s="167">
        <v>2.1944444444444402</v>
      </c>
    </row>
    <row r="2307" spans="1:16" x14ac:dyDescent="0.35">
      <c r="A2307" s="177" t="s">
        <v>4040</v>
      </c>
      <c r="B2307" s="175"/>
      <c r="C2307" s="175" t="s">
        <v>262</v>
      </c>
      <c r="D2307" s="175" t="s">
        <v>2085</v>
      </c>
      <c r="E2307" s="175"/>
      <c r="F2307" s="175" t="s">
        <v>4039</v>
      </c>
      <c r="G2307" s="176" t="s">
        <v>2083</v>
      </c>
      <c r="H2307" s="175" t="s">
        <v>1462</v>
      </c>
      <c r="I2307" s="173">
        <v>0</v>
      </c>
      <c r="J2307" s="173">
        <v>0</v>
      </c>
      <c r="K2307" s="173">
        <v>0</v>
      </c>
      <c r="L2307" s="174">
        <v>0</v>
      </c>
      <c r="M2307" s="173">
        <v>40</v>
      </c>
      <c r="N2307" s="173">
        <v>28</v>
      </c>
      <c r="O2307" s="173">
        <v>38</v>
      </c>
      <c r="P2307" s="167">
        <v>0.42857142857142899</v>
      </c>
    </row>
    <row r="2308" spans="1:16" x14ac:dyDescent="0.35">
      <c r="A2308" s="177" t="s">
        <v>4038</v>
      </c>
      <c r="B2308" s="175"/>
      <c r="C2308" s="175" t="s">
        <v>262</v>
      </c>
      <c r="D2308" s="175" t="s">
        <v>9955</v>
      </c>
      <c r="E2308" s="175"/>
      <c r="F2308" s="175" t="s">
        <v>4037</v>
      </c>
      <c r="G2308" s="176" t="s">
        <v>201</v>
      </c>
      <c r="H2308" s="175" t="s">
        <v>1469</v>
      </c>
      <c r="I2308" s="173">
        <v>0</v>
      </c>
      <c r="J2308" s="173">
        <v>0</v>
      </c>
      <c r="K2308" s="173">
        <v>0</v>
      </c>
      <c r="L2308" s="174">
        <v>0</v>
      </c>
      <c r="M2308" s="173">
        <v>0</v>
      </c>
      <c r="N2308" s="173">
        <v>4</v>
      </c>
      <c r="O2308" s="173">
        <v>0</v>
      </c>
      <c r="P2308" s="167">
        <v>-1</v>
      </c>
    </row>
    <row r="2309" spans="1:16" x14ac:dyDescent="0.35">
      <c r="A2309" s="177" t="s">
        <v>4036</v>
      </c>
      <c r="B2309" s="175"/>
      <c r="C2309" s="175" t="s">
        <v>351</v>
      </c>
      <c r="D2309" s="175" t="s">
        <v>9126</v>
      </c>
      <c r="E2309" s="175"/>
      <c r="F2309" s="175" t="s">
        <v>4035</v>
      </c>
      <c r="G2309" s="176" t="s">
        <v>1894</v>
      </c>
      <c r="H2309" s="175" t="s">
        <v>1646</v>
      </c>
      <c r="I2309" s="173">
        <v>0</v>
      </c>
      <c r="J2309" s="173">
        <v>0</v>
      </c>
      <c r="K2309" s="173">
        <v>0</v>
      </c>
      <c r="L2309" s="174">
        <v>0</v>
      </c>
      <c r="M2309" s="173">
        <v>61</v>
      </c>
      <c r="N2309" s="173">
        <v>21</v>
      </c>
      <c r="O2309" s="173">
        <v>25</v>
      </c>
      <c r="P2309" s="167">
        <v>1.9047619047619</v>
      </c>
    </row>
    <row r="2310" spans="1:16" x14ac:dyDescent="0.35">
      <c r="A2310" s="177" t="s">
        <v>4034</v>
      </c>
      <c r="B2310" s="175"/>
      <c r="C2310" s="175" t="s">
        <v>262</v>
      </c>
      <c r="D2310" s="175" t="s">
        <v>9760</v>
      </c>
      <c r="E2310" s="175"/>
      <c r="F2310" s="175" t="s">
        <v>4033</v>
      </c>
      <c r="G2310" s="176" t="s">
        <v>9761</v>
      </c>
      <c r="H2310" s="175" t="s">
        <v>1469</v>
      </c>
      <c r="I2310" s="173">
        <v>0</v>
      </c>
      <c r="J2310" s="173">
        <v>0</v>
      </c>
      <c r="K2310" s="173">
        <v>0</v>
      </c>
      <c r="L2310" s="174">
        <v>0</v>
      </c>
      <c r="M2310" s="173">
        <v>76</v>
      </c>
      <c r="N2310" s="173">
        <v>18</v>
      </c>
      <c r="O2310" s="173">
        <v>32</v>
      </c>
      <c r="P2310" s="167">
        <v>3.2222222222222201</v>
      </c>
    </row>
    <row r="2311" spans="1:16" x14ac:dyDescent="0.35">
      <c r="A2311" s="177" t="s">
        <v>4029</v>
      </c>
      <c r="B2311" s="175"/>
      <c r="C2311" s="175" t="s">
        <v>8856</v>
      </c>
      <c r="D2311" s="175"/>
      <c r="E2311" s="175"/>
      <c r="F2311" s="175" t="s">
        <v>4028</v>
      </c>
      <c r="G2311" s="176"/>
      <c r="H2311" s="175" t="s">
        <v>1462</v>
      </c>
      <c r="I2311" s="173">
        <v>0</v>
      </c>
      <c r="J2311" s="173">
        <v>0</v>
      </c>
      <c r="K2311" s="173">
        <v>0</v>
      </c>
      <c r="L2311" s="174">
        <v>0</v>
      </c>
      <c r="M2311" s="173">
        <v>0</v>
      </c>
      <c r="N2311" s="173">
        <v>0</v>
      </c>
      <c r="O2311" s="173">
        <v>0</v>
      </c>
      <c r="P2311" s="167">
        <v>0</v>
      </c>
    </row>
    <row r="2312" spans="1:16" x14ac:dyDescent="0.35">
      <c r="A2312" s="177" t="s">
        <v>4027</v>
      </c>
      <c r="B2312" s="175"/>
      <c r="C2312" s="175" t="s">
        <v>256</v>
      </c>
      <c r="D2312" s="175"/>
      <c r="E2312" s="175"/>
      <c r="F2312" s="175" t="s">
        <v>4026</v>
      </c>
      <c r="G2312" s="176"/>
      <c r="H2312" s="175" t="s">
        <v>1462</v>
      </c>
      <c r="I2312" s="173">
        <v>0</v>
      </c>
      <c r="J2312" s="173">
        <v>0</v>
      </c>
      <c r="K2312" s="173">
        <v>0</v>
      </c>
      <c r="L2312" s="174">
        <v>0</v>
      </c>
      <c r="M2312" s="173">
        <v>0</v>
      </c>
      <c r="N2312" s="173">
        <v>0</v>
      </c>
      <c r="O2312" s="173">
        <v>0</v>
      </c>
      <c r="P2312" s="167">
        <v>0</v>
      </c>
    </row>
    <row r="2313" spans="1:16" x14ac:dyDescent="0.35">
      <c r="A2313" s="177" t="s">
        <v>4025</v>
      </c>
      <c r="B2313" s="175"/>
      <c r="C2313" s="175" t="s">
        <v>263</v>
      </c>
      <c r="D2313" s="175" t="s">
        <v>1479</v>
      </c>
      <c r="E2313" s="175" t="s">
        <v>4024</v>
      </c>
      <c r="F2313" s="175"/>
      <c r="G2313" s="176" t="s">
        <v>214</v>
      </c>
      <c r="H2313" s="175" t="s">
        <v>1469</v>
      </c>
      <c r="I2313" s="173">
        <v>0</v>
      </c>
      <c r="J2313" s="173">
        <v>0</v>
      </c>
      <c r="K2313" s="173">
        <v>0</v>
      </c>
      <c r="L2313" s="174">
        <v>0</v>
      </c>
      <c r="M2313" s="173">
        <v>17</v>
      </c>
      <c r="N2313" s="173">
        <v>2</v>
      </c>
      <c r="O2313" s="173">
        <v>0</v>
      </c>
      <c r="P2313" s="167">
        <v>7.5</v>
      </c>
    </row>
    <row r="2314" spans="1:16" x14ac:dyDescent="0.35">
      <c r="A2314" s="177" t="s">
        <v>4023</v>
      </c>
      <c r="B2314" s="175"/>
      <c r="C2314" s="175" t="s">
        <v>260</v>
      </c>
      <c r="D2314" s="175" t="s">
        <v>1920</v>
      </c>
      <c r="E2314" s="175"/>
      <c r="F2314" s="175" t="s">
        <v>4022</v>
      </c>
      <c r="G2314" s="176" t="s">
        <v>202</v>
      </c>
      <c r="H2314" s="175" t="s">
        <v>1462</v>
      </c>
      <c r="I2314" s="173">
        <v>0</v>
      </c>
      <c r="J2314" s="173">
        <v>0</v>
      </c>
      <c r="K2314" s="173">
        <v>0</v>
      </c>
      <c r="L2314" s="174">
        <v>0</v>
      </c>
      <c r="M2314" s="173">
        <v>66</v>
      </c>
      <c r="N2314" s="173">
        <v>26</v>
      </c>
      <c r="O2314" s="173">
        <v>31</v>
      </c>
      <c r="P2314" s="167">
        <v>1.5384615384615401</v>
      </c>
    </row>
    <row r="2315" spans="1:16" x14ac:dyDescent="0.35">
      <c r="A2315" s="177" t="s">
        <v>4021</v>
      </c>
      <c r="B2315" s="175"/>
      <c r="C2315" s="175" t="s">
        <v>260</v>
      </c>
      <c r="D2315" s="175" t="s">
        <v>1920</v>
      </c>
      <c r="E2315" s="175"/>
      <c r="F2315" s="175" t="s">
        <v>4020</v>
      </c>
      <c r="G2315" s="176" t="s">
        <v>202</v>
      </c>
      <c r="H2315" s="175" t="s">
        <v>1462</v>
      </c>
      <c r="I2315" s="173">
        <v>0</v>
      </c>
      <c r="J2315" s="173">
        <v>0</v>
      </c>
      <c r="K2315" s="173">
        <v>0</v>
      </c>
      <c r="L2315" s="174">
        <v>0</v>
      </c>
      <c r="M2315" s="173">
        <v>22</v>
      </c>
      <c r="N2315" s="173">
        <v>8</v>
      </c>
      <c r="O2315" s="173">
        <v>10</v>
      </c>
      <c r="P2315" s="167">
        <v>1.75</v>
      </c>
    </row>
    <row r="2316" spans="1:16" x14ac:dyDescent="0.35">
      <c r="A2316" s="177" t="s">
        <v>4019</v>
      </c>
      <c r="B2316" s="175"/>
      <c r="C2316" s="175" t="s">
        <v>351</v>
      </c>
      <c r="D2316" s="175" t="s">
        <v>11389</v>
      </c>
      <c r="E2316" s="175"/>
      <c r="F2316" s="175" t="s">
        <v>4018</v>
      </c>
      <c r="G2316" s="176" t="s">
        <v>11390</v>
      </c>
      <c r="H2316" s="175" t="s">
        <v>1646</v>
      </c>
      <c r="I2316" s="173">
        <v>0</v>
      </c>
      <c r="J2316" s="173">
        <v>0</v>
      </c>
      <c r="K2316" s="173">
        <v>0</v>
      </c>
      <c r="L2316" s="174">
        <v>0</v>
      </c>
      <c r="M2316" s="173">
        <v>90</v>
      </c>
      <c r="N2316" s="173">
        <v>33</v>
      </c>
      <c r="O2316" s="173">
        <v>30</v>
      </c>
      <c r="P2316" s="167">
        <v>1.72727272727273</v>
      </c>
    </row>
    <row r="2317" spans="1:16" x14ac:dyDescent="0.35">
      <c r="A2317" s="177" t="s">
        <v>4015</v>
      </c>
      <c r="B2317" s="175"/>
      <c r="C2317" s="175" t="s">
        <v>254</v>
      </c>
      <c r="D2317" s="175" t="s">
        <v>10525</v>
      </c>
      <c r="E2317" s="175"/>
      <c r="F2317" s="175" t="s">
        <v>4014</v>
      </c>
      <c r="G2317" s="176" t="s">
        <v>1839</v>
      </c>
      <c r="H2317" s="175" t="s">
        <v>1646</v>
      </c>
      <c r="I2317" s="173">
        <v>0</v>
      </c>
      <c r="J2317" s="173">
        <v>0</v>
      </c>
      <c r="K2317" s="173">
        <v>0</v>
      </c>
      <c r="L2317" s="174">
        <v>0</v>
      </c>
      <c r="M2317" s="173">
        <v>161</v>
      </c>
      <c r="N2317" s="173">
        <v>55</v>
      </c>
      <c r="O2317" s="173">
        <v>75</v>
      </c>
      <c r="P2317" s="167">
        <v>1.9272727272727299</v>
      </c>
    </row>
    <row r="2318" spans="1:16" x14ac:dyDescent="0.35">
      <c r="A2318" s="177" t="s">
        <v>4013</v>
      </c>
      <c r="B2318" s="175"/>
      <c r="C2318" s="175" t="s">
        <v>262</v>
      </c>
      <c r="D2318" s="175" t="s">
        <v>9067</v>
      </c>
      <c r="E2318" s="175"/>
      <c r="F2318" s="175" t="s">
        <v>4012</v>
      </c>
      <c r="G2318" s="176" t="s">
        <v>9068</v>
      </c>
      <c r="H2318" s="175" t="s">
        <v>1646</v>
      </c>
      <c r="I2318" s="173">
        <v>0</v>
      </c>
      <c r="J2318" s="173">
        <v>0</v>
      </c>
      <c r="K2318" s="173">
        <v>0</v>
      </c>
      <c r="L2318" s="174">
        <v>0</v>
      </c>
      <c r="M2318" s="173">
        <v>60</v>
      </c>
      <c r="N2318" s="173">
        <v>23</v>
      </c>
      <c r="O2318" s="173">
        <v>24</v>
      </c>
      <c r="P2318" s="167">
        <v>1.60869565217391</v>
      </c>
    </row>
    <row r="2319" spans="1:16" x14ac:dyDescent="0.35">
      <c r="A2319" s="177" t="s">
        <v>6909</v>
      </c>
      <c r="B2319" s="175"/>
      <c r="C2319" s="175" t="s">
        <v>254</v>
      </c>
      <c r="D2319" s="175" t="s">
        <v>9956</v>
      </c>
      <c r="E2319" s="175"/>
      <c r="F2319" s="175" t="s">
        <v>6908</v>
      </c>
      <c r="G2319" s="176" t="s">
        <v>1894</v>
      </c>
      <c r="H2319" s="175" t="s">
        <v>1646</v>
      </c>
      <c r="I2319" s="173">
        <v>0</v>
      </c>
      <c r="J2319" s="173">
        <v>0</v>
      </c>
      <c r="K2319" s="173">
        <v>0</v>
      </c>
      <c r="L2319" s="174">
        <v>0</v>
      </c>
      <c r="M2319" s="173">
        <v>92</v>
      </c>
      <c r="N2319" s="173">
        <v>47</v>
      </c>
      <c r="O2319" s="173">
        <v>59</v>
      </c>
      <c r="P2319" s="167">
        <v>0.95744680851063801</v>
      </c>
    </row>
    <row r="2320" spans="1:16" x14ac:dyDescent="0.35">
      <c r="A2320" s="179" t="s">
        <v>4011</v>
      </c>
      <c r="B2320" s="178"/>
      <c r="C2320" s="175" t="s">
        <v>350</v>
      </c>
      <c r="D2320" s="175" t="s">
        <v>9384</v>
      </c>
      <c r="E2320" s="175"/>
      <c r="F2320" s="175" t="s">
        <v>4010</v>
      </c>
      <c r="G2320" s="176" t="s">
        <v>2039</v>
      </c>
      <c r="H2320" s="175" t="s">
        <v>1469</v>
      </c>
      <c r="I2320" s="173">
        <v>0</v>
      </c>
      <c r="J2320" s="173">
        <v>0</v>
      </c>
      <c r="K2320" s="173">
        <v>0</v>
      </c>
      <c r="L2320" s="174">
        <v>0</v>
      </c>
      <c r="M2320" s="173">
        <v>44</v>
      </c>
      <c r="N2320" s="173">
        <v>11</v>
      </c>
      <c r="O2320" s="173">
        <v>16</v>
      </c>
      <c r="P2320" s="167">
        <v>3</v>
      </c>
    </row>
    <row r="2321" spans="1:16" x14ac:dyDescent="0.35">
      <c r="A2321" s="177" t="s">
        <v>4007</v>
      </c>
      <c r="B2321" s="175"/>
      <c r="C2321" s="175" t="s">
        <v>8856</v>
      </c>
      <c r="D2321" s="175" t="s">
        <v>5836</v>
      </c>
      <c r="E2321" s="175"/>
      <c r="F2321" s="175" t="s">
        <v>4005</v>
      </c>
      <c r="G2321" s="176" t="s">
        <v>2357</v>
      </c>
      <c r="H2321" s="175" t="s">
        <v>1469</v>
      </c>
      <c r="I2321" s="173">
        <v>0</v>
      </c>
      <c r="J2321" s="173">
        <v>0</v>
      </c>
      <c r="K2321" s="173">
        <v>0</v>
      </c>
      <c r="L2321" s="174">
        <v>0</v>
      </c>
      <c r="M2321" s="173">
        <v>20</v>
      </c>
      <c r="N2321" s="173">
        <v>5</v>
      </c>
      <c r="O2321" s="173">
        <v>10</v>
      </c>
      <c r="P2321" s="167">
        <v>3</v>
      </c>
    </row>
    <row r="2322" spans="1:16" x14ac:dyDescent="0.35">
      <c r="A2322" s="177" t="s">
        <v>4004</v>
      </c>
      <c r="B2322" s="175"/>
      <c r="C2322" s="175" t="s">
        <v>351</v>
      </c>
      <c r="D2322" s="175" t="s">
        <v>4003</v>
      </c>
      <c r="E2322" s="175"/>
      <c r="F2322" s="175" t="s">
        <v>4002</v>
      </c>
      <c r="G2322" s="176" t="s">
        <v>4001</v>
      </c>
      <c r="H2322" s="175" t="s">
        <v>1646</v>
      </c>
      <c r="I2322" s="173">
        <v>0</v>
      </c>
      <c r="J2322" s="173">
        <v>0</v>
      </c>
      <c r="K2322" s="173">
        <v>0</v>
      </c>
      <c r="L2322" s="174">
        <v>0</v>
      </c>
      <c r="M2322" s="173">
        <v>215</v>
      </c>
      <c r="N2322" s="173">
        <v>67</v>
      </c>
      <c r="O2322" s="173">
        <v>95</v>
      </c>
      <c r="P2322" s="167">
        <v>2.2089552238805998</v>
      </c>
    </row>
    <row r="2323" spans="1:16" x14ac:dyDescent="0.35">
      <c r="A2323" s="177" t="s">
        <v>4000</v>
      </c>
      <c r="B2323" s="175"/>
      <c r="C2323" s="175" t="s">
        <v>262</v>
      </c>
      <c r="D2323" s="175" t="s">
        <v>4509</v>
      </c>
      <c r="E2323" s="175"/>
      <c r="F2323" s="175" t="s">
        <v>3999</v>
      </c>
      <c r="G2323" s="176" t="s">
        <v>2059</v>
      </c>
      <c r="H2323" s="175" t="s">
        <v>1469</v>
      </c>
      <c r="I2323" s="173">
        <v>0</v>
      </c>
      <c r="J2323" s="173">
        <v>0</v>
      </c>
      <c r="K2323" s="173">
        <v>0</v>
      </c>
      <c r="L2323" s="174">
        <v>0</v>
      </c>
      <c r="M2323" s="173">
        <v>37</v>
      </c>
      <c r="N2323" s="173">
        <v>6</v>
      </c>
      <c r="O2323" s="173">
        <v>10</v>
      </c>
      <c r="P2323" s="167">
        <v>5.1666666666666696</v>
      </c>
    </row>
    <row r="2324" spans="1:16" x14ac:dyDescent="0.35">
      <c r="A2324" s="177" t="s">
        <v>3998</v>
      </c>
      <c r="B2324" s="175"/>
      <c r="C2324" s="175" t="s">
        <v>258</v>
      </c>
      <c r="D2324" s="175" t="s">
        <v>11844</v>
      </c>
      <c r="E2324" s="175"/>
      <c r="F2324" s="175" t="s">
        <v>3997</v>
      </c>
      <c r="G2324" s="176" t="s">
        <v>9765</v>
      </c>
      <c r="H2324" s="175" t="s">
        <v>1646</v>
      </c>
      <c r="I2324" s="173">
        <v>0</v>
      </c>
      <c r="J2324" s="173">
        <v>0</v>
      </c>
      <c r="K2324" s="173">
        <v>0</v>
      </c>
      <c r="L2324" s="174">
        <v>0</v>
      </c>
      <c r="M2324" s="173">
        <v>194</v>
      </c>
      <c r="N2324" s="173">
        <v>82</v>
      </c>
      <c r="O2324" s="173">
        <v>88</v>
      </c>
      <c r="P2324" s="167">
        <v>1.3658536585365899</v>
      </c>
    </row>
    <row r="2325" spans="1:16" x14ac:dyDescent="0.35">
      <c r="A2325" s="177" t="s">
        <v>3996</v>
      </c>
      <c r="B2325" s="175"/>
      <c r="C2325" s="175" t="s">
        <v>254</v>
      </c>
      <c r="D2325" s="175" t="s">
        <v>9162</v>
      </c>
      <c r="E2325" s="175"/>
      <c r="F2325" s="175" t="s">
        <v>3995</v>
      </c>
      <c r="G2325" s="176" t="s">
        <v>201</v>
      </c>
      <c r="H2325" s="175" t="s">
        <v>1462</v>
      </c>
      <c r="I2325" s="173">
        <v>0</v>
      </c>
      <c r="J2325" s="173">
        <v>0</v>
      </c>
      <c r="K2325" s="173">
        <v>0</v>
      </c>
      <c r="L2325" s="174">
        <v>0</v>
      </c>
      <c r="M2325" s="173">
        <v>63</v>
      </c>
      <c r="N2325" s="173">
        <v>14</v>
      </c>
      <c r="O2325" s="173">
        <v>20</v>
      </c>
      <c r="P2325" s="167">
        <v>3.5</v>
      </c>
    </row>
    <row r="2326" spans="1:16" x14ac:dyDescent="0.35">
      <c r="A2326" s="177" t="s">
        <v>3994</v>
      </c>
      <c r="B2326" s="175"/>
      <c r="C2326" s="175" t="s">
        <v>462</v>
      </c>
      <c r="D2326" s="175" t="s">
        <v>10526</v>
      </c>
      <c r="E2326" s="175"/>
      <c r="F2326" s="175" t="s">
        <v>3993</v>
      </c>
      <c r="G2326" s="176" t="s">
        <v>10527</v>
      </c>
      <c r="H2326" s="175" t="s">
        <v>1469</v>
      </c>
      <c r="I2326" s="173">
        <v>0</v>
      </c>
      <c r="J2326" s="173">
        <v>0</v>
      </c>
      <c r="K2326" s="173">
        <v>0</v>
      </c>
      <c r="L2326" s="174">
        <v>0</v>
      </c>
      <c r="M2326" s="173">
        <v>123</v>
      </c>
      <c r="N2326" s="173">
        <v>33</v>
      </c>
      <c r="O2326" s="173">
        <v>42</v>
      </c>
      <c r="P2326" s="167">
        <v>2.7272727272727302</v>
      </c>
    </row>
    <row r="2327" spans="1:16" x14ac:dyDescent="0.35">
      <c r="A2327" s="177" t="s">
        <v>3992</v>
      </c>
      <c r="B2327" s="175"/>
      <c r="C2327" s="175" t="s">
        <v>260</v>
      </c>
      <c r="D2327" s="175" t="s">
        <v>11392</v>
      </c>
      <c r="E2327" s="175"/>
      <c r="F2327" s="175" t="s">
        <v>3991</v>
      </c>
      <c r="G2327" s="176" t="s">
        <v>9385</v>
      </c>
      <c r="H2327" s="175" t="s">
        <v>1646</v>
      </c>
      <c r="I2327" s="173">
        <v>0</v>
      </c>
      <c r="J2327" s="173">
        <v>1</v>
      </c>
      <c r="K2327" s="173">
        <v>0</v>
      </c>
      <c r="L2327" s="174">
        <v>-1</v>
      </c>
      <c r="M2327" s="173">
        <v>1592</v>
      </c>
      <c r="N2327" s="173">
        <v>515</v>
      </c>
      <c r="O2327" s="173">
        <v>611</v>
      </c>
      <c r="P2327" s="167">
        <v>2.0912621359223298</v>
      </c>
    </row>
    <row r="2328" spans="1:16" x14ac:dyDescent="0.35">
      <c r="A2328" s="177" t="s">
        <v>3988</v>
      </c>
      <c r="B2328" s="175"/>
      <c r="C2328" s="175" t="s">
        <v>256</v>
      </c>
      <c r="D2328" s="175" t="s">
        <v>3480</v>
      </c>
      <c r="E2328" s="175"/>
      <c r="F2328" s="175" t="s">
        <v>3987</v>
      </c>
      <c r="G2328" s="176" t="s">
        <v>221</v>
      </c>
      <c r="H2328" s="175" t="s">
        <v>1469</v>
      </c>
      <c r="I2328" s="173">
        <v>0</v>
      </c>
      <c r="J2328" s="173">
        <v>0</v>
      </c>
      <c r="K2328" s="173">
        <v>0</v>
      </c>
      <c r="L2328" s="174">
        <v>0</v>
      </c>
      <c r="M2328" s="173">
        <v>34</v>
      </c>
      <c r="N2328" s="173">
        <v>6</v>
      </c>
      <c r="O2328" s="173">
        <v>10</v>
      </c>
      <c r="P2328" s="167">
        <v>4.6666666666666696</v>
      </c>
    </row>
    <row r="2329" spans="1:16" x14ac:dyDescent="0.35">
      <c r="A2329" s="177" t="s">
        <v>3986</v>
      </c>
      <c r="B2329" s="175"/>
      <c r="C2329" s="175" t="s">
        <v>268</v>
      </c>
      <c r="D2329" s="175" t="s">
        <v>10528</v>
      </c>
      <c r="E2329" s="175"/>
      <c r="F2329" s="175" t="s">
        <v>3985</v>
      </c>
      <c r="G2329" s="176" t="s">
        <v>202</v>
      </c>
      <c r="H2329" s="175" t="s">
        <v>1462</v>
      </c>
      <c r="I2329" s="173">
        <v>0</v>
      </c>
      <c r="J2329" s="173">
        <v>0</v>
      </c>
      <c r="K2329" s="173">
        <v>0</v>
      </c>
      <c r="L2329" s="174">
        <v>0</v>
      </c>
      <c r="M2329" s="173">
        <v>78</v>
      </c>
      <c r="N2329" s="173">
        <v>60</v>
      </c>
      <c r="O2329" s="173">
        <v>63</v>
      </c>
      <c r="P2329" s="167">
        <v>0.3</v>
      </c>
    </row>
    <row r="2330" spans="1:16" x14ac:dyDescent="0.35">
      <c r="A2330" s="177" t="s">
        <v>3984</v>
      </c>
      <c r="B2330" s="175" t="s">
        <v>3113</v>
      </c>
      <c r="C2330" s="175" t="s">
        <v>260</v>
      </c>
      <c r="D2330" s="175" t="s">
        <v>9958</v>
      </c>
      <c r="E2330" s="175" t="s">
        <v>3983</v>
      </c>
      <c r="F2330" s="175"/>
      <c r="G2330" s="176" t="s">
        <v>9959</v>
      </c>
      <c r="H2330" s="175" t="s">
        <v>1469</v>
      </c>
      <c r="I2330" s="173">
        <v>0</v>
      </c>
      <c r="J2330" s="173">
        <v>0</v>
      </c>
      <c r="K2330" s="173">
        <v>0</v>
      </c>
      <c r="L2330" s="174">
        <v>0</v>
      </c>
      <c r="M2330" s="173">
        <v>251</v>
      </c>
      <c r="N2330" s="173">
        <v>80</v>
      </c>
      <c r="O2330" s="173">
        <v>107</v>
      </c>
      <c r="P2330" s="167">
        <v>2.1375000000000002</v>
      </c>
    </row>
    <row r="2331" spans="1:16" x14ac:dyDescent="0.35">
      <c r="A2331" s="177" t="s">
        <v>3978</v>
      </c>
      <c r="B2331" s="175"/>
      <c r="C2331" s="175" t="s">
        <v>254</v>
      </c>
      <c r="D2331" s="175" t="s">
        <v>2391</v>
      </c>
      <c r="E2331" s="175"/>
      <c r="F2331" s="175" t="s">
        <v>3977</v>
      </c>
      <c r="G2331" s="176" t="s">
        <v>201</v>
      </c>
      <c r="H2331" s="175" t="s">
        <v>1462</v>
      </c>
      <c r="I2331" s="173">
        <v>0</v>
      </c>
      <c r="J2331" s="173">
        <v>0</v>
      </c>
      <c r="K2331" s="173">
        <v>0</v>
      </c>
      <c r="L2331" s="174">
        <v>0</v>
      </c>
      <c r="M2331" s="173">
        <v>22</v>
      </c>
      <c r="N2331" s="173">
        <v>8</v>
      </c>
      <c r="O2331" s="173">
        <v>22</v>
      </c>
      <c r="P2331" s="167">
        <v>1.75</v>
      </c>
    </row>
    <row r="2332" spans="1:16" x14ac:dyDescent="0.35">
      <c r="A2332" s="177" t="s">
        <v>3976</v>
      </c>
      <c r="B2332" s="175"/>
      <c r="C2332" s="175" t="s">
        <v>259</v>
      </c>
      <c r="D2332" s="175" t="s">
        <v>2686</v>
      </c>
      <c r="E2332" s="175"/>
      <c r="F2332" s="175" t="s">
        <v>3975</v>
      </c>
      <c r="G2332" s="176" t="s">
        <v>1885</v>
      </c>
      <c r="H2332" s="175" t="s">
        <v>1462</v>
      </c>
      <c r="I2332" s="173">
        <v>0</v>
      </c>
      <c r="J2332" s="173">
        <v>0</v>
      </c>
      <c r="K2332" s="173">
        <v>0</v>
      </c>
      <c r="L2332" s="174">
        <v>0</v>
      </c>
      <c r="M2332" s="173">
        <v>22</v>
      </c>
      <c r="N2332" s="173">
        <v>8</v>
      </c>
      <c r="O2332" s="173">
        <v>10</v>
      </c>
      <c r="P2332" s="167">
        <v>1.75</v>
      </c>
    </row>
    <row r="2333" spans="1:16" x14ac:dyDescent="0.35">
      <c r="A2333" s="177" t="s">
        <v>3974</v>
      </c>
      <c r="B2333" s="175"/>
      <c r="C2333" s="175" t="s">
        <v>256</v>
      </c>
      <c r="D2333" s="175" t="s">
        <v>3973</v>
      </c>
      <c r="E2333" s="175"/>
      <c r="F2333" s="175" t="s">
        <v>3972</v>
      </c>
      <c r="G2333" s="176" t="s">
        <v>1843</v>
      </c>
      <c r="H2333" s="175" t="s">
        <v>1646</v>
      </c>
      <c r="I2333" s="173">
        <v>0</v>
      </c>
      <c r="J2333" s="173">
        <v>0</v>
      </c>
      <c r="K2333" s="173">
        <v>0</v>
      </c>
      <c r="L2333" s="174">
        <v>0</v>
      </c>
      <c r="M2333" s="173">
        <v>59</v>
      </c>
      <c r="N2333" s="173">
        <v>9</v>
      </c>
      <c r="O2333" s="173">
        <v>15</v>
      </c>
      <c r="P2333" s="167">
        <v>5.5555555555555598</v>
      </c>
    </row>
    <row r="2334" spans="1:16" x14ac:dyDescent="0.35">
      <c r="A2334" s="177" t="s">
        <v>3965</v>
      </c>
      <c r="B2334" s="175"/>
      <c r="C2334" s="175" t="s">
        <v>350</v>
      </c>
      <c r="D2334" s="175" t="s">
        <v>9766</v>
      </c>
      <c r="E2334" s="175"/>
      <c r="F2334" s="175" t="s">
        <v>3964</v>
      </c>
      <c r="G2334" s="176" t="s">
        <v>9767</v>
      </c>
      <c r="H2334" s="175" t="s">
        <v>1462</v>
      </c>
      <c r="I2334" s="173">
        <v>0</v>
      </c>
      <c r="J2334" s="173">
        <v>0</v>
      </c>
      <c r="K2334" s="173">
        <v>0</v>
      </c>
      <c r="L2334" s="174">
        <v>0</v>
      </c>
      <c r="M2334" s="173">
        <v>0</v>
      </c>
      <c r="N2334" s="173">
        <v>0</v>
      </c>
      <c r="O2334" s="173">
        <v>0</v>
      </c>
      <c r="P2334" s="167">
        <v>0</v>
      </c>
    </row>
    <row r="2335" spans="1:16" x14ac:dyDescent="0.35">
      <c r="A2335" s="177" t="s">
        <v>3963</v>
      </c>
      <c r="B2335" s="175"/>
      <c r="C2335" s="175" t="s">
        <v>350</v>
      </c>
      <c r="D2335" s="175"/>
      <c r="E2335" s="175"/>
      <c r="F2335" s="175" t="s">
        <v>3962</v>
      </c>
      <c r="G2335" s="176"/>
      <c r="H2335" s="175" t="s">
        <v>1462</v>
      </c>
      <c r="I2335" s="173">
        <v>0</v>
      </c>
      <c r="J2335" s="173">
        <v>0</v>
      </c>
      <c r="K2335" s="173">
        <v>0</v>
      </c>
      <c r="L2335" s="174">
        <v>0</v>
      </c>
      <c r="M2335" s="173">
        <v>0</v>
      </c>
      <c r="N2335" s="173">
        <v>0</v>
      </c>
      <c r="O2335" s="173">
        <v>0</v>
      </c>
      <c r="P2335" s="167">
        <v>0</v>
      </c>
    </row>
    <row r="2336" spans="1:16" x14ac:dyDescent="0.35">
      <c r="A2336" s="177" t="s">
        <v>3961</v>
      </c>
      <c r="B2336" s="175"/>
      <c r="C2336" s="175" t="s">
        <v>262</v>
      </c>
      <c r="D2336" s="175" t="s">
        <v>9387</v>
      </c>
      <c r="E2336" s="175"/>
      <c r="F2336" s="175" t="s">
        <v>3960</v>
      </c>
      <c r="G2336" s="176" t="s">
        <v>9388</v>
      </c>
      <c r="H2336" s="175" t="s">
        <v>1469</v>
      </c>
      <c r="I2336" s="173">
        <v>0</v>
      </c>
      <c r="J2336" s="173">
        <v>0</v>
      </c>
      <c r="K2336" s="173">
        <v>0</v>
      </c>
      <c r="L2336" s="174">
        <v>0</v>
      </c>
      <c r="M2336" s="173">
        <v>108</v>
      </c>
      <c r="N2336" s="173">
        <v>37</v>
      </c>
      <c r="O2336" s="173">
        <v>50</v>
      </c>
      <c r="P2336" s="167">
        <v>1.91891891891892</v>
      </c>
    </row>
    <row r="2337" spans="1:16" x14ac:dyDescent="0.35">
      <c r="A2337" s="177" t="s">
        <v>3959</v>
      </c>
      <c r="B2337" s="175"/>
      <c r="C2337" s="175" t="s">
        <v>262</v>
      </c>
      <c r="D2337" s="175"/>
      <c r="E2337" s="175"/>
      <c r="F2337" s="175" t="s">
        <v>3958</v>
      </c>
      <c r="G2337" s="176"/>
      <c r="H2337" s="175" t="s">
        <v>1462</v>
      </c>
      <c r="I2337" s="173">
        <v>0</v>
      </c>
      <c r="J2337" s="173">
        <v>0</v>
      </c>
      <c r="K2337" s="173">
        <v>0</v>
      </c>
      <c r="L2337" s="174">
        <v>0</v>
      </c>
      <c r="M2337" s="173">
        <v>0</v>
      </c>
      <c r="N2337" s="173">
        <v>0</v>
      </c>
      <c r="O2337" s="173">
        <v>0</v>
      </c>
      <c r="P2337" s="167">
        <v>0</v>
      </c>
    </row>
    <row r="2338" spans="1:16" x14ac:dyDescent="0.35">
      <c r="A2338" s="177" t="s">
        <v>3952</v>
      </c>
      <c r="B2338" s="175"/>
      <c r="C2338" s="175" t="s">
        <v>259</v>
      </c>
      <c r="D2338" s="175" t="s">
        <v>3951</v>
      </c>
      <c r="E2338" s="175"/>
      <c r="F2338" s="175" t="s">
        <v>3950</v>
      </c>
      <c r="G2338" s="176" t="s">
        <v>2115</v>
      </c>
      <c r="H2338" s="175" t="s">
        <v>1462</v>
      </c>
      <c r="I2338" s="173">
        <v>0</v>
      </c>
      <c r="J2338" s="173">
        <v>1</v>
      </c>
      <c r="K2338" s="173">
        <v>1</v>
      </c>
      <c r="L2338" s="174">
        <v>-1</v>
      </c>
      <c r="M2338" s="173">
        <v>604</v>
      </c>
      <c r="N2338" s="173">
        <v>226</v>
      </c>
      <c r="O2338" s="173">
        <v>296</v>
      </c>
      <c r="P2338" s="167">
        <v>1.6725663716814201</v>
      </c>
    </row>
    <row r="2339" spans="1:16" x14ac:dyDescent="0.35">
      <c r="A2339" s="177" t="s">
        <v>3949</v>
      </c>
      <c r="B2339" s="175"/>
      <c r="C2339" s="175" t="s">
        <v>268</v>
      </c>
      <c r="D2339" s="175" t="s">
        <v>10529</v>
      </c>
      <c r="E2339" s="175"/>
      <c r="F2339" s="175" t="s">
        <v>3948</v>
      </c>
      <c r="G2339" s="176" t="s">
        <v>2357</v>
      </c>
      <c r="H2339" s="175" t="s">
        <v>1469</v>
      </c>
      <c r="I2339" s="173">
        <v>0</v>
      </c>
      <c r="J2339" s="173">
        <v>0</v>
      </c>
      <c r="K2339" s="173">
        <v>0</v>
      </c>
      <c r="L2339" s="174">
        <v>0</v>
      </c>
      <c r="M2339" s="173">
        <v>222</v>
      </c>
      <c r="N2339" s="173">
        <v>144</v>
      </c>
      <c r="O2339" s="173">
        <v>159</v>
      </c>
      <c r="P2339" s="167">
        <v>0.54166666666666696</v>
      </c>
    </row>
    <row r="2340" spans="1:16" x14ac:dyDescent="0.35">
      <c r="A2340" s="177" t="s">
        <v>3945</v>
      </c>
      <c r="B2340" s="175"/>
      <c r="C2340" s="175" t="s">
        <v>254</v>
      </c>
      <c r="D2340" s="175" t="s">
        <v>11396</v>
      </c>
      <c r="E2340" s="175"/>
      <c r="F2340" s="175" t="s">
        <v>3944</v>
      </c>
      <c r="G2340" s="176" t="s">
        <v>2231</v>
      </c>
      <c r="H2340" s="175" t="s">
        <v>1469</v>
      </c>
      <c r="I2340" s="173">
        <v>0</v>
      </c>
      <c r="J2340" s="173">
        <v>0</v>
      </c>
      <c r="K2340" s="173">
        <v>0</v>
      </c>
      <c r="L2340" s="174">
        <v>0</v>
      </c>
      <c r="M2340" s="173">
        <v>5</v>
      </c>
      <c r="N2340" s="173">
        <v>0</v>
      </c>
      <c r="O2340" s="173">
        <v>0</v>
      </c>
      <c r="P2340" s="167">
        <v>0</v>
      </c>
    </row>
    <row r="2341" spans="1:16" x14ac:dyDescent="0.35">
      <c r="A2341" s="177" t="s">
        <v>6904</v>
      </c>
      <c r="B2341" s="175"/>
      <c r="C2341" s="175" t="s">
        <v>351</v>
      </c>
      <c r="D2341" s="175" t="s">
        <v>1880</v>
      </c>
      <c r="E2341" s="175"/>
      <c r="F2341" s="175" t="s">
        <v>6903</v>
      </c>
      <c r="G2341" s="176" t="s">
        <v>202</v>
      </c>
      <c r="H2341" s="175" t="s">
        <v>1462</v>
      </c>
      <c r="I2341" s="173">
        <v>0</v>
      </c>
      <c r="J2341" s="173">
        <v>0</v>
      </c>
      <c r="K2341" s="173">
        <v>0</v>
      </c>
      <c r="L2341" s="174">
        <v>0</v>
      </c>
      <c r="M2341" s="173">
        <v>41</v>
      </c>
      <c r="N2341" s="173">
        <v>6</v>
      </c>
      <c r="O2341" s="173">
        <v>12</v>
      </c>
      <c r="P2341" s="167">
        <v>5.8333333333333304</v>
      </c>
    </row>
    <row r="2342" spans="1:16" x14ac:dyDescent="0.35">
      <c r="A2342" s="177" t="s">
        <v>3940</v>
      </c>
      <c r="B2342" s="175"/>
      <c r="C2342" s="175" t="s">
        <v>257</v>
      </c>
      <c r="D2342" s="175" t="s">
        <v>2941</v>
      </c>
      <c r="E2342" s="175"/>
      <c r="F2342" s="175" t="s">
        <v>3939</v>
      </c>
      <c r="G2342" s="176" t="s">
        <v>1885</v>
      </c>
      <c r="H2342" s="175" t="s">
        <v>1462</v>
      </c>
      <c r="I2342" s="173">
        <v>0</v>
      </c>
      <c r="J2342" s="173">
        <v>0</v>
      </c>
      <c r="K2342" s="173">
        <v>0</v>
      </c>
      <c r="L2342" s="174">
        <v>0</v>
      </c>
      <c r="M2342" s="173">
        <v>22</v>
      </c>
      <c r="N2342" s="173">
        <v>9</v>
      </c>
      <c r="O2342" s="173">
        <v>10</v>
      </c>
      <c r="P2342" s="167">
        <v>1.44444444444444</v>
      </c>
    </row>
    <row r="2343" spans="1:16" x14ac:dyDescent="0.35">
      <c r="A2343" s="177" t="s">
        <v>3938</v>
      </c>
      <c r="B2343" s="175"/>
      <c r="C2343" s="175" t="s">
        <v>262</v>
      </c>
      <c r="D2343" s="175" t="s">
        <v>3937</v>
      </c>
      <c r="E2343" s="175"/>
      <c r="F2343" s="175" t="s">
        <v>3936</v>
      </c>
      <c r="G2343" s="176" t="s">
        <v>201</v>
      </c>
      <c r="H2343" s="175" t="s">
        <v>1469</v>
      </c>
      <c r="I2343" s="173">
        <v>0</v>
      </c>
      <c r="J2343" s="173">
        <v>0</v>
      </c>
      <c r="K2343" s="173">
        <v>0</v>
      </c>
      <c r="L2343" s="174">
        <v>0</v>
      </c>
      <c r="M2343" s="173">
        <v>17</v>
      </c>
      <c r="N2343" s="173">
        <v>3</v>
      </c>
      <c r="O2343" s="173">
        <v>5</v>
      </c>
      <c r="P2343" s="167">
        <v>4.6666666666666696</v>
      </c>
    </row>
    <row r="2344" spans="1:16" x14ac:dyDescent="0.35">
      <c r="A2344" s="177" t="s">
        <v>3933</v>
      </c>
      <c r="B2344" s="175"/>
      <c r="C2344" s="175" t="s">
        <v>350</v>
      </c>
      <c r="D2344" s="175" t="s">
        <v>3932</v>
      </c>
      <c r="E2344" s="175"/>
      <c r="F2344" s="175" t="s">
        <v>3931</v>
      </c>
      <c r="G2344" s="176" t="s">
        <v>3930</v>
      </c>
      <c r="H2344" s="175" t="s">
        <v>1469</v>
      </c>
      <c r="I2344" s="173">
        <v>0</v>
      </c>
      <c r="J2344" s="173">
        <v>0</v>
      </c>
      <c r="K2344" s="173">
        <v>0</v>
      </c>
      <c r="L2344" s="174">
        <v>0</v>
      </c>
      <c r="M2344" s="173">
        <v>57</v>
      </c>
      <c r="N2344" s="173">
        <v>11</v>
      </c>
      <c r="O2344" s="173">
        <v>17</v>
      </c>
      <c r="P2344" s="167">
        <v>4.1818181818181799</v>
      </c>
    </row>
    <row r="2345" spans="1:16" x14ac:dyDescent="0.35">
      <c r="A2345" s="177" t="s">
        <v>3929</v>
      </c>
      <c r="B2345" s="175"/>
      <c r="C2345" s="175" t="s">
        <v>350</v>
      </c>
      <c r="D2345" s="175"/>
      <c r="E2345" s="175"/>
      <c r="F2345" s="175" t="s">
        <v>3928</v>
      </c>
      <c r="G2345" s="176"/>
      <c r="H2345" s="175" t="s">
        <v>1462</v>
      </c>
      <c r="I2345" s="173">
        <v>0</v>
      </c>
      <c r="J2345" s="173">
        <v>0</v>
      </c>
      <c r="K2345" s="173">
        <v>0</v>
      </c>
      <c r="L2345" s="174">
        <v>0</v>
      </c>
      <c r="M2345" s="173">
        <v>0</v>
      </c>
      <c r="N2345" s="173">
        <v>0</v>
      </c>
      <c r="O2345" s="173">
        <v>0</v>
      </c>
      <c r="P2345" s="167">
        <v>0</v>
      </c>
    </row>
    <row r="2346" spans="1:16" x14ac:dyDescent="0.35">
      <c r="A2346" s="177" t="s">
        <v>3927</v>
      </c>
      <c r="B2346" s="175"/>
      <c r="C2346" s="175" t="s">
        <v>258</v>
      </c>
      <c r="D2346" s="175" t="s">
        <v>1880</v>
      </c>
      <c r="E2346" s="175"/>
      <c r="F2346" s="175" t="s">
        <v>3926</v>
      </c>
      <c r="G2346" s="176" t="s">
        <v>202</v>
      </c>
      <c r="H2346" s="175" t="s">
        <v>1469</v>
      </c>
      <c r="I2346" s="173">
        <v>0</v>
      </c>
      <c r="J2346" s="173">
        <v>0</v>
      </c>
      <c r="K2346" s="173">
        <v>0</v>
      </c>
      <c r="L2346" s="174">
        <v>0</v>
      </c>
      <c r="M2346" s="173">
        <v>40</v>
      </c>
      <c r="N2346" s="173">
        <v>8</v>
      </c>
      <c r="O2346" s="173">
        <v>10</v>
      </c>
      <c r="P2346" s="167">
        <v>4</v>
      </c>
    </row>
    <row r="2347" spans="1:16" x14ac:dyDescent="0.35">
      <c r="A2347" s="177" t="s">
        <v>7340</v>
      </c>
      <c r="B2347" s="175"/>
      <c r="C2347" s="175" t="s">
        <v>8856</v>
      </c>
      <c r="D2347" s="175" t="s">
        <v>7771</v>
      </c>
      <c r="E2347" s="175"/>
      <c r="F2347" s="175" t="s">
        <v>7339</v>
      </c>
      <c r="G2347" s="176" t="s">
        <v>2755</v>
      </c>
      <c r="H2347" s="175" t="s">
        <v>1646</v>
      </c>
      <c r="I2347" s="173">
        <v>0</v>
      </c>
      <c r="J2347" s="173">
        <v>0</v>
      </c>
      <c r="K2347" s="173">
        <v>29</v>
      </c>
      <c r="L2347" s="174">
        <v>0</v>
      </c>
      <c r="M2347" s="173">
        <v>63</v>
      </c>
      <c r="N2347" s="173">
        <v>11</v>
      </c>
      <c r="O2347" s="173">
        <v>21</v>
      </c>
      <c r="P2347" s="167">
        <v>4.7272727272727302</v>
      </c>
    </row>
    <row r="2348" spans="1:16" x14ac:dyDescent="0.35">
      <c r="A2348" s="177" t="s">
        <v>3925</v>
      </c>
      <c r="B2348" s="175"/>
      <c r="C2348" s="175" t="s">
        <v>350</v>
      </c>
      <c r="D2348" s="175" t="s">
        <v>6962</v>
      </c>
      <c r="E2348" s="175"/>
      <c r="F2348" s="175" t="s">
        <v>3924</v>
      </c>
      <c r="G2348" s="176" t="s">
        <v>2357</v>
      </c>
      <c r="H2348" s="175" t="s">
        <v>1469</v>
      </c>
      <c r="I2348" s="173">
        <v>0</v>
      </c>
      <c r="J2348" s="173">
        <v>0</v>
      </c>
      <c r="K2348" s="173">
        <v>0</v>
      </c>
      <c r="L2348" s="174">
        <v>0</v>
      </c>
      <c r="M2348" s="173">
        <v>84</v>
      </c>
      <c r="N2348" s="173">
        <v>22</v>
      </c>
      <c r="O2348" s="173">
        <v>30</v>
      </c>
      <c r="P2348" s="167">
        <v>2.8181818181818201</v>
      </c>
    </row>
    <row r="2349" spans="1:16" x14ac:dyDescent="0.35">
      <c r="A2349" s="177" t="s">
        <v>3923</v>
      </c>
      <c r="B2349" s="175"/>
      <c r="C2349" s="175" t="s">
        <v>350</v>
      </c>
      <c r="D2349" s="175" t="s">
        <v>2642</v>
      </c>
      <c r="E2349" s="175"/>
      <c r="F2349" s="175" t="s">
        <v>3922</v>
      </c>
      <c r="G2349" s="176" t="s">
        <v>202</v>
      </c>
      <c r="H2349" s="175" t="s">
        <v>1462</v>
      </c>
      <c r="I2349" s="173">
        <v>0</v>
      </c>
      <c r="J2349" s="173">
        <v>0</v>
      </c>
      <c r="K2349" s="173">
        <v>0</v>
      </c>
      <c r="L2349" s="174">
        <v>0</v>
      </c>
      <c r="M2349" s="173">
        <v>20</v>
      </c>
      <c r="N2349" s="173">
        <v>3</v>
      </c>
      <c r="O2349" s="173">
        <v>5</v>
      </c>
      <c r="P2349" s="167">
        <v>5.6666666666666696</v>
      </c>
    </row>
    <row r="2350" spans="1:16" x14ac:dyDescent="0.35">
      <c r="A2350" s="177" t="s">
        <v>3919</v>
      </c>
      <c r="B2350" s="175"/>
      <c r="C2350" s="175" t="s">
        <v>258</v>
      </c>
      <c r="D2350" s="175" t="s">
        <v>3918</v>
      </c>
      <c r="E2350" s="175"/>
      <c r="F2350" s="175" t="s">
        <v>3917</v>
      </c>
      <c r="G2350" s="176" t="s">
        <v>2083</v>
      </c>
      <c r="H2350" s="175" t="s">
        <v>1469</v>
      </c>
      <c r="I2350" s="173">
        <v>0</v>
      </c>
      <c r="J2350" s="173">
        <v>0</v>
      </c>
      <c r="K2350" s="173">
        <v>0</v>
      </c>
      <c r="L2350" s="174">
        <v>0</v>
      </c>
      <c r="M2350" s="173">
        <v>80</v>
      </c>
      <c r="N2350" s="173">
        <v>19</v>
      </c>
      <c r="O2350" s="173">
        <v>27</v>
      </c>
      <c r="P2350" s="167">
        <v>3.2105263157894699</v>
      </c>
    </row>
    <row r="2351" spans="1:16" x14ac:dyDescent="0.35">
      <c r="A2351" s="177" t="s">
        <v>3912</v>
      </c>
      <c r="B2351" s="175"/>
      <c r="C2351" s="175" t="s">
        <v>262</v>
      </c>
      <c r="D2351" s="175" t="s">
        <v>9769</v>
      </c>
      <c r="E2351" s="175"/>
      <c r="F2351" s="175" t="s">
        <v>3911</v>
      </c>
      <c r="G2351" s="176" t="s">
        <v>11398</v>
      </c>
      <c r="H2351" s="175" t="s">
        <v>1469</v>
      </c>
      <c r="I2351" s="173">
        <v>0</v>
      </c>
      <c r="J2351" s="173">
        <v>0</v>
      </c>
      <c r="K2351" s="173">
        <v>0</v>
      </c>
      <c r="L2351" s="174">
        <v>0</v>
      </c>
      <c r="M2351" s="173">
        <v>132</v>
      </c>
      <c r="N2351" s="173">
        <v>37</v>
      </c>
      <c r="O2351" s="173">
        <v>72</v>
      </c>
      <c r="P2351" s="167">
        <v>2.5675675675675702</v>
      </c>
    </row>
    <row r="2352" spans="1:16" x14ac:dyDescent="0.35">
      <c r="A2352" s="177" t="s">
        <v>3910</v>
      </c>
      <c r="B2352" s="175"/>
      <c r="C2352" s="175" t="s">
        <v>257</v>
      </c>
      <c r="D2352" s="175" t="s">
        <v>4144</v>
      </c>
      <c r="E2352" s="175"/>
      <c r="F2352" s="175" t="s">
        <v>3909</v>
      </c>
      <c r="G2352" s="176" t="s">
        <v>4142</v>
      </c>
      <c r="H2352" s="175" t="s">
        <v>1646</v>
      </c>
      <c r="I2352" s="173">
        <v>0</v>
      </c>
      <c r="J2352" s="173">
        <v>1</v>
      </c>
      <c r="K2352" s="173">
        <v>6</v>
      </c>
      <c r="L2352" s="174">
        <v>-1</v>
      </c>
      <c r="M2352" s="173">
        <v>299</v>
      </c>
      <c r="N2352" s="173">
        <v>195</v>
      </c>
      <c r="O2352" s="173">
        <v>211</v>
      </c>
      <c r="P2352" s="167">
        <v>0.53333333333333299</v>
      </c>
    </row>
    <row r="2353" spans="1:16" x14ac:dyDescent="0.35">
      <c r="A2353" s="177" t="s">
        <v>3906</v>
      </c>
      <c r="B2353" s="175"/>
      <c r="C2353" s="175" t="s">
        <v>254</v>
      </c>
      <c r="D2353" s="175" t="s">
        <v>9392</v>
      </c>
      <c r="E2353" s="175"/>
      <c r="F2353" s="175" t="s">
        <v>3905</v>
      </c>
      <c r="G2353" s="176" t="s">
        <v>9393</v>
      </c>
      <c r="H2353" s="175" t="s">
        <v>1462</v>
      </c>
      <c r="I2353" s="173">
        <v>0</v>
      </c>
      <c r="J2353" s="173">
        <v>0</v>
      </c>
      <c r="K2353" s="173">
        <v>0</v>
      </c>
      <c r="L2353" s="174">
        <v>0</v>
      </c>
      <c r="M2353" s="173">
        <v>77</v>
      </c>
      <c r="N2353" s="173">
        <v>33</v>
      </c>
      <c r="O2353" s="173">
        <v>46</v>
      </c>
      <c r="P2353" s="167">
        <v>1.3333333333333299</v>
      </c>
    </row>
    <row r="2354" spans="1:16" x14ac:dyDescent="0.35">
      <c r="A2354" s="177" t="s">
        <v>3904</v>
      </c>
      <c r="B2354" s="175"/>
      <c r="C2354" s="175" t="s">
        <v>254</v>
      </c>
      <c r="D2354" s="175" t="s">
        <v>1880</v>
      </c>
      <c r="E2354" s="175"/>
      <c r="F2354" s="175" t="s">
        <v>3903</v>
      </c>
      <c r="G2354" s="176" t="s">
        <v>202</v>
      </c>
      <c r="H2354" s="175" t="s">
        <v>1462</v>
      </c>
      <c r="I2354" s="173">
        <v>0</v>
      </c>
      <c r="J2354" s="173">
        <v>0</v>
      </c>
      <c r="K2354" s="173">
        <v>0</v>
      </c>
      <c r="L2354" s="174">
        <v>0</v>
      </c>
      <c r="M2354" s="173">
        <v>0</v>
      </c>
      <c r="N2354" s="173">
        <v>0</v>
      </c>
      <c r="O2354" s="173">
        <v>0</v>
      </c>
      <c r="P2354" s="167">
        <v>0</v>
      </c>
    </row>
    <row r="2355" spans="1:16" x14ac:dyDescent="0.35">
      <c r="A2355" s="177" t="s">
        <v>3898</v>
      </c>
      <c r="B2355" s="175"/>
      <c r="C2355" s="175" t="s">
        <v>259</v>
      </c>
      <c r="D2355" s="175" t="s">
        <v>2862</v>
      </c>
      <c r="E2355" s="175"/>
      <c r="F2355" s="175" t="s">
        <v>3897</v>
      </c>
      <c r="G2355" s="176" t="s">
        <v>202</v>
      </c>
      <c r="H2355" s="175" t="s">
        <v>1462</v>
      </c>
      <c r="I2355" s="173">
        <v>0</v>
      </c>
      <c r="J2355" s="173">
        <v>0</v>
      </c>
      <c r="K2355" s="173">
        <v>0</v>
      </c>
      <c r="L2355" s="174">
        <v>0</v>
      </c>
      <c r="M2355" s="173">
        <v>21</v>
      </c>
      <c r="N2355" s="173">
        <v>7</v>
      </c>
      <c r="O2355" s="173">
        <v>9</v>
      </c>
      <c r="P2355" s="167">
        <v>2</v>
      </c>
    </row>
    <row r="2356" spans="1:16" x14ac:dyDescent="0.35">
      <c r="A2356" s="177" t="s">
        <v>3896</v>
      </c>
      <c r="B2356" s="175"/>
      <c r="C2356" s="175" t="s">
        <v>258</v>
      </c>
      <c r="D2356" s="175" t="s">
        <v>3895</v>
      </c>
      <c r="E2356" s="175"/>
      <c r="F2356" s="175" t="s">
        <v>3894</v>
      </c>
      <c r="G2356" s="176" t="s">
        <v>201</v>
      </c>
      <c r="H2356" s="175" t="s">
        <v>1469</v>
      </c>
      <c r="I2356" s="173">
        <v>0</v>
      </c>
      <c r="J2356" s="173">
        <v>0</v>
      </c>
      <c r="K2356" s="173">
        <v>0</v>
      </c>
      <c r="L2356" s="174">
        <v>0</v>
      </c>
      <c r="M2356" s="173">
        <v>49</v>
      </c>
      <c r="N2356" s="173">
        <v>19</v>
      </c>
      <c r="O2356" s="173">
        <v>11</v>
      </c>
      <c r="P2356" s="167">
        <v>1.57894736842105</v>
      </c>
    </row>
    <row r="2357" spans="1:16" x14ac:dyDescent="0.35">
      <c r="A2357" s="177" t="s">
        <v>3893</v>
      </c>
      <c r="B2357" s="175"/>
      <c r="C2357" s="175" t="s">
        <v>256</v>
      </c>
      <c r="D2357" s="175" t="s">
        <v>3892</v>
      </c>
      <c r="E2357" s="175"/>
      <c r="F2357" s="175" t="s">
        <v>3891</v>
      </c>
      <c r="G2357" s="176" t="s">
        <v>2612</v>
      </c>
      <c r="H2357" s="175" t="s">
        <v>1469</v>
      </c>
      <c r="I2357" s="173">
        <v>0</v>
      </c>
      <c r="J2357" s="173">
        <v>0</v>
      </c>
      <c r="K2357" s="173">
        <v>0</v>
      </c>
      <c r="L2357" s="174">
        <v>0</v>
      </c>
      <c r="M2357" s="173">
        <v>66</v>
      </c>
      <c r="N2357" s="173">
        <v>24</v>
      </c>
      <c r="O2357" s="173">
        <v>32</v>
      </c>
      <c r="P2357" s="167">
        <v>1.75</v>
      </c>
    </row>
    <row r="2358" spans="1:16" x14ac:dyDescent="0.35">
      <c r="A2358" s="177" t="s">
        <v>3890</v>
      </c>
      <c r="B2358" s="175"/>
      <c r="C2358" s="175" t="s">
        <v>262</v>
      </c>
      <c r="D2358" s="175" t="s">
        <v>10531</v>
      </c>
      <c r="E2358" s="175"/>
      <c r="F2358" s="175" t="s">
        <v>3889</v>
      </c>
      <c r="G2358" s="176" t="s">
        <v>11399</v>
      </c>
      <c r="H2358" s="175" t="s">
        <v>1469</v>
      </c>
      <c r="I2358" s="173">
        <v>0</v>
      </c>
      <c r="J2358" s="173">
        <v>0</v>
      </c>
      <c r="K2358" s="173">
        <v>0</v>
      </c>
      <c r="L2358" s="174">
        <v>0</v>
      </c>
      <c r="M2358" s="173">
        <v>117</v>
      </c>
      <c r="N2358" s="173">
        <v>38</v>
      </c>
      <c r="O2358" s="173">
        <v>51</v>
      </c>
      <c r="P2358" s="167">
        <v>2.07894736842105</v>
      </c>
    </row>
    <row r="2359" spans="1:16" x14ac:dyDescent="0.35">
      <c r="A2359" s="177" t="s">
        <v>3888</v>
      </c>
      <c r="B2359" s="175"/>
      <c r="C2359" s="175" t="s">
        <v>256</v>
      </c>
      <c r="D2359" s="175"/>
      <c r="E2359" s="175"/>
      <c r="F2359" s="175" t="s">
        <v>3887</v>
      </c>
      <c r="G2359" s="176"/>
      <c r="H2359" s="175" t="s">
        <v>1462</v>
      </c>
      <c r="I2359" s="173">
        <v>0</v>
      </c>
      <c r="J2359" s="173">
        <v>0</v>
      </c>
      <c r="K2359" s="173">
        <v>0</v>
      </c>
      <c r="L2359" s="174">
        <v>0</v>
      </c>
      <c r="M2359" s="173">
        <v>0</v>
      </c>
      <c r="N2359" s="173">
        <v>0</v>
      </c>
      <c r="O2359" s="173">
        <v>0</v>
      </c>
      <c r="P2359" s="167">
        <v>0</v>
      </c>
    </row>
    <row r="2360" spans="1:16" x14ac:dyDescent="0.35">
      <c r="A2360" s="177" t="s">
        <v>6902</v>
      </c>
      <c r="B2360" s="175"/>
      <c r="C2360" s="175" t="s">
        <v>256</v>
      </c>
      <c r="D2360" s="175" t="s">
        <v>9960</v>
      </c>
      <c r="E2360" s="175"/>
      <c r="F2360" s="175" t="s">
        <v>6901</v>
      </c>
      <c r="G2360" s="176" t="s">
        <v>9168</v>
      </c>
      <c r="H2360" s="175" t="s">
        <v>1646</v>
      </c>
      <c r="I2360" s="173">
        <v>0</v>
      </c>
      <c r="J2360" s="173">
        <v>0</v>
      </c>
      <c r="K2360" s="173">
        <v>0</v>
      </c>
      <c r="L2360" s="174">
        <v>0</v>
      </c>
      <c r="M2360" s="173">
        <v>287</v>
      </c>
      <c r="N2360" s="173">
        <v>105</v>
      </c>
      <c r="O2360" s="173">
        <v>147</v>
      </c>
      <c r="P2360" s="167">
        <v>1.7333333333333301</v>
      </c>
    </row>
    <row r="2361" spans="1:16" x14ac:dyDescent="0.35">
      <c r="A2361" s="177" t="s">
        <v>3884</v>
      </c>
      <c r="B2361" s="175"/>
      <c r="C2361" s="175" t="s">
        <v>260</v>
      </c>
      <c r="D2361" s="175" t="s">
        <v>10533</v>
      </c>
      <c r="E2361" s="175"/>
      <c r="F2361" s="175" t="s">
        <v>3883</v>
      </c>
      <c r="G2361" s="176" t="s">
        <v>1457</v>
      </c>
      <c r="H2361" s="175" t="s">
        <v>1646</v>
      </c>
      <c r="I2361" s="173">
        <v>0</v>
      </c>
      <c r="J2361" s="173">
        <v>0</v>
      </c>
      <c r="K2361" s="173">
        <v>1</v>
      </c>
      <c r="L2361" s="174">
        <v>0</v>
      </c>
      <c r="M2361" s="173">
        <v>62</v>
      </c>
      <c r="N2361" s="173">
        <v>12</v>
      </c>
      <c r="O2361" s="173">
        <v>18</v>
      </c>
      <c r="P2361" s="167">
        <v>4.1666666666666696</v>
      </c>
    </row>
    <row r="2362" spans="1:16" x14ac:dyDescent="0.35">
      <c r="A2362" s="177" t="s">
        <v>3882</v>
      </c>
      <c r="B2362" s="175"/>
      <c r="C2362" s="175" t="s">
        <v>260</v>
      </c>
      <c r="D2362" s="175" t="s">
        <v>9770</v>
      </c>
      <c r="E2362" s="175"/>
      <c r="F2362" s="175" t="s">
        <v>3881</v>
      </c>
      <c r="G2362" s="176" t="s">
        <v>9771</v>
      </c>
      <c r="H2362" s="175" t="s">
        <v>1462</v>
      </c>
      <c r="I2362" s="173">
        <v>0</v>
      </c>
      <c r="J2362" s="173">
        <v>0</v>
      </c>
      <c r="K2362" s="173">
        <v>0</v>
      </c>
      <c r="L2362" s="174">
        <v>0</v>
      </c>
      <c r="M2362" s="173">
        <v>20</v>
      </c>
      <c r="N2362" s="173">
        <v>3</v>
      </c>
      <c r="O2362" s="173">
        <v>5</v>
      </c>
      <c r="P2362" s="167">
        <v>5.6666666666666696</v>
      </c>
    </row>
    <row r="2363" spans="1:16" x14ac:dyDescent="0.35">
      <c r="A2363" s="177" t="s">
        <v>3877</v>
      </c>
      <c r="B2363" s="175" t="s">
        <v>3113</v>
      </c>
      <c r="C2363" s="175" t="s">
        <v>260</v>
      </c>
      <c r="D2363" s="175" t="s">
        <v>3876</v>
      </c>
      <c r="E2363" s="175" t="s">
        <v>3875</v>
      </c>
      <c r="F2363" s="175"/>
      <c r="G2363" s="176" t="s">
        <v>274</v>
      </c>
      <c r="H2363" s="175" t="s">
        <v>1469</v>
      </c>
      <c r="I2363" s="173">
        <v>0</v>
      </c>
      <c r="J2363" s="173">
        <v>0</v>
      </c>
      <c r="K2363" s="173">
        <v>0</v>
      </c>
      <c r="L2363" s="174">
        <v>0</v>
      </c>
      <c r="M2363" s="173">
        <v>152</v>
      </c>
      <c r="N2363" s="173">
        <v>61</v>
      </c>
      <c r="O2363" s="173">
        <v>72</v>
      </c>
      <c r="P2363" s="167">
        <v>1.49180327868852</v>
      </c>
    </row>
    <row r="2364" spans="1:16" x14ac:dyDescent="0.35">
      <c r="A2364" s="177" t="s">
        <v>3874</v>
      </c>
      <c r="B2364" s="175"/>
      <c r="C2364" s="175" t="s">
        <v>256</v>
      </c>
      <c r="D2364" s="175" t="s">
        <v>3052</v>
      </c>
      <c r="E2364" s="175"/>
      <c r="F2364" s="175" t="s">
        <v>3873</v>
      </c>
      <c r="G2364" s="176" t="s">
        <v>3050</v>
      </c>
      <c r="H2364" s="175" t="s">
        <v>1469</v>
      </c>
      <c r="I2364" s="173">
        <v>0</v>
      </c>
      <c r="J2364" s="173">
        <v>0</v>
      </c>
      <c r="K2364" s="173">
        <v>0</v>
      </c>
      <c r="L2364" s="174">
        <v>0</v>
      </c>
      <c r="M2364" s="173">
        <v>119</v>
      </c>
      <c r="N2364" s="173">
        <v>21</v>
      </c>
      <c r="O2364" s="173">
        <v>37</v>
      </c>
      <c r="P2364" s="167">
        <v>4.6666666666666696</v>
      </c>
    </row>
    <row r="2365" spans="1:16" x14ac:dyDescent="0.35">
      <c r="A2365" s="177" t="s">
        <v>3872</v>
      </c>
      <c r="B2365" s="175"/>
      <c r="C2365" s="175" t="s">
        <v>258</v>
      </c>
      <c r="D2365" s="175"/>
      <c r="E2365" s="175"/>
      <c r="F2365" s="175" t="s">
        <v>3871</v>
      </c>
      <c r="G2365" s="176"/>
      <c r="H2365" s="175" t="s">
        <v>1462</v>
      </c>
      <c r="I2365" s="173">
        <v>0</v>
      </c>
      <c r="J2365" s="173">
        <v>0</v>
      </c>
      <c r="K2365" s="173">
        <v>0</v>
      </c>
      <c r="L2365" s="174">
        <v>0</v>
      </c>
      <c r="M2365" s="173">
        <v>0</v>
      </c>
      <c r="N2365" s="173">
        <v>0</v>
      </c>
      <c r="O2365" s="173">
        <v>0</v>
      </c>
      <c r="P2365" s="167">
        <v>0</v>
      </c>
    </row>
    <row r="2366" spans="1:16" x14ac:dyDescent="0.35">
      <c r="A2366" s="177" t="s">
        <v>3868</v>
      </c>
      <c r="B2366" s="175"/>
      <c r="C2366" s="175" t="s">
        <v>256</v>
      </c>
      <c r="D2366" s="175" t="s">
        <v>3867</v>
      </c>
      <c r="E2366" s="175"/>
      <c r="F2366" s="175" t="s">
        <v>3866</v>
      </c>
      <c r="G2366" s="176" t="s">
        <v>2465</v>
      </c>
      <c r="H2366" s="175" t="s">
        <v>1469</v>
      </c>
      <c r="I2366" s="173">
        <v>0</v>
      </c>
      <c r="J2366" s="173">
        <v>0</v>
      </c>
      <c r="K2366" s="173">
        <v>0</v>
      </c>
      <c r="L2366" s="174">
        <v>0</v>
      </c>
      <c r="M2366" s="173">
        <v>17</v>
      </c>
      <c r="N2366" s="173">
        <v>3</v>
      </c>
      <c r="O2366" s="173">
        <v>5</v>
      </c>
      <c r="P2366" s="167">
        <v>4.6666666666666696</v>
      </c>
    </row>
    <row r="2367" spans="1:16" x14ac:dyDescent="0.35">
      <c r="A2367" s="177" t="s">
        <v>3865</v>
      </c>
      <c r="B2367" s="175"/>
      <c r="C2367" s="175" t="s">
        <v>264</v>
      </c>
      <c r="D2367" s="175" t="s">
        <v>3864</v>
      </c>
      <c r="E2367" s="175"/>
      <c r="F2367" s="175" t="s">
        <v>3863</v>
      </c>
      <c r="G2367" s="176" t="s">
        <v>3862</v>
      </c>
      <c r="H2367" s="175" t="s">
        <v>1646</v>
      </c>
      <c r="I2367" s="173">
        <v>0</v>
      </c>
      <c r="J2367" s="173">
        <v>0</v>
      </c>
      <c r="K2367" s="173">
        <v>0</v>
      </c>
      <c r="L2367" s="174">
        <v>0</v>
      </c>
      <c r="M2367" s="173">
        <v>150</v>
      </c>
      <c r="N2367" s="173">
        <v>58</v>
      </c>
      <c r="O2367" s="173">
        <v>73</v>
      </c>
      <c r="P2367" s="167">
        <v>1.58620689655172</v>
      </c>
    </row>
    <row r="2368" spans="1:16" x14ac:dyDescent="0.35">
      <c r="A2368" s="177" t="s">
        <v>3861</v>
      </c>
      <c r="B2368" s="175"/>
      <c r="C2368" s="175" t="s">
        <v>254</v>
      </c>
      <c r="D2368" s="175" t="s">
        <v>3860</v>
      </c>
      <c r="E2368" s="175"/>
      <c r="F2368" s="175" t="s">
        <v>3859</v>
      </c>
      <c r="G2368" s="176" t="s">
        <v>3858</v>
      </c>
      <c r="H2368" s="175" t="s">
        <v>1469</v>
      </c>
      <c r="I2368" s="173">
        <v>0</v>
      </c>
      <c r="J2368" s="173">
        <v>0</v>
      </c>
      <c r="K2368" s="173">
        <v>0</v>
      </c>
      <c r="L2368" s="174">
        <v>0</v>
      </c>
      <c r="M2368" s="173">
        <v>36</v>
      </c>
      <c r="N2368" s="173">
        <v>20</v>
      </c>
      <c r="O2368" s="173">
        <v>24</v>
      </c>
      <c r="P2368" s="167">
        <v>0.8</v>
      </c>
    </row>
    <row r="2369" spans="1:16" x14ac:dyDescent="0.35">
      <c r="A2369" s="177" t="s">
        <v>3857</v>
      </c>
      <c r="B2369" s="175"/>
      <c r="C2369" s="175" t="s">
        <v>256</v>
      </c>
      <c r="D2369" s="175" t="s">
        <v>9396</v>
      </c>
      <c r="E2369" s="175"/>
      <c r="F2369" s="175" t="s">
        <v>3856</v>
      </c>
      <c r="G2369" s="176" t="s">
        <v>1474</v>
      </c>
      <c r="H2369" s="175" t="s">
        <v>1646</v>
      </c>
      <c r="I2369" s="173">
        <v>0</v>
      </c>
      <c r="J2369" s="173">
        <v>0</v>
      </c>
      <c r="K2369" s="173">
        <v>0</v>
      </c>
      <c r="L2369" s="174">
        <v>0</v>
      </c>
      <c r="M2369" s="173">
        <v>0</v>
      </c>
      <c r="N2369" s="173">
        <v>0</v>
      </c>
      <c r="O2369" s="173">
        <v>0</v>
      </c>
      <c r="P2369" s="167">
        <v>0</v>
      </c>
    </row>
    <row r="2370" spans="1:16" x14ac:dyDescent="0.35">
      <c r="A2370" s="177" t="s">
        <v>3855</v>
      </c>
      <c r="B2370" s="175"/>
      <c r="C2370" s="175" t="s">
        <v>254</v>
      </c>
      <c r="D2370" s="175"/>
      <c r="E2370" s="175"/>
      <c r="F2370" s="175" t="s">
        <v>3854</v>
      </c>
      <c r="G2370" s="176"/>
      <c r="H2370" s="175" t="s">
        <v>1462</v>
      </c>
      <c r="I2370" s="173">
        <v>0</v>
      </c>
      <c r="J2370" s="173">
        <v>0</v>
      </c>
      <c r="K2370" s="173">
        <v>0</v>
      </c>
      <c r="L2370" s="174">
        <v>0</v>
      </c>
      <c r="M2370" s="173">
        <v>0</v>
      </c>
      <c r="N2370" s="173">
        <v>0</v>
      </c>
      <c r="O2370" s="173">
        <v>0</v>
      </c>
      <c r="P2370" s="167">
        <v>0</v>
      </c>
    </row>
    <row r="2371" spans="1:16" x14ac:dyDescent="0.35">
      <c r="A2371" s="177" t="s">
        <v>3853</v>
      </c>
      <c r="B2371" s="175"/>
      <c r="C2371" s="175" t="s">
        <v>8856</v>
      </c>
      <c r="D2371" s="175" t="s">
        <v>2522</v>
      </c>
      <c r="E2371" s="175"/>
      <c r="F2371" s="175" t="s">
        <v>3852</v>
      </c>
      <c r="G2371" s="176" t="s">
        <v>2520</v>
      </c>
      <c r="H2371" s="175" t="s">
        <v>1646</v>
      </c>
      <c r="I2371" s="173">
        <v>0</v>
      </c>
      <c r="J2371" s="173">
        <v>0</v>
      </c>
      <c r="K2371" s="173">
        <v>0</v>
      </c>
      <c r="L2371" s="174">
        <v>0</v>
      </c>
      <c r="M2371" s="173">
        <v>589</v>
      </c>
      <c r="N2371" s="173">
        <v>204</v>
      </c>
      <c r="O2371" s="173">
        <v>263</v>
      </c>
      <c r="P2371" s="167">
        <v>1.8872549019607801</v>
      </c>
    </row>
    <row r="2372" spans="1:16" x14ac:dyDescent="0.35">
      <c r="A2372" s="177" t="s">
        <v>7494</v>
      </c>
      <c r="B2372" s="175"/>
      <c r="C2372" s="175" t="s">
        <v>258</v>
      </c>
      <c r="D2372" s="180" t="s">
        <v>7493</v>
      </c>
      <c r="E2372" s="175"/>
      <c r="F2372" s="175" t="s">
        <v>7492</v>
      </c>
      <c r="G2372" s="176" t="s">
        <v>1839</v>
      </c>
      <c r="H2372" s="175" t="s">
        <v>1646</v>
      </c>
      <c r="I2372" s="173">
        <v>0</v>
      </c>
      <c r="J2372" s="173">
        <v>0</v>
      </c>
      <c r="K2372" s="173">
        <v>0</v>
      </c>
      <c r="L2372" s="174">
        <v>0</v>
      </c>
      <c r="M2372" s="173">
        <v>167</v>
      </c>
      <c r="N2372" s="173">
        <v>56</v>
      </c>
      <c r="O2372" s="173">
        <v>79</v>
      </c>
      <c r="P2372" s="167">
        <v>1.9821428571428601</v>
      </c>
    </row>
    <row r="2373" spans="1:16" x14ac:dyDescent="0.35">
      <c r="A2373" s="177" t="s">
        <v>3851</v>
      </c>
      <c r="B2373" s="175"/>
      <c r="C2373" s="175" t="s">
        <v>259</v>
      </c>
      <c r="D2373" s="175" t="s">
        <v>3850</v>
      </c>
      <c r="E2373" s="175"/>
      <c r="F2373" s="175" t="s">
        <v>3849</v>
      </c>
      <c r="G2373" s="176" t="s">
        <v>2213</v>
      </c>
      <c r="H2373" s="175" t="s">
        <v>1469</v>
      </c>
      <c r="I2373" s="173">
        <v>0</v>
      </c>
      <c r="J2373" s="173">
        <v>0</v>
      </c>
      <c r="K2373" s="173">
        <v>0</v>
      </c>
      <c r="L2373" s="174">
        <v>0</v>
      </c>
      <c r="M2373" s="173">
        <v>44</v>
      </c>
      <c r="N2373" s="173">
        <v>16</v>
      </c>
      <c r="O2373" s="173">
        <v>21</v>
      </c>
      <c r="P2373" s="167">
        <v>1.75</v>
      </c>
    </row>
    <row r="2374" spans="1:16" x14ac:dyDescent="0.35">
      <c r="A2374" s="177" t="s">
        <v>3848</v>
      </c>
      <c r="B2374" s="175"/>
      <c r="C2374" s="175" t="s">
        <v>350</v>
      </c>
      <c r="D2374" s="175"/>
      <c r="E2374" s="175"/>
      <c r="F2374" s="175" t="s">
        <v>3847</v>
      </c>
      <c r="G2374" s="176"/>
      <c r="H2374" s="175" t="s">
        <v>1469</v>
      </c>
      <c r="I2374" s="173">
        <v>0</v>
      </c>
      <c r="J2374" s="173">
        <v>0</v>
      </c>
      <c r="K2374" s="173">
        <v>0</v>
      </c>
      <c r="L2374" s="174">
        <v>0</v>
      </c>
      <c r="M2374" s="173">
        <v>0</v>
      </c>
      <c r="N2374" s="173">
        <v>0</v>
      </c>
      <c r="O2374" s="173">
        <v>0</v>
      </c>
      <c r="P2374" s="167">
        <v>0</v>
      </c>
    </row>
    <row r="2375" spans="1:16" x14ac:dyDescent="0.35">
      <c r="A2375" s="177" t="s">
        <v>3846</v>
      </c>
      <c r="B2375" s="175"/>
      <c r="C2375" s="175" t="s">
        <v>259</v>
      </c>
      <c r="D2375" s="175"/>
      <c r="E2375" s="175"/>
      <c r="F2375" s="175" t="s">
        <v>3845</v>
      </c>
      <c r="G2375" s="176"/>
      <c r="H2375" s="175" t="s">
        <v>1462</v>
      </c>
      <c r="I2375" s="173">
        <v>0</v>
      </c>
      <c r="J2375" s="173">
        <v>0</v>
      </c>
      <c r="K2375" s="173">
        <v>0</v>
      </c>
      <c r="L2375" s="174">
        <v>0</v>
      </c>
      <c r="M2375" s="173">
        <v>0</v>
      </c>
      <c r="N2375" s="173">
        <v>0</v>
      </c>
      <c r="O2375" s="173">
        <v>0</v>
      </c>
      <c r="P2375" s="167">
        <v>0</v>
      </c>
    </row>
    <row r="2376" spans="1:16" x14ac:dyDescent="0.35">
      <c r="A2376" s="177" t="s">
        <v>3844</v>
      </c>
      <c r="B2376" s="175"/>
      <c r="C2376" s="175" t="s">
        <v>259</v>
      </c>
      <c r="D2376" s="175"/>
      <c r="E2376" s="175"/>
      <c r="F2376" s="175" t="s">
        <v>3843</v>
      </c>
      <c r="G2376" s="176"/>
      <c r="H2376" s="175" t="s">
        <v>1462</v>
      </c>
      <c r="I2376" s="173">
        <v>0</v>
      </c>
      <c r="J2376" s="173">
        <v>0</v>
      </c>
      <c r="K2376" s="173">
        <v>0</v>
      </c>
      <c r="L2376" s="174">
        <v>0</v>
      </c>
      <c r="M2376" s="173">
        <v>0</v>
      </c>
      <c r="N2376" s="173">
        <v>0</v>
      </c>
      <c r="O2376" s="173">
        <v>0</v>
      </c>
      <c r="P2376" s="167">
        <v>0</v>
      </c>
    </row>
    <row r="2377" spans="1:16" x14ac:dyDescent="0.35">
      <c r="A2377" s="177" t="s">
        <v>3842</v>
      </c>
      <c r="B2377" s="175"/>
      <c r="C2377" s="175" t="s">
        <v>259</v>
      </c>
      <c r="D2377" s="175"/>
      <c r="E2377" s="175"/>
      <c r="F2377" s="175" t="s">
        <v>3841</v>
      </c>
      <c r="G2377" s="176"/>
      <c r="H2377" s="175" t="s">
        <v>1462</v>
      </c>
      <c r="I2377" s="173">
        <v>0</v>
      </c>
      <c r="J2377" s="173">
        <v>0</v>
      </c>
      <c r="K2377" s="173">
        <v>0</v>
      </c>
      <c r="L2377" s="174">
        <v>0</v>
      </c>
      <c r="M2377" s="173">
        <v>0</v>
      </c>
      <c r="N2377" s="173">
        <v>0</v>
      </c>
      <c r="O2377" s="173">
        <v>0</v>
      </c>
      <c r="P2377" s="167">
        <v>0</v>
      </c>
    </row>
    <row r="2378" spans="1:16" x14ac:dyDescent="0.35">
      <c r="A2378" s="177" t="s">
        <v>3834</v>
      </c>
      <c r="B2378" s="175"/>
      <c r="C2378" s="175" t="s">
        <v>260</v>
      </c>
      <c r="D2378" s="175" t="s">
        <v>10537</v>
      </c>
      <c r="E2378" s="175"/>
      <c r="F2378" s="175" t="s">
        <v>3833</v>
      </c>
      <c r="G2378" s="176" t="s">
        <v>10538</v>
      </c>
      <c r="H2378" s="175" t="s">
        <v>1469</v>
      </c>
      <c r="I2378" s="173">
        <v>0</v>
      </c>
      <c r="J2378" s="173">
        <v>0</v>
      </c>
      <c r="K2378" s="173">
        <v>0</v>
      </c>
      <c r="L2378" s="174">
        <v>0</v>
      </c>
      <c r="M2378" s="173">
        <v>101</v>
      </c>
      <c r="N2378" s="173">
        <v>27</v>
      </c>
      <c r="O2378" s="173">
        <v>37</v>
      </c>
      <c r="P2378" s="167">
        <v>2.74074074074074</v>
      </c>
    </row>
    <row r="2379" spans="1:16" x14ac:dyDescent="0.35">
      <c r="A2379" s="177" t="s">
        <v>3830</v>
      </c>
      <c r="B2379" s="175"/>
      <c r="C2379" s="175" t="s">
        <v>259</v>
      </c>
      <c r="D2379" s="175"/>
      <c r="E2379" s="175"/>
      <c r="F2379" s="175" t="s">
        <v>3829</v>
      </c>
      <c r="G2379" s="176"/>
      <c r="H2379" s="175" t="s">
        <v>1462</v>
      </c>
      <c r="I2379" s="173">
        <v>0</v>
      </c>
      <c r="J2379" s="173">
        <v>0</v>
      </c>
      <c r="K2379" s="173">
        <v>0</v>
      </c>
      <c r="L2379" s="174">
        <v>0</v>
      </c>
      <c r="M2379" s="173">
        <v>0</v>
      </c>
      <c r="N2379" s="173">
        <v>0</v>
      </c>
      <c r="O2379" s="173">
        <v>0</v>
      </c>
      <c r="P2379" s="167">
        <v>0</v>
      </c>
    </row>
    <row r="2380" spans="1:16" x14ac:dyDescent="0.35">
      <c r="A2380" s="177" t="s">
        <v>3828</v>
      </c>
      <c r="B2380" s="175"/>
      <c r="C2380" s="175" t="s">
        <v>259</v>
      </c>
      <c r="D2380" s="175"/>
      <c r="E2380" s="175"/>
      <c r="F2380" s="175" t="s">
        <v>3827</v>
      </c>
      <c r="G2380" s="176"/>
      <c r="H2380" s="175" t="s">
        <v>1462</v>
      </c>
      <c r="I2380" s="173">
        <v>0</v>
      </c>
      <c r="J2380" s="173">
        <v>0</v>
      </c>
      <c r="K2380" s="173">
        <v>0</v>
      </c>
      <c r="L2380" s="174">
        <v>0</v>
      </c>
      <c r="M2380" s="173">
        <v>0</v>
      </c>
      <c r="N2380" s="173">
        <v>0</v>
      </c>
      <c r="O2380" s="173">
        <v>0</v>
      </c>
      <c r="P2380" s="167">
        <v>0</v>
      </c>
    </row>
    <row r="2381" spans="1:16" x14ac:dyDescent="0.35">
      <c r="A2381" s="177" t="s">
        <v>3826</v>
      </c>
      <c r="B2381" s="175"/>
      <c r="C2381" s="175" t="s">
        <v>259</v>
      </c>
      <c r="D2381" s="175"/>
      <c r="E2381" s="175"/>
      <c r="F2381" s="175" t="s">
        <v>3825</v>
      </c>
      <c r="G2381" s="176"/>
      <c r="H2381" s="175" t="s">
        <v>1462</v>
      </c>
      <c r="I2381" s="173">
        <v>0</v>
      </c>
      <c r="J2381" s="173">
        <v>0</v>
      </c>
      <c r="K2381" s="173">
        <v>0</v>
      </c>
      <c r="L2381" s="174">
        <v>0</v>
      </c>
      <c r="M2381" s="173">
        <v>0</v>
      </c>
      <c r="N2381" s="173">
        <v>0</v>
      </c>
      <c r="O2381" s="173">
        <v>0</v>
      </c>
      <c r="P2381" s="167">
        <v>0</v>
      </c>
    </row>
    <row r="2382" spans="1:16" x14ac:dyDescent="0.35">
      <c r="A2382" s="177" t="s">
        <v>3824</v>
      </c>
      <c r="B2382" s="175"/>
      <c r="C2382" s="175" t="s">
        <v>259</v>
      </c>
      <c r="D2382" s="175"/>
      <c r="E2382" s="175"/>
      <c r="F2382" s="175" t="s">
        <v>3823</v>
      </c>
      <c r="G2382" s="176"/>
      <c r="H2382" s="175" t="s">
        <v>1462</v>
      </c>
      <c r="I2382" s="173">
        <v>0</v>
      </c>
      <c r="J2382" s="173">
        <v>0</v>
      </c>
      <c r="K2382" s="173">
        <v>0</v>
      </c>
      <c r="L2382" s="174">
        <v>0</v>
      </c>
      <c r="M2382" s="173">
        <v>0</v>
      </c>
      <c r="N2382" s="173">
        <v>0</v>
      </c>
      <c r="O2382" s="173">
        <v>0</v>
      </c>
      <c r="P2382" s="167">
        <v>0</v>
      </c>
    </row>
    <row r="2383" spans="1:16" x14ac:dyDescent="0.35">
      <c r="A2383" s="177" t="s">
        <v>3822</v>
      </c>
      <c r="B2383" s="175"/>
      <c r="C2383" s="175" t="s">
        <v>259</v>
      </c>
      <c r="D2383" s="175" t="s">
        <v>1892</v>
      </c>
      <c r="E2383" s="175"/>
      <c r="F2383" s="175" t="s">
        <v>3821</v>
      </c>
      <c r="G2383" s="176" t="s">
        <v>227</v>
      </c>
      <c r="H2383" s="175" t="s">
        <v>1469</v>
      </c>
      <c r="I2383" s="173">
        <v>0</v>
      </c>
      <c r="J2383" s="173">
        <v>0</v>
      </c>
      <c r="K2383" s="173">
        <v>0</v>
      </c>
      <c r="L2383" s="174">
        <v>0</v>
      </c>
      <c r="M2383" s="173">
        <v>21</v>
      </c>
      <c r="N2383" s="173">
        <v>11</v>
      </c>
      <c r="O2383" s="173">
        <v>12</v>
      </c>
      <c r="P2383" s="167">
        <v>0.90909090909090895</v>
      </c>
    </row>
    <row r="2384" spans="1:16" x14ac:dyDescent="0.35">
      <c r="A2384" s="177" t="s">
        <v>3820</v>
      </c>
      <c r="B2384" s="175"/>
      <c r="C2384" s="175" t="s">
        <v>259</v>
      </c>
      <c r="D2384" s="175"/>
      <c r="E2384" s="175"/>
      <c r="F2384" s="175" t="s">
        <v>3819</v>
      </c>
      <c r="G2384" s="176"/>
      <c r="H2384" s="175" t="s">
        <v>1462</v>
      </c>
      <c r="I2384" s="173">
        <v>0</v>
      </c>
      <c r="J2384" s="173">
        <v>0</v>
      </c>
      <c r="K2384" s="173">
        <v>0</v>
      </c>
      <c r="L2384" s="174">
        <v>0</v>
      </c>
      <c r="M2384" s="173">
        <v>0</v>
      </c>
      <c r="N2384" s="173">
        <v>0</v>
      </c>
      <c r="O2384" s="173">
        <v>0</v>
      </c>
      <c r="P2384" s="167">
        <v>0</v>
      </c>
    </row>
    <row r="2385" spans="1:16" x14ac:dyDescent="0.35">
      <c r="A2385" s="177" t="s">
        <v>3818</v>
      </c>
      <c r="B2385" s="175"/>
      <c r="C2385" s="175" t="s">
        <v>259</v>
      </c>
      <c r="D2385" s="175"/>
      <c r="E2385" s="175"/>
      <c r="F2385" s="175" t="s">
        <v>3817</v>
      </c>
      <c r="G2385" s="176"/>
      <c r="H2385" s="175" t="s">
        <v>1462</v>
      </c>
      <c r="I2385" s="173">
        <v>0</v>
      </c>
      <c r="J2385" s="173">
        <v>0</v>
      </c>
      <c r="K2385" s="173">
        <v>0</v>
      </c>
      <c r="L2385" s="174">
        <v>0</v>
      </c>
      <c r="M2385" s="173">
        <v>0</v>
      </c>
      <c r="N2385" s="173">
        <v>0</v>
      </c>
      <c r="O2385" s="173">
        <v>0</v>
      </c>
      <c r="P2385" s="167">
        <v>0</v>
      </c>
    </row>
    <row r="2386" spans="1:16" x14ac:dyDescent="0.35">
      <c r="A2386" s="177" t="s">
        <v>3816</v>
      </c>
      <c r="B2386" s="175"/>
      <c r="C2386" s="175" t="s">
        <v>259</v>
      </c>
      <c r="D2386" s="175"/>
      <c r="E2386" s="175"/>
      <c r="F2386" s="175" t="s">
        <v>3815</v>
      </c>
      <c r="G2386" s="176"/>
      <c r="H2386" s="175" t="s">
        <v>1462</v>
      </c>
      <c r="I2386" s="173">
        <v>0</v>
      </c>
      <c r="J2386" s="173">
        <v>0</v>
      </c>
      <c r="K2386" s="173">
        <v>0</v>
      </c>
      <c r="L2386" s="174">
        <v>0</v>
      </c>
      <c r="M2386" s="173">
        <v>0</v>
      </c>
      <c r="N2386" s="173">
        <v>0</v>
      </c>
      <c r="O2386" s="173">
        <v>0</v>
      </c>
      <c r="P2386" s="167">
        <v>0</v>
      </c>
    </row>
    <row r="2387" spans="1:16" x14ac:dyDescent="0.35">
      <c r="A2387" s="177" t="s">
        <v>3814</v>
      </c>
      <c r="B2387" s="175"/>
      <c r="C2387" s="175" t="s">
        <v>259</v>
      </c>
      <c r="D2387" s="175"/>
      <c r="E2387" s="175"/>
      <c r="F2387" s="175" t="s">
        <v>3813</v>
      </c>
      <c r="G2387" s="176"/>
      <c r="H2387" s="175" t="s">
        <v>1462</v>
      </c>
      <c r="I2387" s="173">
        <v>0</v>
      </c>
      <c r="J2387" s="173">
        <v>0</v>
      </c>
      <c r="K2387" s="173">
        <v>0</v>
      </c>
      <c r="L2387" s="174">
        <v>0</v>
      </c>
      <c r="M2387" s="173">
        <v>0</v>
      </c>
      <c r="N2387" s="173">
        <v>0</v>
      </c>
      <c r="O2387" s="173">
        <v>0</v>
      </c>
      <c r="P2387" s="167">
        <v>0</v>
      </c>
    </row>
    <row r="2388" spans="1:16" x14ac:dyDescent="0.35">
      <c r="A2388" s="177" t="s">
        <v>3812</v>
      </c>
      <c r="B2388" s="175"/>
      <c r="C2388" s="175" t="s">
        <v>259</v>
      </c>
      <c r="D2388" s="175"/>
      <c r="E2388" s="175"/>
      <c r="F2388" s="175" t="s">
        <v>3811</v>
      </c>
      <c r="G2388" s="176"/>
      <c r="H2388" s="175" t="s">
        <v>1462</v>
      </c>
      <c r="I2388" s="173">
        <v>0</v>
      </c>
      <c r="J2388" s="173">
        <v>0</v>
      </c>
      <c r="K2388" s="173">
        <v>0</v>
      </c>
      <c r="L2388" s="174">
        <v>0</v>
      </c>
      <c r="M2388" s="173">
        <v>0</v>
      </c>
      <c r="N2388" s="173">
        <v>0</v>
      </c>
      <c r="O2388" s="173">
        <v>0</v>
      </c>
      <c r="P2388" s="167">
        <v>0</v>
      </c>
    </row>
    <row r="2389" spans="1:16" x14ac:dyDescent="0.35">
      <c r="A2389" s="177" t="s">
        <v>3810</v>
      </c>
      <c r="B2389" s="175"/>
      <c r="C2389" s="175" t="s">
        <v>8856</v>
      </c>
      <c r="D2389" s="175"/>
      <c r="E2389" s="175"/>
      <c r="F2389" s="175" t="s">
        <v>3809</v>
      </c>
      <c r="G2389" s="176"/>
      <c r="H2389" s="175" t="s">
        <v>1462</v>
      </c>
      <c r="I2389" s="173">
        <v>0</v>
      </c>
      <c r="J2389" s="173">
        <v>0</v>
      </c>
      <c r="K2389" s="173">
        <v>0</v>
      </c>
      <c r="L2389" s="174">
        <v>0</v>
      </c>
      <c r="M2389" s="173">
        <v>0</v>
      </c>
      <c r="N2389" s="173">
        <v>0</v>
      </c>
      <c r="O2389" s="173">
        <v>0</v>
      </c>
      <c r="P2389" s="167">
        <v>0</v>
      </c>
    </row>
    <row r="2390" spans="1:16" x14ac:dyDescent="0.35">
      <c r="A2390" s="177" t="s">
        <v>3808</v>
      </c>
      <c r="B2390" s="175"/>
      <c r="C2390" s="175" t="s">
        <v>262</v>
      </c>
      <c r="D2390" s="175" t="s">
        <v>11846</v>
      </c>
      <c r="E2390" s="175"/>
      <c r="F2390" s="175" t="s">
        <v>3807</v>
      </c>
      <c r="G2390" s="176" t="s">
        <v>2115</v>
      </c>
      <c r="H2390" s="175" t="s">
        <v>1462</v>
      </c>
      <c r="I2390" s="173">
        <v>0</v>
      </c>
      <c r="J2390" s="173">
        <v>0</v>
      </c>
      <c r="K2390" s="173">
        <v>0</v>
      </c>
      <c r="L2390" s="174">
        <v>0</v>
      </c>
      <c r="M2390" s="173">
        <v>66</v>
      </c>
      <c r="N2390" s="173">
        <v>13</v>
      </c>
      <c r="O2390" s="173">
        <v>40</v>
      </c>
      <c r="P2390" s="167">
        <v>4.0769230769230802</v>
      </c>
    </row>
    <row r="2391" spans="1:16" x14ac:dyDescent="0.35">
      <c r="A2391" s="177" t="s">
        <v>3804</v>
      </c>
      <c r="B2391" s="175"/>
      <c r="C2391" s="175" t="s">
        <v>259</v>
      </c>
      <c r="D2391" s="175" t="s">
        <v>2024</v>
      </c>
      <c r="E2391" s="175"/>
      <c r="F2391" s="175" t="s">
        <v>3803</v>
      </c>
      <c r="G2391" s="176" t="s">
        <v>205</v>
      </c>
      <c r="H2391" s="175" t="s">
        <v>1469</v>
      </c>
      <c r="I2391" s="173">
        <v>0</v>
      </c>
      <c r="J2391" s="173">
        <v>0</v>
      </c>
      <c r="K2391" s="173">
        <v>0</v>
      </c>
      <c r="L2391" s="174">
        <v>0</v>
      </c>
      <c r="M2391" s="173">
        <v>77</v>
      </c>
      <c r="N2391" s="173">
        <v>21</v>
      </c>
      <c r="O2391" s="173">
        <v>30</v>
      </c>
      <c r="P2391" s="167">
        <v>2.6666666666666701</v>
      </c>
    </row>
    <row r="2392" spans="1:16" x14ac:dyDescent="0.35">
      <c r="A2392" s="177" t="s">
        <v>3802</v>
      </c>
      <c r="B2392" s="175"/>
      <c r="C2392" s="175" t="s">
        <v>259</v>
      </c>
      <c r="D2392" s="175" t="s">
        <v>1892</v>
      </c>
      <c r="E2392" s="175"/>
      <c r="F2392" s="175" t="s">
        <v>3801</v>
      </c>
      <c r="G2392" s="176" t="s">
        <v>227</v>
      </c>
      <c r="H2392" s="175" t="s">
        <v>1469</v>
      </c>
      <c r="I2392" s="173">
        <v>0</v>
      </c>
      <c r="J2392" s="173">
        <v>0</v>
      </c>
      <c r="K2392" s="173">
        <v>0</v>
      </c>
      <c r="L2392" s="174">
        <v>0</v>
      </c>
      <c r="M2392" s="173">
        <v>28</v>
      </c>
      <c r="N2392" s="173">
        <v>14</v>
      </c>
      <c r="O2392" s="173">
        <v>14</v>
      </c>
      <c r="P2392" s="167">
        <v>1</v>
      </c>
    </row>
    <row r="2393" spans="1:16" x14ac:dyDescent="0.35">
      <c r="A2393" s="177" t="s">
        <v>3800</v>
      </c>
      <c r="B2393" s="175"/>
      <c r="C2393" s="175" t="s">
        <v>262</v>
      </c>
      <c r="D2393" s="175"/>
      <c r="E2393" s="175"/>
      <c r="F2393" s="175" t="s">
        <v>3799</v>
      </c>
      <c r="G2393" s="176"/>
      <c r="H2393" s="175" t="s">
        <v>1462</v>
      </c>
      <c r="I2393" s="173">
        <v>0</v>
      </c>
      <c r="J2393" s="173">
        <v>0</v>
      </c>
      <c r="K2393" s="173">
        <v>0</v>
      </c>
      <c r="L2393" s="174">
        <v>0</v>
      </c>
      <c r="M2393" s="173">
        <v>0</v>
      </c>
      <c r="N2393" s="173">
        <v>0</v>
      </c>
      <c r="O2393" s="173">
        <v>0</v>
      </c>
      <c r="P2393" s="167">
        <v>0</v>
      </c>
    </row>
    <row r="2394" spans="1:16" x14ac:dyDescent="0.35">
      <c r="A2394" s="177" t="s">
        <v>3798</v>
      </c>
      <c r="B2394" s="175"/>
      <c r="C2394" s="175" t="s">
        <v>257</v>
      </c>
      <c r="D2394" s="175" t="s">
        <v>3797</v>
      </c>
      <c r="E2394" s="175"/>
      <c r="F2394" s="175" t="s">
        <v>3796</v>
      </c>
      <c r="G2394" s="176" t="s">
        <v>216</v>
      </c>
      <c r="H2394" s="175" t="s">
        <v>1646</v>
      </c>
      <c r="I2394" s="173">
        <v>0</v>
      </c>
      <c r="J2394" s="173">
        <v>0</v>
      </c>
      <c r="K2394" s="173">
        <v>0</v>
      </c>
      <c r="L2394" s="174">
        <v>0</v>
      </c>
      <c r="M2394" s="173">
        <v>0</v>
      </c>
      <c r="N2394" s="173">
        <v>0</v>
      </c>
      <c r="O2394" s="173">
        <v>0</v>
      </c>
      <c r="P2394" s="167">
        <v>0</v>
      </c>
    </row>
    <row r="2395" spans="1:16" x14ac:dyDescent="0.35">
      <c r="A2395" s="177" t="s">
        <v>3795</v>
      </c>
      <c r="B2395" s="175"/>
      <c r="C2395" s="175" t="s">
        <v>259</v>
      </c>
      <c r="D2395" s="175"/>
      <c r="E2395" s="175"/>
      <c r="F2395" s="175" t="s">
        <v>3794</v>
      </c>
      <c r="G2395" s="176"/>
      <c r="H2395" s="175" t="s">
        <v>1462</v>
      </c>
      <c r="I2395" s="173">
        <v>0</v>
      </c>
      <c r="J2395" s="173">
        <v>0</v>
      </c>
      <c r="K2395" s="173">
        <v>0</v>
      </c>
      <c r="L2395" s="174">
        <v>0</v>
      </c>
      <c r="M2395" s="173">
        <v>0</v>
      </c>
      <c r="N2395" s="173">
        <v>0</v>
      </c>
      <c r="O2395" s="173">
        <v>0</v>
      </c>
      <c r="P2395" s="167">
        <v>0</v>
      </c>
    </row>
    <row r="2396" spans="1:16" x14ac:dyDescent="0.35">
      <c r="A2396" s="177" t="s">
        <v>3793</v>
      </c>
      <c r="B2396" s="175"/>
      <c r="C2396" s="175" t="s">
        <v>263</v>
      </c>
      <c r="D2396" s="175"/>
      <c r="E2396" s="175"/>
      <c r="F2396" s="175" t="s">
        <v>3792</v>
      </c>
      <c r="G2396" s="176"/>
      <c r="H2396" s="175" t="s">
        <v>1462</v>
      </c>
      <c r="I2396" s="173">
        <v>0</v>
      </c>
      <c r="J2396" s="173">
        <v>0</v>
      </c>
      <c r="K2396" s="173">
        <v>0</v>
      </c>
      <c r="L2396" s="174">
        <v>0</v>
      </c>
      <c r="M2396" s="173">
        <v>0</v>
      </c>
      <c r="N2396" s="173">
        <v>0</v>
      </c>
      <c r="O2396" s="173">
        <v>0</v>
      </c>
      <c r="P2396" s="167">
        <v>0</v>
      </c>
    </row>
    <row r="2397" spans="1:16" x14ac:dyDescent="0.35">
      <c r="A2397" s="177" t="s">
        <v>3791</v>
      </c>
      <c r="B2397" s="175"/>
      <c r="C2397" s="175" t="s">
        <v>350</v>
      </c>
      <c r="D2397" s="175"/>
      <c r="E2397" s="175"/>
      <c r="F2397" s="175" t="s">
        <v>3790</v>
      </c>
      <c r="G2397" s="176"/>
      <c r="H2397" s="175" t="s">
        <v>1462</v>
      </c>
      <c r="I2397" s="173">
        <v>0</v>
      </c>
      <c r="J2397" s="173">
        <v>0</v>
      </c>
      <c r="K2397" s="173">
        <v>0</v>
      </c>
      <c r="L2397" s="174">
        <v>0</v>
      </c>
      <c r="M2397" s="173">
        <v>0</v>
      </c>
      <c r="N2397" s="173">
        <v>0</v>
      </c>
      <c r="O2397" s="173">
        <v>0</v>
      </c>
      <c r="P2397" s="167">
        <v>0</v>
      </c>
    </row>
    <row r="2398" spans="1:16" x14ac:dyDescent="0.35">
      <c r="A2398" s="177" t="s">
        <v>3784</v>
      </c>
      <c r="B2398" s="175"/>
      <c r="C2398" s="175" t="s">
        <v>8856</v>
      </c>
      <c r="D2398" s="175" t="s">
        <v>9169</v>
      </c>
      <c r="E2398" s="175"/>
      <c r="F2398" s="175" t="s">
        <v>3782</v>
      </c>
      <c r="G2398" s="176" t="s">
        <v>1839</v>
      </c>
      <c r="H2398" s="175" t="s">
        <v>1469</v>
      </c>
      <c r="I2398" s="173">
        <v>0</v>
      </c>
      <c r="J2398" s="173">
        <v>0</v>
      </c>
      <c r="K2398" s="173">
        <v>0</v>
      </c>
      <c r="L2398" s="174">
        <v>0</v>
      </c>
      <c r="M2398" s="173">
        <v>81</v>
      </c>
      <c r="N2398" s="173">
        <v>18</v>
      </c>
      <c r="O2398" s="173">
        <v>30</v>
      </c>
      <c r="P2398" s="167">
        <v>3.5</v>
      </c>
    </row>
    <row r="2399" spans="1:16" x14ac:dyDescent="0.35">
      <c r="A2399" s="177" t="s">
        <v>3781</v>
      </c>
      <c r="B2399" s="175"/>
      <c r="C2399" s="175" t="s">
        <v>257</v>
      </c>
      <c r="D2399" s="175"/>
      <c r="E2399" s="175"/>
      <c r="F2399" s="175" t="s">
        <v>3780</v>
      </c>
      <c r="G2399" s="176"/>
      <c r="H2399" s="175" t="s">
        <v>1462</v>
      </c>
      <c r="I2399" s="173">
        <v>0</v>
      </c>
      <c r="J2399" s="173">
        <v>0</v>
      </c>
      <c r="K2399" s="173">
        <v>0</v>
      </c>
      <c r="L2399" s="174">
        <v>0</v>
      </c>
      <c r="M2399" s="173">
        <v>0</v>
      </c>
      <c r="N2399" s="173">
        <v>0</v>
      </c>
      <c r="O2399" s="173">
        <v>0</v>
      </c>
      <c r="P2399" s="167">
        <v>0</v>
      </c>
    </row>
    <row r="2400" spans="1:16" x14ac:dyDescent="0.35">
      <c r="A2400" s="177" t="s">
        <v>3779</v>
      </c>
      <c r="B2400" s="175"/>
      <c r="C2400" s="175" t="s">
        <v>257</v>
      </c>
      <c r="D2400" s="175" t="s">
        <v>3760</v>
      </c>
      <c r="E2400" s="175"/>
      <c r="F2400" s="175" t="s">
        <v>3778</v>
      </c>
      <c r="G2400" s="176" t="s">
        <v>217</v>
      </c>
      <c r="H2400" s="175" t="s">
        <v>1462</v>
      </c>
      <c r="I2400" s="173">
        <v>0</v>
      </c>
      <c r="J2400" s="173">
        <v>0</v>
      </c>
      <c r="K2400" s="173">
        <v>0</v>
      </c>
      <c r="L2400" s="174">
        <v>0</v>
      </c>
      <c r="M2400" s="173">
        <v>22</v>
      </c>
      <c r="N2400" s="173">
        <v>8</v>
      </c>
      <c r="O2400" s="173">
        <v>10</v>
      </c>
      <c r="P2400" s="167">
        <v>1.75</v>
      </c>
    </row>
    <row r="2401" spans="1:16" x14ac:dyDescent="0.35">
      <c r="A2401" s="177" t="s">
        <v>3777</v>
      </c>
      <c r="B2401" s="175"/>
      <c r="C2401" s="175" t="s">
        <v>257</v>
      </c>
      <c r="D2401" s="175" t="s">
        <v>3776</v>
      </c>
      <c r="E2401" s="175"/>
      <c r="F2401" s="175" t="s">
        <v>3775</v>
      </c>
      <c r="G2401" s="176" t="s">
        <v>3774</v>
      </c>
      <c r="H2401" s="175" t="s">
        <v>1469</v>
      </c>
      <c r="I2401" s="173">
        <v>0</v>
      </c>
      <c r="J2401" s="173">
        <v>0</v>
      </c>
      <c r="K2401" s="173">
        <v>0</v>
      </c>
      <c r="L2401" s="174">
        <v>0</v>
      </c>
      <c r="M2401" s="173">
        <v>40</v>
      </c>
      <c r="N2401" s="173">
        <v>11</v>
      </c>
      <c r="O2401" s="173">
        <v>15</v>
      </c>
      <c r="P2401" s="167">
        <v>2.6363636363636398</v>
      </c>
    </row>
    <row r="2402" spans="1:16" x14ac:dyDescent="0.35">
      <c r="A2402" s="177" t="s">
        <v>3773</v>
      </c>
      <c r="B2402" s="175"/>
      <c r="C2402" s="175" t="s">
        <v>257</v>
      </c>
      <c r="D2402" s="175" t="s">
        <v>2030</v>
      </c>
      <c r="E2402" s="175"/>
      <c r="F2402" s="175" t="s">
        <v>3772</v>
      </c>
      <c r="G2402" s="176" t="s">
        <v>208</v>
      </c>
      <c r="H2402" s="175" t="s">
        <v>1469</v>
      </c>
      <c r="I2402" s="173">
        <v>0</v>
      </c>
      <c r="J2402" s="173">
        <v>0</v>
      </c>
      <c r="K2402" s="173">
        <v>0</v>
      </c>
      <c r="L2402" s="174">
        <v>0</v>
      </c>
      <c r="M2402" s="173">
        <v>17</v>
      </c>
      <c r="N2402" s="173">
        <v>3</v>
      </c>
      <c r="O2402" s="173">
        <v>5</v>
      </c>
      <c r="P2402" s="167">
        <v>4.6666666666666696</v>
      </c>
    </row>
    <row r="2403" spans="1:16" x14ac:dyDescent="0.35">
      <c r="A2403" s="177" t="s">
        <v>3767</v>
      </c>
      <c r="B2403" s="175"/>
      <c r="C2403" s="175" t="s">
        <v>258</v>
      </c>
      <c r="D2403" s="175" t="s">
        <v>1920</v>
      </c>
      <c r="E2403" s="175"/>
      <c r="F2403" s="175" t="s">
        <v>3766</v>
      </c>
      <c r="G2403" s="176" t="s">
        <v>202</v>
      </c>
      <c r="H2403" s="175" t="s">
        <v>1646</v>
      </c>
      <c r="I2403" s="173">
        <v>0</v>
      </c>
      <c r="J2403" s="173">
        <v>0</v>
      </c>
      <c r="K2403" s="173">
        <v>0</v>
      </c>
      <c r="L2403" s="174">
        <v>0</v>
      </c>
      <c r="M2403" s="173">
        <v>40</v>
      </c>
      <c r="N2403" s="173">
        <v>19</v>
      </c>
      <c r="O2403" s="173">
        <v>27</v>
      </c>
      <c r="P2403" s="167">
        <v>1.1052631578947401</v>
      </c>
    </row>
    <row r="2404" spans="1:16" x14ac:dyDescent="0.35">
      <c r="A2404" s="177" t="s">
        <v>3765</v>
      </c>
      <c r="B2404" s="175"/>
      <c r="C2404" s="175" t="s">
        <v>255</v>
      </c>
      <c r="D2404" s="175" t="s">
        <v>3764</v>
      </c>
      <c r="E2404" s="175"/>
      <c r="F2404" s="175" t="s">
        <v>3763</v>
      </c>
      <c r="G2404" s="176" t="s">
        <v>3762</v>
      </c>
      <c r="H2404" s="175" t="s">
        <v>1469</v>
      </c>
      <c r="I2404" s="173">
        <v>0</v>
      </c>
      <c r="J2404" s="173">
        <v>0</v>
      </c>
      <c r="K2404" s="173">
        <v>0</v>
      </c>
      <c r="L2404" s="174">
        <v>0</v>
      </c>
      <c r="M2404" s="173">
        <v>83</v>
      </c>
      <c r="N2404" s="173">
        <v>27</v>
      </c>
      <c r="O2404" s="173">
        <v>36</v>
      </c>
      <c r="P2404" s="167">
        <v>2.07407407407407</v>
      </c>
    </row>
    <row r="2405" spans="1:16" x14ac:dyDescent="0.35">
      <c r="A2405" s="177" t="s">
        <v>3761</v>
      </c>
      <c r="B2405" s="175"/>
      <c r="C2405" s="175" t="s">
        <v>264</v>
      </c>
      <c r="D2405" s="175" t="s">
        <v>3760</v>
      </c>
      <c r="E2405" s="175"/>
      <c r="F2405" s="175" t="s">
        <v>3759</v>
      </c>
      <c r="G2405" s="176" t="s">
        <v>217</v>
      </c>
      <c r="H2405" s="175" t="s">
        <v>1462</v>
      </c>
      <c r="I2405" s="173">
        <v>0</v>
      </c>
      <c r="J2405" s="173">
        <v>0</v>
      </c>
      <c r="K2405" s="173">
        <v>0</v>
      </c>
      <c r="L2405" s="174">
        <v>0</v>
      </c>
      <c r="M2405" s="173">
        <v>30</v>
      </c>
      <c r="N2405" s="173">
        <v>13</v>
      </c>
      <c r="O2405" s="173">
        <v>14</v>
      </c>
      <c r="P2405" s="167">
        <v>1.3076923076923099</v>
      </c>
    </row>
    <row r="2406" spans="1:16" x14ac:dyDescent="0.35">
      <c r="A2406" s="177" t="s">
        <v>3758</v>
      </c>
      <c r="B2406" s="175"/>
      <c r="C2406" s="175" t="s">
        <v>258</v>
      </c>
      <c r="D2406" s="175" t="s">
        <v>4088</v>
      </c>
      <c r="E2406" s="175"/>
      <c r="F2406" s="175" t="s">
        <v>3757</v>
      </c>
      <c r="G2406" s="176" t="s">
        <v>201</v>
      </c>
      <c r="H2406" s="175" t="s">
        <v>1646</v>
      </c>
      <c r="I2406" s="173">
        <v>0</v>
      </c>
      <c r="J2406" s="173">
        <v>0</v>
      </c>
      <c r="K2406" s="173">
        <v>3</v>
      </c>
      <c r="L2406" s="174">
        <v>0</v>
      </c>
      <c r="M2406" s="173">
        <v>290</v>
      </c>
      <c r="N2406" s="173">
        <v>106</v>
      </c>
      <c r="O2406" s="173">
        <v>129</v>
      </c>
      <c r="P2406" s="167">
        <v>1.7358490566037701</v>
      </c>
    </row>
    <row r="2407" spans="1:16" x14ac:dyDescent="0.35">
      <c r="A2407" s="177" t="s">
        <v>3756</v>
      </c>
      <c r="B2407" s="175"/>
      <c r="C2407" s="175" t="s">
        <v>350</v>
      </c>
      <c r="D2407" s="175" t="s">
        <v>2283</v>
      </c>
      <c r="E2407" s="175"/>
      <c r="F2407" s="175" t="s">
        <v>3755</v>
      </c>
      <c r="G2407" s="176" t="s">
        <v>2281</v>
      </c>
      <c r="H2407" s="175" t="s">
        <v>1646</v>
      </c>
      <c r="I2407" s="173">
        <v>0</v>
      </c>
      <c r="J2407" s="173">
        <v>0</v>
      </c>
      <c r="K2407" s="173">
        <v>0</v>
      </c>
      <c r="L2407" s="174">
        <v>0</v>
      </c>
      <c r="M2407" s="173">
        <v>34</v>
      </c>
      <c r="N2407" s="173">
        <v>6</v>
      </c>
      <c r="O2407" s="173">
        <v>10</v>
      </c>
      <c r="P2407" s="167">
        <v>4.6666666666666696</v>
      </c>
    </row>
    <row r="2408" spans="1:16" x14ac:dyDescent="0.35">
      <c r="A2408" s="177" t="s">
        <v>3754</v>
      </c>
      <c r="B2408" s="175"/>
      <c r="C2408" s="175" t="s">
        <v>257</v>
      </c>
      <c r="D2408" s="175" t="s">
        <v>2030</v>
      </c>
      <c r="E2408" s="175"/>
      <c r="F2408" s="175" t="s">
        <v>3753</v>
      </c>
      <c r="G2408" s="176" t="s">
        <v>208</v>
      </c>
      <c r="H2408" s="175" t="s">
        <v>1469</v>
      </c>
      <c r="I2408" s="173">
        <v>0</v>
      </c>
      <c r="J2408" s="173">
        <v>0</v>
      </c>
      <c r="K2408" s="173">
        <v>0</v>
      </c>
      <c r="L2408" s="174">
        <v>0</v>
      </c>
      <c r="M2408" s="173">
        <v>39</v>
      </c>
      <c r="N2408" s="173">
        <v>11</v>
      </c>
      <c r="O2408" s="173">
        <v>15</v>
      </c>
      <c r="P2408" s="167">
        <v>2.5454545454545499</v>
      </c>
    </row>
    <row r="2409" spans="1:16" x14ac:dyDescent="0.35">
      <c r="A2409" s="177" t="s">
        <v>7294</v>
      </c>
      <c r="B2409" s="175"/>
      <c r="C2409" s="175" t="s">
        <v>258</v>
      </c>
      <c r="D2409" s="175" t="s">
        <v>11606</v>
      </c>
      <c r="E2409" s="175"/>
      <c r="F2409" s="175" t="s">
        <v>7293</v>
      </c>
      <c r="G2409" s="176" t="s">
        <v>7292</v>
      </c>
      <c r="H2409" s="175" t="s">
        <v>1646</v>
      </c>
      <c r="I2409" s="173">
        <v>0</v>
      </c>
      <c r="J2409" s="173">
        <v>2</v>
      </c>
      <c r="K2409" s="173">
        <v>5</v>
      </c>
      <c r="L2409" s="174">
        <v>-1</v>
      </c>
      <c r="M2409" s="173">
        <v>259</v>
      </c>
      <c r="N2409" s="173">
        <v>95</v>
      </c>
      <c r="O2409" s="173">
        <v>120</v>
      </c>
      <c r="P2409" s="167">
        <v>1.72631578947368</v>
      </c>
    </row>
    <row r="2410" spans="1:16" x14ac:dyDescent="0.35">
      <c r="A2410" s="177" t="s">
        <v>3752</v>
      </c>
      <c r="B2410" s="175"/>
      <c r="C2410" s="175" t="s">
        <v>462</v>
      </c>
      <c r="D2410" s="175" t="s">
        <v>9961</v>
      </c>
      <c r="E2410" s="175"/>
      <c r="F2410" s="175" t="s">
        <v>3751</v>
      </c>
      <c r="G2410" s="176" t="s">
        <v>201</v>
      </c>
      <c r="H2410" s="175" t="s">
        <v>1462</v>
      </c>
      <c r="I2410" s="173">
        <v>0</v>
      </c>
      <c r="J2410" s="173">
        <v>0</v>
      </c>
      <c r="K2410" s="173">
        <v>0</v>
      </c>
      <c r="L2410" s="174">
        <v>0</v>
      </c>
      <c r="M2410" s="173">
        <v>22</v>
      </c>
      <c r="N2410" s="173">
        <v>8</v>
      </c>
      <c r="O2410" s="173">
        <v>10</v>
      </c>
      <c r="P2410" s="167">
        <v>1.75</v>
      </c>
    </row>
    <row r="2411" spans="1:16" x14ac:dyDescent="0.35">
      <c r="A2411" s="177" t="s">
        <v>3750</v>
      </c>
      <c r="B2411" s="175"/>
      <c r="C2411" s="175" t="s">
        <v>255</v>
      </c>
      <c r="D2411" s="175" t="s">
        <v>9398</v>
      </c>
      <c r="E2411" s="175"/>
      <c r="F2411" s="175" t="s">
        <v>3749</v>
      </c>
      <c r="G2411" s="176" t="s">
        <v>9399</v>
      </c>
      <c r="H2411" s="175" t="s">
        <v>1469</v>
      </c>
      <c r="I2411" s="173">
        <v>0</v>
      </c>
      <c r="J2411" s="173">
        <v>0</v>
      </c>
      <c r="K2411" s="173">
        <v>0</v>
      </c>
      <c r="L2411" s="174">
        <v>0</v>
      </c>
      <c r="M2411" s="173">
        <v>89</v>
      </c>
      <c r="N2411" s="173">
        <v>32</v>
      </c>
      <c r="O2411" s="173">
        <v>39</v>
      </c>
      <c r="P2411" s="167">
        <v>1.78125</v>
      </c>
    </row>
    <row r="2412" spans="1:16" x14ac:dyDescent="0.35">
      <c r="A2412" s="177" t="s">
        <v>3748</v>
      </c>
      <c r="B2412" s="175" t="s">
        <v>2778</v>
      </c>
      <c r="C2412" s="175" t="s">
        <v>257</v>
      </c>
      <c r="D2412" s="175" t="s">
        <v>3747</v>
      </c>
      <c r="E2412" s="175" t="s">
        <v>3746</v>
      </c>
      <c r="F2412" s="175"/>
      <c r="G2412" s="176" t="s">
        <v>3745</v>
      </c>
      <c r="H2412" s="175" t="s">
        <v>1646</v>
      </c>
      <c r="I2412" s="173">
        <v>0</v>
      </c>
      <c r="J2412" s="173">
        <v>0</v>
      </c>
      <c r="K2412" s="173">
        <v>0</v>
      </c>
      <c r="L2412" s="174">
        <v>0</v>
      </c>
      <c r="M2412" s="173">
        <v>1795</v>
      </c>
      <c r="N2412" s="173">
        <v>1620</v>
      </c>
      <c r="O2412" s="173">
        <v>1590</v>
      </c>
      <c r="P2412" s="167">
        <v>0.108024691358025</v>
      </c>
    </row>
    <row r="2413" spans="1:16" x14ac:dyDescent="0.35">
      <c r="A2413" s="177" t="s">
        <v>3744</v>
      </c>
      <c r="B2413" s="175"/>
      <c r="C2413" s="175" t="s">
        <v>264</v>
      </c>
      <c r="D2413" s="175" t="s">
        <v>9401</v>
      </c>
      <c r="E2413" s="175"/>
      <c r="F2413" s="175" t="s">
        <v>3743</v>
      </c>
      <c r="G2413" s="176" t="s">
        <v>9402</v>
      </c>
      <c r="H2413" s="175" t="s">
        <v>1469</v>
      </c>
      <c r="I2413" s="173">
        <v>0</v>
      </c>
      <c r="J2413" s="173">
        <v>0</v>
      </c>
      <c r="K2413" s="173">
        <v>0</v>
      </c>
      <c r="L2413" s="174">
        <v>0</v>
      </c>
      <c r="M2413" s="173">
        <v>110</v>
      </c>
      <c r="N2413" s="173">
        <v>39</v>
      </c>
      <c r="O2413" s="173">
        <v>52</v>
      </c>
      <c r="P2413" s="167">
        <v>1.82051282051282</v>
      </c>
    </row>
    <row r="2414" spans="1:16" x14ac:dyDescent="0.35">
      <c r="A2414" s="177" t="s">
        <v>3742</v>
      </c>
      <c r="B2414" s="175" t="s">
        <v>3741</v>
      </c>
      <c r="C2414" s="175" t="s">
        <v>256</v>
      </c>
      <c r="D2414" s="175" t="s">
        <v>11849</v>
      </c>
      <c r="E2414" s="175" t="s">
        <v>3740</v>
      </c>
      <c r="F2414" s="175"/>
      <c r="G2414" s="176" t="s">
        <v>11850</v>
      </c>
      <c r="H2414" s="175" t="s">
        <v>1646</v>
      </c>
      <c r="I2414" s="173">
        <v>0</v>
      </c>
      <c r="J2414" s="173">
        <v>2</v>
      </c>
      <c r="K2414" s="173">
        <v>1</v>
      </c>
      <c r="L2414" s="174">
        <v>-1</v>
      </c>
      <c r="M2414" s="173">
        <v>2234</v>
      </c>
      <c r="N2414" s="173">
        <v>774</v>
      </c>
      <c r="O2414" s="173">
        <v>954</v>
      </c>
      <c r="P2414" s="167">
        <v>1.8863049095607201</v>
      </c>
    </row>
    <row r="2415" spans="1:16" x14ac:dyDescent="0.35">
      <c r="A2415" s="177" t="s">
        <v>3736</v>
      </c>
      <c r="B2415" s="175" t="s">
        <v>3735</v>
      </c>
      <c r="C2415" s="175" t="s">
        <v>260</v>
      </c>
      <c r="D2415" s="175" t="s">
        <v>9487</v>
      </c>
      <c r="E2415" s="175" t="s">
        <v>3734</v>
      </c>
      <c r="F2415" s="175"/>
      <c r="G2415" s="176" t="s">
        <v>5215</v>
      </c>
      <c r="H2415" s="175" t="s">
        <v>1462</v>
      </c>
      <c r="I2415" s="173">
        <v>0</v>
      </c>
      <c r="J2415" s="173">
        <v>0</v>
      </c>
      <c r="K2415" s="173">
        <v>0</v>
      </c>
      <c r="L2415" s="174">
        <v>0</v>
      </c>
      <c r="M2415" s="173">
        <v>53</v>
      </c>
      <c r="N2415" s="173">
        <v>45</v>
      </c>
      <c r="O2415" s="173">
        <v>70</v>
      </c>
      <c r="P2415" s="167">
        <v>0.17777777777777801</v>
      </c>
    </row>
    <row r="2416" spans="1:16" x14ac:dyDescent="0.35">
      <c r="A2416" s="177" t="s">
        <v>3731</v>
      </c>
      <c r="B2416" s="175" t="s">
        <v>2537</v>
      </c>
      <c r="C2416" s="175" t="s">
        <v>257</v>
      </c>
      <c r="D2416" s="175"/>
      <c r="E2416" s="175" t="s">
        <v>3730</v>
      </c>
      <c r="F2416" s="175"/>
      <c r="G2416" s="176"/>
      <c r="H2416" s="175" t="s">
        <v>1462</v>
      </c>
      <c r="I2416" s="173">
        <v>0</v>
      </c>
      <c r="J2416" s="173">
        <v>0</v>
      </c>
      <c r="K2416" s="173">
        <v>0</v>
      </c>
      <c r="L2416" s="174">
        <v>0</v>
      </c>
      <c r="M2416" s="173">
        <v>0</v>
      </c>
      <c r="N2416" s="173">
        <v>0</v>
      </c>
      <c r="O2416" s="173">
        <v>0</v>
      </c>
      <c r="P2416" s="167">
        <v>0</v>
      </c>
    </row>
    <row r="2417" spans="1:16" x14ac:dyDescent="0.35">
      <c r="A2417" s="177" t="s">
        <v>7440</v>
      </c>
      <c r="B2417" s="175" t="s">
        <v>2991</v>
      </c>
      <c r="C2417" s="175" t="s">
        <v>255</v>
      </c>
      <c r="D2417" s="175" t="s">
        <v>10546</v>
      </c>
      <c r="E2417" s="175" t="s">
        <v>7439</v>
      </c>
      <c r="F2417" s="175"/>
      <c r="G2417" s="176" t="s">
        <v>10547</v>
      </c>
      <c r="H2417" s="175" t="s">
        <v>1646</v>
      </c>
      <c r="I2417" s="173">
        <v>0</v>
      </c>
      <c r="J2417" s="173">
        <v>0</v>
      </c>
      <c r="K2417" s="173">
        <v>1</v>
      </c>
      <c r="L2417" s="174">
        <v>0</v>
      </c>
      <c r="M2417" s="173">
        <v>1761</v>
      </c>
      <c r="N2417" s="173">
        <v>536</v>
      </c>
      <c r="O2417" s="173">
        <v>720</v>
      </c>
      <c r="P2417" s="167">
        <v>2.28544776119403</v>
      </c>
    </row>
    <row r="2418" spans="1:16" x14ac:dyDescent="0.35">
      <c r="A2418" s="177" t="s">
        <v>8066</v>
      </c>
      <c r="B2418" s="175"/>
      <c r="C2418" s="175" t="s">
        <v>268</v>
      </c>
      <c r="D2418" s="175" t="s">
        <v>11851</v>
      </c>
      <c r="E2418" s="175" t="s">
        <v>8065</v>
      </c>
      <c r="F2418" s="175"/>
      <c r="G2418" s="176" t="s">
        <v>11852</v>
      </c>
      <c r="H2418" s="175" t="s">
        <v>1646</v>
      </c>
      <c r="I2418" s="173">
        <v>0</v>
      </c>
      <c r="J2418" s="173">
        <v>0</v>
      </c>
      <c r="K2418" s="173">
        <v>1</v>
      </c>
      <c r="L2418" s="174">
        <v>0</v>
      </c>
      <c r="M2418" s="173">
        <v>681</v>
      </c>
      <c r="N2418" s="173">
        <v>334</v>
      </c>
      <c r="O2418" s="173">
        <v>387</v>
      </c>
      <c r="P2418" s="167">
        <v>1.0389221556886199</v>
      </c>
    </row>
    <row r="2419" spans="1:16" x14ac:dyDescent="0.35">
      <c r="A2419" s="177" t="s">
        <v>3729</v>
      </c>
      <c r="B2419" s="175"/>
      <c r="C2419" s="175" t="s">
        <v>350</v>
      </c>
      <c r="D2419" s="175" t="s">
        <v>3728</v>
      </c>
      <c r="E2419" s="175"/>
      <c r="F2419" s="175" t="s">
        <v>3727</v>
      </c>
      <c r="G2419" s="176" t="s">
        <v>3726</v>
      </c>
      <c r="H2419" s="175" t="s">
        <v>1646</v>
      </c>
      <c r="I2419" s="173">
        <v>0</v>
      </c>
      <c r="J2419" s="173">
        <v>0</v>
      </c>
      <c r="K2419" s="173">
        <v>0</v>
      </c>
      <c r="L2419" s="174">
        <v>0</v>
      </c>
      <c r="M2419" s="173">
        <v>255</v>
      </c>
      <c r="N2419" s="173">
        <v>55</v>
      </c>
      <c r="O2419" s="173">
        <v>82</v>
      </c>
      <c r="P2419" s="167">
        <v>3.6363636363636398</v>
      </c>
    </row>
    <row r="2420" spans="1:16" x14ac:dyDescent="0.35">
      <c r="A2420" s="177" t="s">
        <v>7116</v>
      </c>
      <c r="B2420" s="175"/>
      <c r="C2420" s="175" t="s">
        <v>8856</v>
      </c>
      <c r="D2420" s="175" t="s">
        <v>10548</v>
      </c>
      <c r="E2420" s="175"/>
      <c r="F2420" s="175" t="s">
        <v>7115</v>
      </c>
      <c r="G2420" s="176" t="s">
        <v>4210</v>
      </c>
      <c r="H2420" s="175" t="s">
        <v>1646</v>
      </c>
      <c r="I2420" s="173">
        <v>0</v>
      </c>
      <c r="J2420" s="173">
        <v>0</v>
      </c>
      <c r="K2420" s="173">
        <v>1</v>
      </c>
      <c r="L2420" s="174">
        <v>0</v>
      </c>
      <c r="M2420" s="173">
        <v>413</v>
      </c>
      <c r="N2420" s="173">
        <v>104</v>
      </c>
      <c r="O2420" s="173">
        <v>149</v>
      </c>
      <c r="P2420" s="167">
        <v>2.9711538461538498</v>
      </c>
    </row>
    <row r="2421" spans="1:16" x14ac:dyDescent="0.35">
      <c r="A2421" s="177" t="s">
        <v>3725</v>
      </c>
      <c r="B2421" s="175"/>
      <c r="C2421" s="175" t="s">
        <v>259</v>
      </c>
      <c r="D2421" s="175"/>
      <c r="E2421" s="175"/>
      <c r="F2421" s="175" t="s">
        <v>3724</v>
      </c>
      <c r="G2421" s="176"/>
      <c r="H2421" s="175" t="s">
        <v>1462</v>
      </c>
      <c r="I2421" s="173">
        <v>0</v>
      </c>
      <c r="J2421" s="173">
        <v>0</v>
      </c>
      <c r="K2421" s="173">
        <v>0</v>
      </c>
      <c r="L2421" s="174">
        <v>0</v>
      </c>
      <c r="M2421" s="173">
        <v>0</v>
      </c>
      <c r="N2421" s="173">
        <v>0</v>
      </c>
      <c r="O2421" s="173">
        <v>0</v>
      </c>
      <c r="P2421" s="167">
        <v>0</v>
      </c>
    </row>
    <row r="2422" spans="1:16" x14ac:dyDescent="0.35">
      <c r="A2422" s="177" t="s">
        <v>3723</v>
      </c>
      <c r="B2422" s="175"/>
      <c r="C2422" s="175" t="s">
        <v>257</v>
      </c>
      <c r="D2422" s="175" t="s">
        <v>1943</v>
      </c>
      <c r="E2422" s="175"/>
      <c r="F2422" s="175" t="s">
        <v>3722</v>
      </c>
      <c r="G2422" s="176" t="s">
        <v>224</v>
      </c>
      <c r="H2422" s="175" t="s">
        <v>1469</v>
      </c>
      <c r="I2422" s="173">
        <v>0</v>
      </c>
      <c r="J2422" s="173">
        <v>0</v>
      </c>
      <c r="K2422" s="173">
        <v>0</v>
      </c>
      <c r="L2422" s="174">
        <v>0</v>
      </c>
      <c r="M2422" s="173">
        <v>84</v>
      </c>
      <c r="N2422" s="173">
        <v>27</v>
      </c>
      <c r="O2422" s="173">
        <v>35</v>
      </c>
      <c r="P2422" s="167">
        <v>2.1111111111111098</v>
      </c>
    </row>
    <row r="2423" spans="1:16" x14ac:dyDescent="0.35">
      <c r="A2423" s="177" t="s">
        <v>3721</v>
      </c>
      <c r="B2423" s="175"/>
      <c r="C2423" s="175" t="s">
        <v>258</v>
      </c>
      <c r="D2423" s="175" t="s">
        <v>1870</v>
      </c>
      <c r="E2423" s="175"/>
      <c r="F2423" s="175" t="s">
        <v>3720</v>
      </c>
      <c r="G2423" s="176" t="s">
        <v>201</v>
      </c>
      <c r="H2423" s="175" t="s">
        <v>1469</v>
      </c>
      <c r="I2423" s="173">
        <v>0</v>
      </c>
      <c r="J2423" s="173">
        <v>0</v>
      </c>
      <c r="K2423" s="173">
        <v>0</v>
      </c>
      <c r="L2423" s="174">
        <v>0</v>
      </c>
      <c r="M2423" s="173">
        <v>17</v>
      </c>
      <c r="N2423" s="173">
        <v>3</v>
      </c>
      <c r="O2423" s="173">
        <v>5</v>
      </c>
      <c r="P2423" s="167">
        <v>4.6666666666666696</v>
      </c>
    </row>
    <row r="2424" spans="1:16" x14ac:dyDescent="0.35">
      <c r="A2424" s="177" t="s">
        <v>3719</v>
      </c>
      <c r="B2424" s="175"/>
      <c r="C2424" s="175" t="s">
        <v>350</v>
      </c>
      <c r="D2424" s="175"/>
      <c r="E2424" s="175"/>
      <c r="F2424" s="175" t="s">
        <v>3718</v>
      </c>
      <c r="G2424" s="176"/>
      <c r="H2424" s="175" t="s">
        <v>1462</v>
      </c>
      <c r="I2424" s="173">
        <v>0</v>
      </c>
      <c r="J2424" s="173">
        <v>0</v>
      </c>
      <c r="K2424" s="173">
        <v>0</v>
      </c>
      <c r="L2424" s="174">
        <v>0</v>
      </c>
      <c r="M2424" s="173">
        <v>0</v>
      </c>
      <c r="N2424" s="173">
        <v>0</v>
      </c>
      <c r="O2424" s="173">
        <v>0</v>
      </c>
      <c r="P2424" s="167">
        <v>0</v>
      </c>
    </row>
    <row r="2425" spans="1:16" x14ac:dyDescent="0.35">
      <c r="A2425" s="177" t="s">
        <v>3717</v>
      </c>
      <c r="B2425" s="175"/>
      <c r="C2425" s="175" t="s">
        <v>258</v>
      </c>
      <c r="D2425" s="175" t="s">
        <v>11607</v>
      </c>
      <c r="E2425" s="175"/>
      <c r="F2425" s="175" t="s">
        <v>3716</v>
      </c>
      <c r="G2425" s="176" t="s">
        <v>11608</v>
      </c>
      <c r="H2425" s="175" t="s">
        <v>1462</v>
      </c>
      <c r="I2425" s="173">
        <v>0</v>
      </c>
      <c r="J2425" s="173">
        <v>0</v>
      </c>
      <c r="K2425" s="173">
        <v>0</v>
      </c>
      <c r="L2425" s="174">
        <v>0</v>
      </c>
      <c r="M2425" s="173">
        <v>59</v>
      </c>
      <c r="N2425" s="173">
        <v>27</v>
      </c>
      <c r="O2425" s="173">
        <v>10</v>
      </c>
      <c r="P2425" s="167">
        <v>1.18518518518519</v>
      </c>
    </row>
    <row r="2426" spans="1:16" x14ac:dyDescent="0.35">
      <c r="A2426" s="177" t="s">
        <v>3713</v>
      </c>
      <c r="B2426" s="175"/>
      <c r="C2426" s="175" t="s">
        <v>257</v>
      </c>
      <c r="D2426" s="175" t="s">
        <v>10549</v>
      </c>
      <c r="E2426" s="175"/>
      <c r="F2426" s="175" t="s">
        <v>3712</v>
      </c>
      <c r="G2426" s="176" t="s">
        <v>3006</v>
      </c>
      <c r="H2426" s="175" t="s">
        <v>1469</v>
      </c>
      <c r="I2426" s="173">
        <v>0</v>
      </c>
      <c r="J2426" s="173">
        <v>0</v>
      </c>
      <c r="K2426" s="173">
        <v>0</v>
      </c>
      <c r="L2426" s="174">
        <v>0</v>
      </c>
      <c r="M2426" s="173">
        <v>63</v>
      </c>
      <c r="N2426" s="173">
        <v>21</v>
      </c>
      <c r="O2426" s="173">
        <v>30</v>
      </c>
      <c r="P2426" s="167">
        <v>2</v>
      </c>
    </row>
    <row r="2427" spans="1:16" x14ac:dyDescent="0.35">
      <c r="A2427" s="177" t="s">
        <v>3711</v>
      </c>
      <c r="B2427" s="175"/>
      <c r="C2427" s="175" t="s">
        <v>263</v>
      </c>
      <c r="D2427" s="175" t="s">
        <v>10550</v>
      </c>
      <c r="E2427" s="175"/>
      <c r="F2427" s="175" t="s">
        <v>3710</v>
      </c>
      <c r="G2427" s="176" t="s">
        <v>10551</v>
      </c>
      <c r="H2427" s="175" t="s">
        <v>1469</v>
      </c>
      <c r="I2427" s="173">
        <v>0</v>
      </c>
      <c r="J2427" s="173">
        <v>0</v>
      </c>
      <c r="K2427" s="173">
        <v>0</v>
      </c>
      <c r="L2427" s="174">
        <v>0</v>
      </c>
      <c r="M2427" s="173">
        <v>165</v>
      </c>
      <c r="N2427" s="173">
        <v>125</v>
      </c>
      <c r="O2427" s="173">
        <v>97</v>
      </c>
      <c r="P2427" s="167">
        <v>0.32</v>
      </c>
    </row>
    <row r="2428" spans="1:16" x14ac:dyDescent="0.35">
      <c r="A2428" s="177" t="s">
        <v>3707</v>
      </c>
      <c r="B2428" s="175"/>
      <c r="C2428" s="175" t="s">
        <v>350</v>
      </c>
      <c r="D2428" s="175"/>
      <c r="E2428" s="175"/>
      <c r="F2428" s="175" t="s">
        <v>3706</v>
      </c>
      <c r="G2428" s="176"/>
      <c r="H2428" s="175" t="s">
        <v>1462</v>
      </c>
      <c r="I2428" s="173">
        <v>0</v>
      </c>
      <c r="J2428" s="173">
        <v>0</v>
      </c>
      <c r="K2428" s="173">
        <v>0</v>
      </c>
      <c r="L2428" s="174">
        <v>0</v>
      </c>
      <c r="M2428" s="173">
        <v>0</v>
      </c>
      <c r="N2428" s="173">
        <v>0</v>
      </c>
      <c r="O2428" s="173">
        <v>0</v>
      </c>
      <c r="P2428" s="167">
        <v>0</v>
      </c>
    </row>
    <row r="2429" spans="1:16" x14ac:dyDescent="0.35">
      <c r="A2429" s="177" t="s">
        <v>3703</v>
      </c>
      <c r="B2429" s="175"/>
      <c r="C2429" s="175" t="s">
        <v>260</v>
      </c>
      <c r="D2429" s="175" t="s">
        <v>3702</v>
      </c>
      <c r="E2429" s="175"/>
      <c r="F2429" s="175" t="s">
        <v>3701</v>
      </c>
      <c r="G2429" s="176" t="s">
        <v>3700</v>
      </c>
      <c r="H2429" s="175" t="s">
        <v>1462</v>
      </c>
      <c r="I2429" s="173">
        <v>0</v>
      </c>
      <c r="J2429" s="173">
        <v>0</v>
      </c>
      <c r="K2429" s="173">
        <v>0</v>
      </c>
      <c r="L2429" s="174">
        <v>0</v>
      </c>
      <c r="M2429" s="173">
        <v>166</v>
      </c>
      <c r="N2429" s="173">
        <v>62</v>
      </c>
      <c r="O2429" s="173">
        <v>85</v>
      </c>
      <c r="P2429" s="167">
        <v>1.67741935483871</v>
      </c>
    </row>
    <row r="2430" spans="1:16" x14ac:dyDescent="0.35">
      <c r="A2430" s="177" t="s">
        <v>3699</v>
      </c>
      <c r="B2430" s="175"/>
      <c r="C2430" s="175" t="s">
        <v>258</v>
      </c>
      <c r="D2430" s="175" t="s">
        <v>3698</v>
      </c>
      <c r="E2430" s="175"/>
      <c r="F2430" s="175" t="s">
        <v>3697</v>
      </c>
      <c r="G2430" s="176" t="s">
        <v>3696</v>
      </c>
      <c r="H2430" s="175" t="s">
        <v>1646</v>
      </c>
      <c r="I2430" s="173">
        <v>0</v>
      </c>
      <c r="J2430" s="173">
        <v>0</v>
      </c>
      <c r="K2430" s="173">
        <v>0</v>
      </c>
      <c r="L2430" s="174">
        <v>0</v>
      </c>
      <c r="M2430" s="173">
        <v>87</v>
      </c>
      <c r="N2430" s="173">
        <v>30</v>
      </c>
      <c r="O2430" s="173">
        <v>37</v>
      </c>
      <c r="P2430" s="167">
        <v>1.9</v>
      </c>
    </row>
    <row r="2431" spans="1:16" x14ac:dyDescent="0.35">
      <c r="A2431" s="177" t="s">
        <v>3695</v>
      </c>
      <c r="B2431" s="175"/>
      <c r="C2431" s="175" t="s">
        <v>256</v>
      </c>
      <c r="D2431" s="175" t="s">
        <v>11422</v>
      </c>
      <c r="E2431" s="175"/>
      <c r="F2431" s="175" t="s">
        <v>3694</v>
      </c>
      <c r="G2431" s="176" t="s">
        <v>2526</v>
      </c>
      <c r="H2431" s="175" t="s">
        <v>1462</v>
      </c>
      <c r="I2431" s="173">
        <v>0</v>
      </c>
      <c r="J2431" s="173">
        <v>0</v>
      </c>
      <c r="K2431" s="173">
        <v>0</v>
      </c>
      <c r="L2431" s="174">
        <v>0</v>
      </c>
      <c r="M2431" s="173">
        <v>44</v>
      </c>
      <c r="N2431" s="173">
        <v>18</v>
      </c>
      <c r="O2431" s="173">
        <v>0</v>
      </c>
      <c r="P2431" s="167">
        <v>1.44444444444444</v>
      </c>
    </row>
    <row r="2432" spans="1:16" x14ac:dyDescent="0.35">
      <c r="A2432" s="177" t="s">
        <v>3693</v>
      </c>
      <c r="B2432" s="175"/>
      <c r="C2432" s="175" t="s">
        <v>259</v>
      </c>
      <c r="D2432" s="175" t="s">
        <v>3334</v>
      </c>
      <c r="E2432" s="175"/>
      <c r="F2432" s="175" t="s">
        <v>3692</v>
      </c>
      <c r="G2432" s="176" t="s">
        <v>225</v>
      </c>
      <c r="H2432" s="175" t="s">
        <v>1462</v>
      </c>
      <c r="I2432" s="173">
        <v>0</v>
      </c>
      <c r="J2432" s="173">
        <v>0</v>
      </c>
      <c r="K2432" s="173">
        <v>0</v>
      </c>
      <c r="L2432" s="174">
        <v>0</v>
      </c>
      <c r="M2432" s="173">
        <v>66</v>
      </c>
      <c r="N2432" s="173">
        <v>24</v>
      </c>
      <c r="O2432" s="173">
        <v>29</v>
      </c>
      <c r="P2432" s="167">
        <v>1.75</v>
      </c>
    </row>
    <row r="2433" spans="1:16" x14ac:dyDescent="0.35">
      <c r="A2433" s="177" t="s">
        <v>3691</v>
      </c>
      <c r="B2433" s="175"/>
      <c r="C2433" s="175" t="s">
        <v>258</v>
      </c>
      <c r="D2433" s="175" t="s">
        <v>9964</v>
      </c>
      <c r="E2433" s="175"/>
      <c r="F2433" s="175" t="s">
        <v>3690</v>
      </c>
      <c r="G2433" s="176" t="s">
        <v>6393</v>
      </c>
      <c r="H2433" s="175" t="s">
        <v>1469</v>
      </c>
      <c r="I2433" s="173">
        <v>0</v>
      </c>
      <c r="J2433" s="173">
        <v>0</v>
      </c>
      <c r="K2433" s="173">
        <v>0</v>
      </c>
      <c r="L2433" s="174">
        <v>0</v>
      </c>
      <c r="M2433" s="173">
        <v>20</v>
      </c>
      <c r="N2433" s="173">
        <v>11</v>
      </c>
      <c r="O2433" s="173">
        <v>15</v>
      </c>
      <c r="P2433" s="167">
        <v>0.81818181818181801</v>
      </c>
    </row>
    <row r="2434" spans="1:16" x14ac:dyDescent="0.35">
      <c r="A2434" s="177" t="s">
        <v>3689</v>
      </c>
      <c r="B2434" s="175"/>
      <c r="C2434" s="175" t="s">
        <v>257</v>
      </c>
      <c r="D2434" s="175" t="s">
        <v>3688</v>
      </c>
      <c r="E2434" s="175"/>
      <c r="F2434" s="175" t="s">
        <v>3687</v>
      </c>
      <c r="G2434" s="176" t="s">
        <v>3686</v>
      </c>
      <c r="H2434" s="175" t="s">
        <v>1462</v>
      </c>
      <c r="I2434" s="173">
        <v>0</v>
      </c>
      <c r="J2434" s="173">
        <v>0</v>
      </c>
      <c r="K2434" s="173">
        <v>0</v>
      </c>
      <c r="L2434" s="174">
        <v>0</v>
      </c>
      <c r="M2434" s="173">
        <v>162</v>
      </c>
      <c r="N2434" s="173">
        <v>70</v>
      </c>
      <c r="O2434" s="173">
        <v>82</v>
      </c>
      <c r="P2434" s="167">
        <v>1.3142857142857101</v>
      </c>
    </row>
    <row r="2435" spans="1:16" x14ac:dyDescent="0.35">
      <c r="A2435" s="177" t="s">
        <v>3685</v>
      </c>
      <c r="B2435" s="175"/>
      <c r="C2435" s="175" t="s">
        <v>258</v>
      </c>
      <c r="D2435" s="175" t="s">
        <v>9173</v>
      </c>
      <c r="E2435" s="175"/>
      <c r="F2435" s="175" t="s">
        <v>3684</v>
      </c>
      <c r="G2435" s="176" t="s">
        <v>8315</v>
      </c>
      <c r="H2435" s="175" t="s">
        <v>1469</v>
      </c>
      <c r="I2435" s="173">
        <v>0</v>
      </c>
      <c r="J2435" s="173">
        <v>0</v>
      </c>
      <c r="K2435" s="173">
        <v>0</v>
      </c>
      <c r="L2435" s="174">
        <v>0</v>
      </c>
      <c r="M2435" s="173">
        <v>88</v>
      </c>
      <c r="N2435" s="173">
        <v>31</v>
      </c>
      <c r="O2435" s="173">
        <v>43</v>
      </c>
      <c r="P2435" s="167">
        <v>1.8387096774193501</v>
      </c>
    </row>
    <row r="2436" spans="1:16" x14ac:dyDescent="0.35">
      <c r="A2436" s="177" t="s">
        <v>3683</v>
      </c>
      <c r="B2436" s="175"/>
      <c r="C2436" s="175" t="s">
        <v>257</v>
      </c>
      <c r="D2436" s="175" t="s">
        <v>3682</v>
      </c>
      <c r="E2436" s="175"/>
      <c r="F2436" s="175" t="s">
        <v>3681</v>
      </c>
      <c r="G2436" s="176" t="s">
        <v>1885</v>
      </c>
      <c r="H2436" s="175" t="s">
        <v>1646</v>
      </c>
      <c r="I2436" s="173">
        <v>0</v>
      </c>
      <c r="J2436" s="173">
        <v>0</v>
      </c>
      <c r="K2436" s="173">
        <v>6</v>
      </c>
      <c r="L2436" s="174">
        <v>0</v>
      </c>
      <c r="M2436" s="173">
        <v>17</v>
      </c>
      <c r="N2436" s="173">
        <v>11</v>
      </c>
      <c r="O2436" s="173">
        <v>16</v>
      </c>
      <c r="P2436" s="167">
        <v>0.54545454545454497</v>
      </c>
    </row>
    <row r="2437" spans="1:16" x14ac:dyDescent="0.35">
      <c r="A2437" s="177" t="s">
        <v>3678</v>
      </c>
      <c r="B2437" s="175"/>
      <c r="C2437" s="175" t="s">
        <v>350</v>
      </c>
      <c r="D2437" s="175" t="s">
        <v>3200</v>
      </c>
      <c r="E2437" s="175"/>
      <c r="F2437" s="175" t="s">
        <v>3677</v>
      </c>
      <c r="G2437" s="176" t="s">
        <v>201</v>
      </c>
      <c r="H2437" s="175" t="s">
        <v>1469</v>
      </c>
      <c r="I2437" s="173">
        <v>0</v>
      </c>
      <c r="J2437" s="173">
        <v>0</v>
      </c>
      <c r="K2437" s="173">
        <v>0</v>
      </c>
      <c r="L2437" s="174">
        <v>0</v>
      </c>
      <c r="M2437" s="173">
        <v>17</v>
      </c>
      <c r="N2437" s="173">
        <v>3</v>
      </c>
      <c r="O2437" s="173">
        <v>5</v>
      </c>
      <c r="P2437" s="167">
        <v>4.6666666666666696</v>
      </c>
    </row>
    <row r="2438" spans="1:16" x14ac:dyDescent="0.35">
      <c r="A2438" s="177" t="s">
        <v>3676</v>
      </c>
      <c r="B2438" s="175"/>
      <c r="C2438" s="175" t="s">
        <v>8856</v>
      </c>
      <c r="D2438" s="175" t="s">
        <v>1870</v>
      </c>
      <c r="E2438" s="175"/>
      <c r="F2438" s="175" t="s">
        <v>3675</v>
      </c>
      <c r="G2438" s="176" t="s">
        <v>201</v>
      </c>
      <c r="H2438" s="175" t="s">
        <v>1469</v>
      </c>
      <c r="I2438" s="173">
        <v>0</v>
      </c>
      <c r="J2438" s="173">
        <v>0</v>
      </c>
      <c r="K2438" s="173">
        <v>0</v>
      </c>
      <c r="L2438" s="174">
        <v>0</v>
      </c>
      <c r="M2438" s="173">
        <v>17</v>
      </c>
      <c r="N2438" s="173">
        <v>3</v>
      </c>
      <c r="O2438" s="173">
        <v>5</v>
      </c>
      <c r="P2438" s="167">
        <v>4.6666666666666696</v>
      </c>
    </row>
    <row r="2439" spans="1:16" x14ac:dyDescent="0.35">
      <c r="A2439" s="177" t="s">
        <v>3674</v>
      </c>
      <c r="B2439" s="175" t="s">
        <v>3113</v>
      </c>
      <c r="C2439" s="175" t="s">
        <v>260</v>
      </c>
      <c r="D2439" s="175" t="s">
        <v>10554</v>
      </c>
      <c r="E2439" s="175" t="s">
        <v>3673</v>
      </c>
      <c r="F2439" s="175"/>
      <c r="G2439" s="176" t="s">
        <v>10555</v>
      </c>
      <c r="H2439" s="175" t="s">
        <v>1646</v>
      </c>
      <c r="I2439" s="173">
        <v>0</v>
      </c>
      <c r="J2439" s="173">
        <v>0</v>
      </c>
      <c r="K2439" s="173">
        <v>0</v>
      </c>
      <c r="L2439" s="174">
        <v>0</v>
      </c>
      <c r="M2439" s="173">
        <v>312</v>
      </c>
      <c r="N2439" s="173">
        <v>97</v>
      </c>
      <c r="O2439" s="173">
        <v>143</v>
      </c>
      <c r="P2439" s="167">
        <v>2.21649484536082</v>
      </c>
    </row>
    <row r="2440" spans="1:16" x14ac:dyDescent="0.35">
      <c r="A2440" s="177" t="s">
        <v>3671</v>
      </c>
      <c r="B2440" s="175"/>
      <c r="C2440" s="175" t="s">
        <v>263</v>
      </c>
      <c r="D2440" s="175" t="s">
        <v>1479</v>
      </c>
      <c r="E2440" s="175"/>
      <c r="F2440" s="175" t="s">
        <v>3670</v>
      </c>
      <c r="G2440" s="176" t="s">
        <v>214</v>
      </c>
      <c r="H2440" s="175" t="s">
        <v>1462</v>
      </c>
      <c r="I2440" s="173">
        <v>0</v>
      </c>
      <c r="J2440" s="173">
        <v>0</v>
      </c>
      <c r="K2440" s="173">
        <v>0</v>
      </c>
      <c r="L2440" s="174">
        <v>0</v>
      </c>
      <c r="M2440" s="173">
        <v>17</v>
      </c>
      <c r="N2440" s="173">
        <v>3</v>
      </c>
      <c r="O2440" s="173">
        <v>5</v>
      </c>
      <c r="P2440" s="167">
        <v>4.6666666666666696</v>
      </c>
    </row>
    <row r="2441" spans="1:16" x14ac:dyDescent="0.35">
      <c r="A2441" s="177" t="s">
        <v>3669</v>
      </c>
      <c r="B2441" s="175"/>
      <c r="C2441" s="175" t="s">
        <v>8856</v>
      </c>
      <c r="D2441" s="175" t="s">
        <v>10556</v>
      </c>
      <c r="E2441" s="175"/>
      <c r="F2441" s="175" t="s">
        <v>3668</v>
      </c>
      <c r="G2441" s="176" t="s">
        <v>4863</v>
      </c>
      <c r="H2441" s="175" t="s">
        <v>1469</v>
      </c>
      <c r="I2441" s="173">
        <v>0</v>
      </c>
      <c r="J2441" s="173">
        <v>0</v>
      </c>
      <c r="K2441" s="173">
        <v>0</v>
      </c>
      <c r="L2441" s="174">
        <v>0</v>
      </c>
      <c r="M2441" s="173">
        <v>1654</v>
      </c>
      <c r="N2441" s="173">
        <v>425</v>
      </c>
      <c r="O2441" s="173">
        <v>594</v>
      </c>
      <c r="P2441" s="167">
        <v>2.8917647058823501</v>
      </c>
    </row>
    <row r="2442" spans="1:16" x14ac:dyDescent="0.35">
      <c r="A2442" s="177" t="s">
        <v>3667</v>
      </c>
      <c r="B2442" s="175"/>
      <c r="C2442" s="175" t="s">
        <v>8856</v>
      </c>
      <c r="D2442" s="175" t="s">
        <v>2907</v>
      </c>
      <c r="E2442" s="175"/>
      <c r="F2442" s="175" t="s">
        <v>3666</v>
      </c>
      <c r="G2442" s="176" t="s">
        <v>2357</v>
      </c>
      <c r="H2442" s="175" t="s">
        <v>1469</v>
      </c>
      <c r="I2442" s="173">
        <v>0</v>
      </c>
      <c r="J2442" s="173">
        <v>0</v>
      </c>
      <c r="K2442" s="173">
        <v>0</v>
      </c>
      <c r="L2442" s="174">
        <v>0</v>
      </c>
      <c r="M2442" s="173">
        <v>42</v>
      </c>
      <c r="N2442" s="173">
        <v>14</v>
      </c>
      <c r="O2442" s="173">
        <v>14</v>
      </c>
      <c r="P2442" s="167">
        <v>2</v>
      </c>
    </row>
    <row r="2443" spans="1:16" x14ac:dyDescent="0.35">
      <c r="A2443" s="177" t="s">
        <v>3665</v>
      </c>
      <c r="B2443" s="175"/>
      <c r="C2443" s="175" t="s">
        <v>260</v>
      </c>
      <c r="D2443" s="175" t="s">
        <v>9408</v>
      </c>
      <c r="E2443" s="175"/>
      <c r="F2443" s="175" t="s">
        <v>3664</v>
      </c>
      <c r="G2443" s="176" t="s">
        <v>5187</v>
      </c>
      <c r="H2443" s="175" t="s">
        <v>1462</v>
      </c>
      <c r="I2443" s="173">
        <v>0</v>
      </c>
      <c r="J2443" s="173">
        <v>0</v>
      </c>
      <c r="K2443" s="173">
        <v>0</v>
      </c>
      <c r="L2443" s="174">
        <v>0</v>
      </c>
      <c r="M2443" s="173">
        <v>44</v>
      </c>
      <c r="N2443" s="173">
        <v>16</v>
      </c>
      <c r="O2443" s="173">
        <v>20</v>
      </c>
      <c r="P2443" s="167">
        <v>1.75</v>
      </c>
    </row>
    <row r="2444" spans="1:16" x14ac:dyDescent="0.35">
      <c r="A2444" s="177" t="s">
        <v>3663</v>
      </c>
      <c r="B2444" s="175"/>
      <c r="C2444" s="175" t="s">
        <v>260</v>
      </c>
      <c r="D2444" s="175"/>
      <c r="E2444" s="175"/>
      <c r="F2444" s="175" t="s">
        <v>3662</v>
      </c>
      <c r="G2444" s="176"/>
      <c r="H2444" s="175" t="s">
        <v>1469</v>
      </c>
      <c r="I2444" s="173">
        <v>0</v>
      </c>
      <c r="J2444" s="173">
        <v>0</v>
      </c>
      <c r="K2444" s="173">
        <v>0</v>
      </c>
      <c r="L2444" s="174">
        <v>0</v>
      </c>
      <c r="M2444" s="173">
        <v>0</v>
      </c>
      <c r="N2444" s="173">
        <v>0</v>
      </c>
      <c r="O2444" s="173">
        <v>0</v>
      </c>
      <c r="P2444" s="167">
        <v>0</v>
      </c>
    </row>
    <row r="2445" spans="1:16" x14ac:dyDescent="0.35">
      <c r="A2445" s="177" t="s">
        <v>3661</v>
      </c>
      <c r="B2445" s="175"/>
      <c r="C2445" s="175" t="s">
        <v>260</v>
      </c>
      <c r="D2445" s="175"/>
      <c r="E2445" s="175"/>
      <c r="F2445" s="175" t="s">
        <v>3660</v>
      </c>
      <c r="G2445" s="176"/>
      <c r="H2445" s="175" t="s">
        <v>1469</v>
      </c>
      <c r="I2445" s="173">
        <v>0</v>
      </c>
      <c r="J2445" s="173">
        <v>0</v>
      </c>
      <c r="K2445" s="173">
        <v>0</v>
      </c>
      <c r="L2445" s="174">
        <v>0</v>
      </c>
      <c r="M2445" s="173">
        <v>0</v>
      </c>
      <c r="N2445" s="173">
        <v>0</v>
      </c>
      <c r="O2445" s="173">
        <v>0</v>
      </c>
      <c r="P2445" s="167">
        <v>0</v>
      </c>
    </row>
    <row r="2446" spans="1:16" x14ac:dyDescent="0.35">
      <c r="A2446" s="177" t="s">
        <v>3659</v>
      </c>
      <c r="B2446" s="175"/>
      <c r="C2446" s="175" t="s">
        <v>258</v>
      </c>
      <c r="D2446" s="175" t="s">
        <v>3658</v>
      </c>
      <c r="E2446" s="175"/>
      <c r="F2446" s="175" t="s">
        <v>3657</v>
      </c>
      <c r="G2446" s="176" t="s">
        <v>201</v>
      </c>
      <c r="H2446" s="175" t="s">
        <v>1462</v>
      </c>
      <c r="I2446" s="173">
        <v>0</v>
      </c>
      <c r="J2446" s="173">
        <v>0</v>
      </c>
      <c r="K2446" s="173">
        <v>0</v>
      </c>
      <c r="L2446" s="174">
        <v>0</v>
      </c>
      <c r="M2446" s="173">
        <v>0</v>
      </c>
      <c r="N2446" s="173">
        <v>0</v>
      </c>
      <c r="O2446" s="173">
        <v>0</v>
      </c>
      <c r="P2446" s="167">
        <v>0</v>
      </c>
    </row>
    <row r="2447" spans="1:16" x14ac:dyDescent="0.35">
      <c r="A2447" s="177" t="s">
        <v>3656</v>
      </c>
      <c r="B2447" s="175"/>
      <c r="C2447" s="175" t="s">
        <v>255</v>
      </c>
      <c r="D2447" s="175"/>
      <c r="E2447" s="175"/>
      <c r="F2447" s="175" t="s">
        <v>3655</v>
      </c>
      <c r="G2447" s="176"/>
      <c r="H2447" s="175" t="s">
        <v>1462</v>
      </c>
      <c r="I2447" s="173">
        <v>0</v>
      </c>
      <c r="J2447" s="173">
        <v>0</v>
      </c>
      <c r="K2447" s="173">
        <v>0</v>
      </c>
      <c r="L2447" s="174">
        <v>0</v>
      </c>
      <c r="M2447" s="173">
        <v>0</v>
      </c>
      <c r="N2447" s="173">
        <v>0</v>
      </c>
      <c r="O2447" s="173">
        <v>0</v>
      </c>
      <c r="P2447" s="167">
        <v>0</v>
      </c>
    </row>
    <row r="2448" spans="1:16" x14ac:dyDescent="0.35">
      <c r="A2448" s="177" t="s">
        <v>3654</v>
      </c>
      <c r="B2448" s="175"/>
      <c r="C2448" s="175" t="s">
        <v>258</v>
      </c>
      <c r="D2448" s="175"/>
      <c r="E2448" s="175"/>
      <c r="F2448" s="175" t="s">
        <v>3653</v>
      </c>
      <c r="G2448" s="176"/>
      <c r="H2448" s="175" t="s">
        <v>1462</v>
      </c>
      <c r="I2448" s="173">
        <v>0</v>
      </c>
      <c r="J2448" s="173">
        <v>0</v>
      </c>
      <c r="K2448" s="173">
        <v>0</v>
      </c>
      <c r="L2448" s="174">
        <v>0</v>
      </c>
      <c r="M2448" s="173">
        <v>0</v>
      </c>
      <c r="N2448" s="173">
        <v>0</v>
      </c>
      <c r="O2448" s="173">
        <v>0</v>
      </c>
      <c r="P2448" s="167">
        <v>0</v>
      </c>
    </row>
    <row r="2449" spans="1:16" x14ac:dyDescent="0.35">
      <c r="A2449" s="177" t="s">
        <v>3652</v>
      </c>
      <c r="B2449" s="175"/>
      <c r="C2449" s="175" t="s">
        <v>258</v>
      </c>
      <c r="D2449" s="175"/>
      <c r="E2449" s="175"/>
      <c r="F2449" s="175" t="s">
        <v>3651</v>
      </c>
      <c r="G2449" s="176"/>
      <c r="H2449" s="175" t="s">
        <v>1462</v>
      </c>
      <c r="I2449" s="173">
        <v>0</v>
      </c>
      <c r="J2449" s="173">
        <v>0</v>
      </c>
      <c r="K2449" s="173">
        <v>0</v>
      </c>
      <c r="L2449" s="174">
        <v>0</v>
      </c>
      <c r="M2449" s="173">
        <v>0</v>
      </c>
      <c r="N2449" s="173">
        <v>0</v>
      </c>
      <c r="O2449" s="173">
        <v>0</v>
      </c>
      <c r="P2449" s="167">
        <v>0</v>
      </c>
    </row>
    <row r="2450" spans="1:16" x14ac:dyDescent="0.35">
      <c r="A2450" s="177" t="s">
        <v>3650</v>
      </c>
      <c r="B2450" s="175"/>
      <c r="C2450" s="175" t="s">
        <v>258</v>
      </c>
      <c r="D2450" s="175"/>
      <c r="E2450" s="175"/>
      <c r="F2450" s="175" t="s">
        <v>3649</v>
      </c>
      <c r="G2450" s="176"/>
      <c r="H2450" s="175" t="s">
        <v>1462</v>
      </c>
      <c r="I2450" s="173">
        <v>0</v>
      </c>
      <c r="J2450" s="173">
        <v>0</v>
      </c>
      <c r="K2450" s="173">
        <v>0</v>
      </c>
      <c r="L2450" s="174">
        <v>0</v>
      </c>
      <c r="M2450" s="173">
        <v>0</v>
      </c>
      <c r="N2450" s="173">
        <v>0</v>
      </c>
      <c r="O2450" s="173">
        <v>0</v>
      </c>
      <c r="P2450" s="167">
        <v>0</v>
      </c>
    </row>
    <row r="2451" spans="1:16" x14ac:dyDescent="0.35">
      <c r="A2451" s="177" t="s">
        <v>3648</v>
      </c>
      <c r="B2451" s="175"/>
      <c r="C2451" s="175" t="s">
        <v>258</v>
      </c>
      <c r="D2451" s="175"/>
      <c r="E2451" s="175"/>
      <c r="F2451" s="175" t="s">
        <v>3647</v>
      </c>
      <c r="G2451" s="176"/>
      <c r="H2451" s="175" t="s">
        <v>1462</v>
      </c>
      <c r="I2451" s="173">
        <v>0</v>
      </c>
      <c r="J2451" s="173">
        <v>0</v>
      </c>
      <c r="K2451" s="173">
        <v>0</v>
      </c>
      <c r="L2451" s="174">
        <v>0</v>
      </c>
      <c r="M2451" s="173">
        <v>0</v>
      </c>
      <c r="N2451" s="173">
        <v>0</v>
      </c>
      <c r="O2451" s="173">
        <v>0</v>
      </c>
      <c r="P2451" s="167">
        <v>0</v>
      </c>
    </row>
    <row r="2452" spans="1:16" x14ac:dyDescent="0.35">
      <c r="A2452" s="177" t="s">
        <v>3646</v>
      </c>
      <c r="B2452" s="175"/>
      <c r="C2452" s="175" t="s">
        <v>267</v>
      </c>
      <c r="D2452" s="175" t="s">
        <v>10557</v>
      </c>
      <c r="E2452" s="175"/>
      <c r="F2452" s="175" t="s">
        <v>3645</v>
      </c>
      <c r="G2452" s="176" t="s">
        <v>10192</v>
      </c>
      <c r="H2452" s="175" t="s">
        <v>1469</v>
      </c>
      <c r="I2452" s="173">
        <v>0</v>
      </c>
      <c r="J2452" s="173">
        <v>0</v>
      </c>
      <c r="K2452" s="173">
        <v>0</v>
      </c>
      <c r="L2452" s="174">
        <v>0</v>
      </c>
      <c r="M2452" s="173">
        <v>1</v>
      </c>
      <c r="N2452" s="173">
        <v>1</v>
      </c>
      <c r="O2452" s="173">
        <v>0</v>
      </c>
      <c r="P2452" s="167">
        <v>0</v>
      </c>
    </row>
    <row r="2453" spans="1:16" x14ac:dyDescent="0.35">
      <c r="A2453" s="177" t="s">
        <v>3644</v>
      </c>
      <c r="B2453" s="175"/>
      <c r="C2453" s="175" t="s">
        <v>258</v>
      </c>
      <c r="D2453" s="175" t="s">
        <v>3643</v>
      </c>
      <c r="E2453" s="175"/>
      <c r="F2453" s="175" t="s">
        <v>3642</v>
      </c>
      <c r="G2453" s="176" t="s">
        <v>201</v>
      </c>
      <c r="H2453" s="175" t="s">
        <v>1469</v>
      </c>
      <c r="I2453" s="173">
        <v>0</v>
      </c>
      <c r="J2453" s="173">
        <v>0</v>
      </c>
      <c r="K2453" s="173">
        <v>0</v>
      </c>
      <c r="L2453" s="174">
        <v>0</v>
      </c>
      <c r="M2453" s="173">
        <v>17</v>
      </c>
      <c r="N2453" s="173">
        <v>3</v>
      </c>
      <c r="O2453" s="173">
        <v>5</v>
      </c>
      <c r="P2453" s="167">
        <v>4.6666666666666696</v>
      </c>
    </row>
    <row r="2454" spans="1:16" x14ac:dyDescent="0.35">
      <c r="A2454" s="177" t="s">
        <v>3641</v>
      </c>
      <c r="B2454" s="175"/>
      <c r="C2454" s="175" t="s">
        <v>267</v>
      </c>
      <c r="D2454" s="175"/>
      <c r="E2454" s="175"/>
      <c r="F2454" s="175" t="s">
        <v>3640</v>
      </c>
      <c r="G2454" s="176"/>
      <c r="H2454" s="175" t="s">
        <v>1462</v>
      </c>
      <c r="I2454" s="173">
        <v>0</v>
      </c>
      <c r="J2454" s="173">
        <v>0</v>
      </c>
      <c r="K2454" s="173">
        <v>0</v>
      </c>
      <c r="L2454" s="174">
        <v>0</v>
      </c>
      <c r="M2454" s="173">
        <v>0</v>
      </c>
      <c r="N2454" s="173">
        <v>0</v>
      </c>
      <c r="O2454" s="173">
        <v>0</v>
      </c>
      <c r="P2454" s="167">
        <v>0</v>
      </c>
    </row>
    <row r="2455" spans="1:16" x14ac:dyDescent="0.35">
      <c r="A2455" s="177" t="s">
        <v>3639</v>
      </c>
      <c r="B2455" s="175"/>
      <c r="C2455" s="175" t="s">
        <v>8856</v>
      </c>
      <c r="D2455" s="175" t="s">
        <v>10050</v>
      </c>
      <c r="E2455" s="175"/>
      <c r="F2455" s="175" t="s">
        <v>3638</v>
      </c>
      <c r="G2455" s="176" t="s">
        <v>10051</v>
      </c>
      <c r="H2455" s="175" t="s">
        <v>1462</v>
      </c>
      <c r="I2455" s="173">
        <v>0</v>
      </c>
      <c r="J2455" s="173">
        <v>0</v>
      </c>
      <c r="K2455" s="173">
        <v>0</v>
      </c>
      <c r="L2455" s="174">
        <v>0</v>
      </c>
      <c r="M2455" s="173">
        <v>22</v>
      </c>
      <c r="N2455" s="173">
        <v>8</v>
      </c>
      <c r="O2455" s="173">
        <v>20</v>
      </c>
      <c r="P2455" s="167">
        <v>1.75</v>
      </c>
    </row>
    <row r="2456" spans="1:16" x14ac:dyDescent="0.35">
      <c r="A2456" s="177" t="s">
        <v>3637</v>
      </c>
      <c r="B2456" s="175"/>
      <c r="C2456" s="175" t="s">
        <v>350</v>
      </c>
      <c r="D2456" s="175" t="s">
        <v>2401</v>
      </c>
      <c r="E2456" s="175"/>
      <c r="F2456" s="175" t="s">
        <v>3636</v>
      </c>
      <c r="G2456" s="176" t="s">
        <v>202</v>
      </c>
      <c r="H2456" s="175" t="s">
        <v>1462</v>
      </c>
      <c r="I2456" s="173">
        <v>0</v>
      </c>
      <c r="J2456" s="173">
        <v>0</v>
      </c>
      <c r="K2456" s="173">
        <v>0</v>
      </c>
      <c r="L2456" s="174">
        <v>0</v>
      </c>
      <c r="M2456" s="173">
        <v>40</v>
      </c>
      <c r="N2456" s="173">
        <v>6</v>
      </c>
      <c r="O2456" s="173">
        <v>10</v>
      </c>
      <c r="P2456" s="167">
        <v>5.6666666666666696</v>
      </c>
    </row>
    <row r="2457" spans="1:16" x14ac:dyDescent="0.35">
      <c r="A2457" s="177" t="s">
        <v>9552</v>
      </c>
      <c r="B2457" s="175"/>
      <c r="C2457" s="175" t="s">
        <v>258</v>
      </c>
      <c r="D2457" s="175" t="s">
        <v>12121</v>
      </c>
      <c r="E2457" s="175" t="s">
        <v>3635</v>
      </c>
      <c r="F2457" s="175"/>
      <c r="G2457" s="176" t="s">
        <v>12122</v>
      </c>
      <c r="H2457" s="175"/>
      <c r="I2457" s="173">
        <v>0</v>
      </c>
      <c r="J2457" s="173">
        <v>0</v>
      </c>
      <c r="K2457" s="173">
        <v>0</v>
      </c>
      <c r="L2457" s="174">
        <v>0</v>
      </c>
      <c r="M2457" s="173">
        <v>151</v>
      </c>
      <c r="N2457" s="173">
        <v>60</v>
      </c>
      <c r="O2457" s="173">
        <v>87</v>
      </c>
      <c r="P2457" s="167">
        <v>1.5166666666666699</v>
      </c>
    </row>
    <row r="2458" spans="1:16" x14ac:dyDescent="0.35">
      <c r="A2458" s="177" t="s">
        <v>9553</v>
      </c>
      <c r="B2458" s="175"/>
      <c r="C2458" s="175" t="s">
        <v>256</v>
      </c>
      <c r="D2458" s="175" t="s">
        <v>9069</v>
      </c>
      <c r="E2458" s="175" t="s">
        <v>9070</v>
      </c>
      <c r="F2458" s="175"/>
      <c r="G2458" s="176" t="s">
        <v>7635</v>
      </c>
      <c r="H2458" s="175"/>
      <c r="I2458" s="173">
        <v>0</v>
      </c>
      <c r="J2458" s="173">
        <v>0</v>
      </c>
      <c r="K2458" s="173">
        <v>0</v>
      </c>
      <c r="L2458" s="174">
        <v>0</v>
      </c>
      <c r="M2458" s="173">
        <v>21</v>
      </c>
      <c r="N2458" s="173">
        <v>7</v>
      </c>
      <c r="O2458" s="173">
        <v>8</v>
      </c>
      <c r="P2458" s="167">
        <v>2</v>
      </c>
    </row>
    <row r="2459" spans="1:16" x14ac:dyDescent="0.35">
      <c r="A2459" s="177" t="s">
        <v>9554</v>
      </c>
      <c r="B2459" s="175"/>
      <c r="C2459" s="175" t="s">
        <v>256</v>
      </c>
      <c r="D2459" s="175" t="s">
        <v>3253</v>
      </c>
      <c r="E2459" s="175" t="s">
        <v>3634</v>
      </c>
      <c r="F2459" s="175"/>
      <c r="G2459" s="176" t="s">
        <v>221</v>
      </c>
      <c r="H2459" s="175"/>
      <c r="I2459" s="173">
        <v>0</v>
      </c>
      <c r="J2459" s="173">
        <v>0</v>
      </c>
      <c r="K2459" s="173">
        <v>0</v>
      </c>
      <c r="L2459" s="174">
        <v>0</v>
      </c>
      <c r="M2459" s="173">
        <v>88</v>
      </c>
      <c r="N2459" s="173">
        <v>77</v>
      </c>
      <c r="O2459" s="173">
        <v>78</v>
      </c>
      <c r="P2459" s="167">
        <v>0.14285714285714299</v>
      </c>
    </row>
    <row r="2460" spans="1:16" x14ac:dyDescent="0.35">
      <c r="A2460" s="177" t="s">
        <v>9555</v>
      </c>
      <c r="B2460" s="175"/>
      <c r="C2460" s="175" t="s">
        <v>256</v>
      </c>
      <c r="D2460" s="175" t="s">
        <v>4948</v>
      </c>
      <c r="E2460" s="175" t="s">
        <v>9071</v>
      </c>
      <c r="F2460" s="175"/>
      <c r="G2460" s="176" t="s">
        <v>221</v>
      </c>
      <c r="H2460" s="175"/>
      <c r="I2460" s="173">
        <v>0</v>
      </c>
      <c r="J2460" s="173">
        <v>0</v>
      </c>
      <c r="K2460" s="173">
        <v>0</v>
      </c>
      <c r="L2460" s="174">
        <v>0</v>
      </c>
      <c r="M2460" s="173">
        <v>51</v>
      </c>
      <c r="N2460" s="173">
        <v>9</v>
      </c>
      <c r="O2460" s="173">
        <v>15</v>
      </c>
      <c r="P2460" s="167">
        <v>4.6666666666666696</v>
      </c>
    </row>
    <row r="2461" spans="1:16" x14ac:dyDescent="0.35">
      <c r="A2461" s="177" t="s">
        <v>9556</v>
      </c>
      <c r="B2461" s="175"/>
      <c r="C2461" s="175" t="s">
        <v>350</v>
      </c>
      <c r="D2461" s="175" t="s">
        <v>7213</v>
      </c>
      <c r="E2461" s="175" t="s">
        <v>7212</v>
      </c>
      <c r="F2461" s="175"/>
      <c r="G2461" s="176" t="s">
        <v>222</v>
      </c>
      <c r="H2461" s="175"/>
      <c r="I2461" s="173">
        <v>0</v>
      </c>
      <c r="J2461" s="173">
        <v>0</v>
      </c>
      <c r="K2461" s="173">
        <v>0</v>
      </c>
      <c r="L2461" s="174">
        <v>0</v>
      </c>
      <c r="M2461" s="173">
        <v>190</v>
      </c>
      <c r="N2461" s="173">
        <v>56</v>
      </c>
      <c r="O2461" s="173">
        <v>72</v>
      </c>
      <c r="P2461" s="167">
        <v>2.3928571428571401</v>
      </c>
    </row>
    <row r="2462" spans="1:16" x14ac:dyDescent="0.35">
      <c r="A2462" s="177" t="s">
        <v>9557</v>
      </c>
      <c r="B2462" s="175"/>
      <c r="C2462" s="175" t="s">
        <v>350</v>
      </c>
      <c r="D2462" s="175" t="s">
        <v>3633</v>
      </c>
      <c r="E2462" s="175" t="s">
        <v>3632</v>
      </c>
      <c r="F2462" s="175"/>
      <c r="G2462" s="176" t="s">
        <v>222</v>
      </c>
      <c r="H2462" s="175"/>
      <c r="I2462" s="173">
        <v>0</v>
      </c>
      <c r="J2462" s="173">
        <v>0</v>
      </c>
      <c r="K2462" s="173">
        <v>0</v>
      </c>
      <c r="L2462" s="174">
        <v>0</v>
      </c>
      <c r="M2462" s="173">
        <v>177</v>
      </c>
      <c r="N2462" s="173">
        <v>100</v>
      </c>
      <c r="O2462" s="173">
        <v>126</v>
      </c>
      <c r="P2462" s="167">
        <v>0.77</v>
      </c>
    </row>
    <row r="2463" spans="1:16" x14ac:dyDescent="0.35">
      <c r="A2463" s="177" t="s">
        <v>11587</v>
      </c>
      <c r="B2463" s="175"/>
      <c r="C2463" s="175" t="s">
        <v>350</v>
      </c>
      <c r="D2463" s="175" t="s">
        <v>2900</v>
      </c>
      <c r="E2463" s="175" t="s">
        <v>11424</v>
      </c>
      <c r="F2463" s="175"/>
      <c r="G2463" s="176" t="s">
        <v>222</v>
      </c>
      <c r="H2463" s="175"/>
      <c r="I2463" s="173">
        <v>0</v>
      </c>
      <c r="J2463" s="173">
        <v>0</v>
      </c>
      <c r="K2463" s="173">
        <v>0</v>
      </c>
      <c r="L2463" s="174">
        <v>0</v>
      </c>
      <c r="M2463" s="173">
        <v>17</v>
      </c>
      <c r="N2463" s="173">
        <v>3</v>
      </c>
      <c r="O2463" s="173">
        <v>0</v>
      </c>
      <c r="P2463" s="167">
        <v>4.6666666666666696</v>
      </c>
    </row>
    <row r="2464" spans="1:16" x14ac:dyDescent="0.35">
      <c r="A2464" s="177" t="s">
        <v>9558</v>
      </c>
      <c r="B2464" s="175"/>
      <c r="C2464" s="175" t="s">
        <v>263</v>
      </c>
      <c r="D2464" s="175" t="s">
        <v>3631</v>
      </c>
      <c r="E2464" s="175" t="s">
        <v>3630</v>
      </c>
      <c r="F2464" s="175"/>
      <c r="G2464" s="176" t="s">
        <v>3629</v>
      </c>
      <c r="H2464" s="175"/>
      <c r="I2464" s="173">
        <v>0</v>
      </c>
      <c r="J2464" s="173">
        <v>0</v>
      </c>
      <c r="K2464" s="173">
        <v>0</v>
      </c>
      <c r="L2464" s="174">
        <v>0</v>
      </c>
      <c r="M2464" s="173">
        <v>340</v>
      </c>
      <c r="N2464" s="173">
        <v>139</v>
      </c>
      <c r="O2464" s="173">
        <v>167</v>
      </c>
      <c r="P2464" s="167">
        <v>1.44604316546763</v>
      </c>
    </row>
    <row r="2465" spans="1:16" x14ac:dyDescent="0.35">
      <c r="A2465" s="177" t="s">
        <v>9559</v>
      </c>
      <c r="B2465" s="175"/>
      <c r="C2465" s="175" t="s">
        <v>350</v>
      </c>
      <c r="D2465" s="175" t="s">
        <v>9072</v>
      </c>
      <c r="E2465" s="175" t="s">
        <v>9073</v>
      </c>
      <c r="F2465" s="175"/>
      <c r="G2465" s="176" t="s">
        <v>222</v>
      </c>
      <c r="H2465" s="175"/>
      <c r="I2465" s="173">
        <v>0</v>
      </c>
      <c r="J2465" s="173">
        <v>0</v>
      </c>
      <c r="K2465" s="173">
        <v>0</v>
      </c>
      <c r="L2465" s="174">
        <v>0</v>
      </c>
      <c r="M2465" s="173">
        <v>20</v>
      </c>
      <c r="N2465" s="173">
        <v>7</v>
      </c>
      <c r="O2465" s="173">
        <v>9</v>
      </c>
      <c r="P2465" s="167">
        <v>1.8571428571428601</v>
      </c>
    </row>
    <row r="2466" spans="1:16" x14ac:dyDescent="0.35">
      <c r="A2466" s="177" t="s">
        <v>9528</v>
      </c>
      <c r="B2466" s="175"/>
      <c r="C2466" s="175" t="s">
        <v>257</v>
      </c>
      <c r="D2466" s="175" t="s">
        <v>9409</v>
      </c>
      <c r="E2466" s="175" t="s">
        <v>9410</v>
      </c>
      <c r="F2466" s="175"/>
      <c r="G2466" s="176" t="s">
        <v>204</v>
      </c>
      <c r="H2466" s="175"/>
      <c r="I2466" s="173">
        <v>0</v>
      </c>
      <c r="J2466" s="173">
        <v>11</v>
      </c>
      <c r="K2466" s="173">
        <v>26</v>
      </c>
      <c r="L2466" s="174">
        <v>-1</v>
      </c>
      <c r="M2466" s="173">
        <v>0</v>
      </c>
      <c r="N2466" s="173">
        <v>0</v>
      </c>
      <c r="O2466" s="173">
        <v>0</v>
      </c>
      <c r="P2466" s="167">
        <v>0</v>
      </c>
    </row>
    <row r="2467" spans="1:16" x14ac:dyDescent="0.35">
      <c r="A2467" s="177" t="s">
        <v>3626</v>
      </c>
      <c r="B2467" s="175"/>
      <c r="C2467" s="175" t="s">
        <v>257</v>
      </c>
      <c r="D2467" s="175" t="s">
        <v>3625</v>
      </c>
      <c r="E2467" s="175"/>
      <c r="F2467" s="175" t="s">
        <v>3624</v>
      </c>
      <c r="G2467" s="176" t="s">
        <v>216</v>
      </c>
      <c r="H2467" s="175" t="s">
        <v>1646</v>
      </c>
      <c r="I2467" s="173">
        <v>0</v>
      </c>
      <c r="J2467" s="173">
        <v>0</v>
      </c>
      <c r="K2467" s="173">
        <v>0</v>
      </c>
      <c r="L2467" s="174">
        <v>0</v>
      </c>
      <c r="M2467" s="173">
        <v>0</v>
      </c>
      <c r="N2467" s="173">
        <v>0</v>
      </c>
      <c r="O2467" s="173">
        <v>0</v>
      </c>
      <c r="P2467" s="167">
        <v>0</v>
      </c>
    </row>
    <row r="2468" spans="1:16" x14ac:dyDescent="0.35">
      <c r="A2468" s="177" t="s">
        <v>3623</v>
      </c>
      <c r="B2468" s="175"/>
      <c r="C2468" s="175" t="s">
        <v>350</v>
      </c>
      <c r="D2468" s="175" t="s">
        <v>10558</v>
      </c>
      <c r="E2468" s="175"/>
      <c r="F2468" s="175" t="s">
        <v>3622</v>
      </c>
      <c r="G2468" s="176" t="s">
        <v>10559</v>
      </c>
      <c r="H2468" s="175" t="s">
        <v>1462</v>
      </c>
      <c r="I2468" s="173">
        <v>0</v>
      </c>
      <c r="J2468" s="173">
        <v>0</v>
      </c>
      <c r="K2468" s="173">
        <v>0</v>
      </c>
      <c r="L2468" s="174">
        <v>0</v>
      </c>
      <c r="M2468" s="173">
        <v>110</v>
      </c>
      <c r="N2468" s="173">
        <v>44</v>
      </c>
      <c r="O2468" s="173">
        <v>50</v>
      </c>
      <c r="P2468" s="167">
        <v>1.5</v>
      </c>
    </row>
    <row r="2469" spans="1:16" x14ac:dyDescent="0.35">
      <c r="A2469" s="177" t="s">
        <v>7175</v>
      </c>
      <c r="B2469" s="175" t="s">
        <v>2835</v>
      </c>
      <c r="C2469" s="175" t="s">
        <v>350</v>
      </c>
      <c r="D2469" s="175" t="s">
        <v>7174</v>
      </c>
      <c r="E2469" s="175" t="s">
        <v>7173</v>
      </c>
      <c r="F2469" s="175"/>
      <c r="G2469" s="176" t="s">
        <v>11425</v>
      </c>
      <c r="H2469" s="175" t="s">
        <v>1646</v>
      </c>
      <c r="I2469" s="173">
        <v>0</v>
      </c>
      <c r="J2469" s="173">
        <v>10</v>
      </c>
      <c r="K2469" s="173">
        <v>0</v>
      </c>
      <c r="L2469" s="174">
        <v>-1</v>
      </c>
      <c r="M2469" s="173">
        <v>715</v>
      </c>
      <c r="N2469" s="173">
        <v>463</v>
      </c>
      <c r="O2469" s="173">
        <v>787</v>
      </c>
      <c r="P2469" s="167">
        <v>0.54427645788336898</v>
      </c>
    </row>
    <row r="2470" spans="1:16" x14ac:dyDescent="0.35">
      <c r="A2470" s="177" t="s">
        <v>3621</v>
      </c>
      <c r="B2470" s="175" t="s">
        <v>3620</v>
      </c>
      <c r="C2470" s="175" t="s">
        <v>259</v>
      </c>
      <c r="D2470" s="175" t="s">
        <v>2941</v>
      </c>
      <c r="E2470" s="175" t="s">
        <v>3619</v>
      </c>
      <c r="F2470" s="175"/>
      <c r="G2470" s="176" t="s">
        <v>1885</v>
      </c>
      <c r="H2470" s="175" t="s">
        <v>1462</v>
      </c>
      <c r="I2470" s="173">
        <v>0</v>
      </c>
      <c r="J2470" s="173">
        <v>0</v>
      </c>
      <c r="K2470" s="173">
        <v>0</v>
      </c>
      <c r="L2470" s="174">
        <v>0</v>
      </c>
      <c r="M2470" s="173">
        <v>20</v>
      </c>
      <c r="N2470" s="173">
        <v>3</v>
      </c>
      <c r="O2470" s="173">
        <v>5</v>
      </c>
      <c r="P2470" s="167">
        <v>5.6666666666666696</v>
      </c>
    </row>
    <row r="2471" spans="1:16" x14ac:dyDescent="0.35">
      <c r="A2471" s="177" t="s">
        <v>3618</v>
      </c>
      <c r="B2471" s="175" t="s">
        <v>2926</v>
      </c>
      <c r="C2471" s="175" t="s">
        <v>350</v>
      </c>
      <c r="D2471" s="175" t="s">
        <v>9965</v>
      </c>
      <c r="E2471" s="175" t="s">
        <v>3617</v>
      </c>
      <c r="F2471" s="175"/>
      <c r="G2471" s="176" t="s">
        <v>2416</v>
      </c>
      <c r="H2471" s="175" t="s">
        <v>1646</v>
      </c>
      <c r="I2471" s="173">
        <v>0</v>
      </c>
      <c r="J2471" s="173">
        <v>0</v>
      </c>
      <c r="K2471" s="173">
        <v>0</v>
      </c>
      <c r="L2471" s="174">
        <v>0</v>
      </c>
      <c r="M2471" s="173">
        <v>21</v>
      </c>
      <c r="N2471" s="173">
        <v>7</v>
      </c>
      <c r="O2471" s="173">
        <v>10</v>
      </c>
      <c r="P2471" s="167">
        <v>2</v>
      </c>
    </row>
    <row r="2472" spans="1:16" x14ac:dyDescent="0.35">
      <c r="A2472" s="177" t="s">
        <v>3601</v>
      </c>
      <c r="B2472" s="175" t="s">
        <v>2406</v>
      </c>
      <c r="C2472" s="175" t="s">
        <v>8856</v>
      </c>
      <c r="D2472" s="175" t="s">
        <v>9413</v>
      </c>
      <c r="E2472" s="175" t="s">
        <v>3600</v>
      </c>
      <c r="F2472" s="175"/>
      <c r="G2472" s="176" t="s">
        <v>5191</v>
      </c>
      <c r="H2472" s="175" t="s">
        <v>1469</v>
      </c>
      <c r="I2472" s="173">
        <v>0</v>
      </c>
      <c r="J2472" s="173">
        <v>0</v>
      </c>
      <c r="K2472" s="173">
        <v>0</v>
      </c>
      <c r="L2472" s="174">
        <v>0</v>
      </c>
      <c r="M2472" s="173">
        <v>56</v>
      </c>
      <c r="N2472" s="173">
        <v>99</v>
      </c>
      <c r="O2472" s="173">
        <v>29</v>
      </c>
      <c r="P2472" s="167">
        <v>-0.43434343434343398</v>
      </c>
    </row>
    <row r="2473" spans="1:16" x14ac:dyDescent="0.35">
      <c r="A2473" s="177" t="s">
        <v>3599</v>
      </c>
      <c r="B2473" s="175" t="s">
        <v>2746</v>
      </c>
      <c r="C2473" s="175" t="s">
        <v>258</v>
      </c>
      <c r="D2473" s="175" t="s">
        <v>9485</v>
      </c>
      <c r="E2473" s="175" t="s">
        <v>3598</v>
      </c>
      <c r="F2473" s="175"/>
      <c r="G2473" s="176" t="s">
        <v>9486</v>
      </c>
      <c r="H2473" s="175" t="s">
        <v>1462</v>
      </c>
      <c r="I2473" s="173">
        <v>0</v>
      </c>
      <c r="J2473" s="173">
        <v>0</v>
      </c>
      <c r="K2473" s="173">
        <v>0</v>
      </c>
      <c r="L2473" s="174">
        <v>0</v>
      </c>
      <c r="M2473" s="173">
        <v>0</v>
      </c>
      <c r="N2473" s="173">
        <v>1</v>
      </c>
      <c r="O2473" s="173">
        <v>5</v>
      </c>
      <c r="P2473" s="167">
        <v>-1</v>
      </c>
    </row>
    <row r="2474" spans="1:16" x14ac:dyDescent="0.35">
      <c r="A2474" s="177" t="s">
        <v>3597</v>
      </c>
      <c r="B2474" s="175"/>
      <c r="C2474" s="175" t="s">
        <v>259</v>
      </c>
      <c r="D2474" s="175" t="s">
        <v>3596</v>
      </c>
      <c r="E2474" s="175"/>
      <c r="F2474" s="175" t="s">
        <v>3595</v>
      </c>
      <c r="G2474" s="176" t="s">
        <v>2059</v>
      </c>
      <c r="H2474" s="175" t="s">
        <v>1469</v>
      </c>
      <c r="I2474" s="173">
        <v>0</v>
      </c>
      <c r="J2474" s="173">
        <v>0</v>
      </c>
      <c r="K2474" s="173">
        <v>0</v>
      </c>
      <c r="L2474" s="174">
        <v>0</v>
      </c>
      <c r="M2474" s="173">
        <v>530</v>
      </c>
      <c r="N2474" s="173">
        <v>120</v>
      </c>
      <c r="O2474" s="173">
        <v>177</v>
      </c>
      <c r="P2474" s="167">
        <v>3.4166666666666701</v>
      </c>
    </row>
    <row r="2475" spans="1:16" x14ac:dyDescent="0.35">
      <c r="A2475" s="177" t="s">
        <v>7438</v>
      </c>
      <c r="B2475" s="175"/>
      <c r="C2475" s="175" t="s">
        <v>255</v>
      </c>
      <c r="D2475" s="175" t="s">
        <v>9414</v>
      </c>
      <c r="E2475" s="175"/>
      <c r="F2475" s="175" t="s">
        <v>7437</v>
      </c>
      <c r="G2475" s="176" t="s">
        <v>9415</v>
      </c>
      <c r="H2475" s="175" t="s">
        <v>1469</v>
      </c>
      <c r="I2475" s="173">
        <v>0</v>
      </c>
      <c r="J2475" s="173">
        <v>0</v>
      </c>
      <c r="K2475" s="173">
        <v>0</v>
      </c>
      <c r="L2475" s="174">
        <v>0</v>
      </c>
      <c r="M2475" s="173">
        <v>164</v>
      </c>
      <c r="N2475" s="173">
        <v>89</v>
      </c>
      <c r="O2475" s="173">
        <v>98</v>
      </c>
      <c r="P2475" s="167">
        <v>0.84269662921348298</v>
      </c>
    </row>
    <row r="2476" spans="1:16" x14ac:dyDescent="0.35">
      <c r="A2476" s="177" t="s">
        <v>3590</v>
      </c>
      <c r="B2476" s="175"/>
      <c r="C2476" s="175" t="s">
        <v>260</v>
      </c>
      <c r="D2476" s="175" t="s">
        <v>11853</v>
      </c>
      <c r="E2476" s="175"/>
      <c r="F2476" s="175" t="s">
        <v>3589</v>
      </c>
      <c r="G2476" s="176" t="s">
        <v>3588</v>
      </c>
      <c r="H2476" s="175" t="s">
        <v>1469</v>
      </c>
      <c r="I2476" s="173">
        <v>0</v>
      </c>
      <c r="J2476" s="173">
        <v>0</v>
      </c>
      <c r="K2476" s="173">
        <v>0</v>
      </c>
      <c r="L2476" s="174">
        <v>0</v>
      </c>
      <c r="M2476" s="173">
        <v>59</v>
      </c>
      <c r="N2476" s="173">
        <v>21</v>
      </c>
      <c r="O2476" s="173">
        <v>28</v>
      </c>
      <c r="P2476" s="167">
        <v>1.80952380952381</v>
      </c>
    </row>
    <row r="2477" spans="1:16" x14ac:dyDescent="0.35">
      <c r="A2477" s="177" t="s">
        <v>3583</v>
      </c>
      <c r="B2477" s="175"/>
      <c r="C2477" s="175" t="s">
        <v>259</v>
      </c>
      <c r="D2477" s="175" t="s">
        <v>1880</v>
      </c>
      <c r="E2477" s="175"/>
      <c r="F2477" s="175" t="s">
        <v>3582</v>
      </c>
      <c r="G2477" s="176" t="s">
        <v>202</v>
      </c>
      <c r="H2477" s="175" t="s">
        <v>1462</v>
      </c>
      <c r="I2477" s="173">
        <v>0</v>
      </c>
      <c r="J2477" s="173">
        <v>0</v>
      </c>
      <c r="K2477" s="173">
        <v>0</v>
      </c>
      <c r="L2477" s="174">
        <v>0</v>
      </c>
      <c r="M2477" s="173">
        <v>60</v>
      </c>
      <c r="N2477" s="173">
        <v>9</v>
      </c>
      <c r="O2477" s="173">
        <v>15</v>
      </c>
      <c r="P2477" s="167">
        <v>5.6666666666666696</v>
      </c>
    </row>
    <row r="2478" spans="1:16" x14ac:dyDescent="0.35">
      <c r="A2478" s="177" t="s">
        <v>3581</v>
      </c>
      <c r="B2478" s="175"/>
      <c r="C2478" s="175" t="s">
        <v>259</v>
      </c>
      <c r="D2478" s="175" t="s">
        <v>2907</v>
      </c>
      <c r="E2478" s="175"/>
      <c r="F2478" s="175" t="s">
        <v>3580</v>
      </c>
      <c r="G2478" s="176" t="s">
        <v>2357</v>
      </c>
      <c r="H2478" s="175" t="s">
        <v>1462</v>
      </c>
      <c r="I2478" s="173">
        <v>0</v>
      </c>
      <c r="J2478" s="173">
        <v>0</v>
      </c>
      <c r="K2478" s="173">
        <v>0</v>
      </c>
      <c r="L2478" s="174">
        <v>0</v>
      </c>
      <c r="M2478" s="173">
        <v>40</v>
      </c>
      <c r="N2478" s="173">
        <v>6</v>
      </c>
      <c r="O2478" s="173">
        <v>10</v>
      </c>
      <c r="P2478" s="167">
        <v>5.6666666666666696</v>
      </c>
    </row>
    <row r="2479" spans="1:16" x14ac:dyDescent="0.35">
      <c r="A2479" s="177" t="s">
        <v>3579</v>
      </c>
      <c r="B2479" s="175"/>
      <c r="C2479" s="175" t="s">
        <v>259</v>
      </c>
      <c r="D2479" s="175" t="s">
        <v>9966</v>
      </c>
      <c r="E2479" s="175"/>
      <c r="F2479" s="175" t="s">
        <v>3578</v>
      </c>
      <c r="G2479" s="176" t="s">
        <v>9967</v>
      </c>
      <c r="H2479" s="175" t="s">
        <v>1462</v>
      </c>
      <c r="I2479" s="173">
        <v>0</v>
      </c>
      <c r="J2479" s="173">
        <v>0</v>
      </c>
      <c r="K2479" s="173">
        <v>0</v>
      </c>
      <c r="L2479" s="174">
        <v>0</v>
      </c>
      <c r="M2479" s="173">
        <v>170</v>
      </c>
      <c r="N2479" s="173">
        <v>48</v>
      </c>
      <c r="O2479" s="173">
        <v>61</v>
      </c>
      <c r="P2479" s="167">
        <v>2.5416666666666701</v>
      </c>
    </row>
    <row r="2480" spans="1:16" x14ac:dyDescent="0.35">
      <c r="A2480" s="177" t="s">
        <v>3577</v>
      </c>
      <c r="B2480" s="175"/>
      <c r="C2480" s="175" t="s">
        <v>8856</v>
      </c>
      <c r="D2480" s="175" t="s">
        <v>11854</v>
      </c>
      <c r="E2480" s="175"/>
      <c r="F2480" s="175" t="s">
        <v>3576</v>
      </c>
      <c r="G2480" s="176" t="s">
        <v>4210</v>
      </c>
      <c r="H2480" s="175" t="s">
        <v>1646</v>
      </c>
      <c r="I2480" s="173">
        <v>0</v>
      </c>
      <c r="J2480" s="173">
        <v>1</v>
      </c>
      <c r="K2480" s="173">
        <v>4</v>
      </c>
      <c r="L2480" s="174">
        <v>-1</v>
      </c>
      <c r="M2480" s="173">
        <v>44</v>
      </c>
      <c r="N2480" s="173">
        <v>20</v>
      </c>
      <c r="O2480" s="173">
        <v>31</v>
      </c>
      <c r="P2480" s="167">
        <v>1.2</v>
      </c>
    </row>
    <row r="2481" spans="1:16" x14ac:dyDescent="0.35">
      <c r="A2481" s="177" t="s">
        <v>3575</v>
      </c>
      <c r="B2481" s="175"/>
      <c r="C2481" s="175" t="s">
        <v>258</v>
      </c>
      <c r="D2481" s="175" t="s">
        <v>11855</v>
      </c>
      <c r="E2481" s="175"/>
      <c r="F2481" s="175" t="s">
        <v>3574</v>
      </c>
      <c r="G2481" s="176" t="s">
        <v>11856</v>
      </c>
      <c r="H2481" s="175" t="s">
        <v>1646</v>
      </c>
      <c r="I2481" s="173">
        <v>0</v>
      </c>
      <c r="J2481" s="173">
        <v>0</v>
      </c>
      <c r="K2481" s="173">
        <v>0</v>
      </c>
      <c r="L2481" s="174">
        <v>0</v>
      </c>
      <c r="M2481" s="173">
        <v>58</v>
      </c>
      <c r="N2481" s="173">
        <v>16</v>
      </c>
      <c r="O2481" s="173">
        <v>17</v>
      </c>
      <c r="P2481" s="167">
        <v>2.625</v>
      </c>
    </row>
    <row r="2482" spans="1:16" x14ac:dyDescent="0.35">
      <c r="A2482" s="177" t="s">
        <v>3573</v>
      </c>
      <c r="B2482" s="175"/>
      <c r="C2482" s="175" t="s">
        <v>263</v>
      </c>
      <c r="D2482" s="175" t="s">
        <v>9097</v>
      </c>
      <c r="E2482" s="175"/>
      <c r="F2482" s="175" t="s">
        <v>3572</v>
      </c>
      <c r="G2482" s="176" t="s">
        <v>272</v>
      </c>
      <c r="H2482" s="175" t="s">
        <v>1462</v>
      </c>
      <c r="I2482" s="173">
        <v>0</v>
      </c>
      <c r="J2482" s="173">
        <v>0</v>
      </c>
      <c r="K2482" s="173">
        <v>0</v>
      </c>
      <c r="L2482" s="174">
        <v>0</v>
      </c>
      <c r="M2482" s="173">
        <v>0</v>
      </c>
      <c r="N2482" s="173">
        <v>0</v>
      </c>
      <c r="O2482" s="173">
        <v>0</v>
      </c>
      <c r="P2482" s="167">
        <v>0</v>
      </c>
    </row>
    <row r="2483" spans="1:16" x14ac:dyDescent="0.35">
      <c r="A2483" s="177" t="s">
        <v>3571</v>
      </c>
      <c r="B2483" s="175"/>
      <c r="C2483" s="175" t="s">
        <v>259</v>
      </c>
      <c r="D2483" s="175" t="s">
        <v>4006</v>
      </c>
      <c r="E2483" s="175"/>
      <c r="F2483" s="175" t="s">
        <v>3570</v>
      </c>
      <c r="G2483" s="176" t="s">
        <v>2357</v>
      </c>
      <c r="H2483" s="175" t="s">
        <v>1462</v>
      </c>
      <c r="I2483" s="173">
        <v>0</v>
      </c>
      <c r="J2483" s="173">
        <v>0</v>
      </c>
      <c r="K2483" s="173">
        <v>0</v>
      </c>
      <c r="L2483" s="174">
        <v>0</v>
      </c>
      <c r="M2483" s="173">
        <v>103</v>
      </c>
      <c r="N2483" s="173">
        <v>27</v>
      </c>
      <c r="O2483" s="173">
        <v>32</v>
      </c>
      <c r="P2483" s="167">
        <v>2.81481481481481</v>
      </c>
    </row>
    <row r="2484" spans="1:16" x14ac:dyDescent="0.35">
      <c r="A2484" s="177" t="s">
        <v>3569</v>
      </c>
      <c r="B2484" s="175"/>
      <c r="C2484" s="175" t="s">
        <v>8856</v>
      </c>
      <c r="D2484" s="175" t="s">
        <v>2030</v>
      </c>
      <c r="E2484" s="175"/>
      <c r="F2484" s="175" t="s">
        <v>3568</v>
      </c>
      <c r="G2484" s="176" t="s">
        <v>208</v>
      </c>
      <c r="H2484" s="175" t="s">
        <v>1462</v>
      </c>
      <c r="I2484" s="173">
        <v>0</v>
      </c>
      <c r="J2484" s="173">
        <v>0</v>
      </c>
      <c r="K2484" s="173">
        <v>0</v>
      </c>
      <c r="L2484" s="174">
        <v>0</v>
      </c>
      <c r="M2484" s="173">
        <v>24</v>
      </c>
      <c r="N2484" s="173">
        <v>10</v>
      </c>
      <c r="O2484" s="173">
        <v>14</v>
      </c>
      <c r="P2484" s="167">
        <v>1.4</v>
      </c>
    </row>
    <row r="2485" spans="1:16" x14ac:dyDescent="0.35">
      <c r="A2485" s="177" t="s">
        <v>7356</v>
      </c>
      <c r="B2485" s="175" t="s">
        <v>5907</v>
      </c>
      <c r="C2485" s="175" t="s">
        <v>8856</v>
      </c>
      <c r="D2485" s="175" t="s">
        <v>11857</v>
      </c>
      <c r="E2485" s="175" t="s">
        <v>7355</v>
      </c>
      <c r="F2485" s="175"/>
      <c r="G2485" s="176" t="s">
        <v>10570</v>
      </c>
      <c r="H2485" s="175" t="s">
        <v>1646</v>
      </c>
      <c r="I2485" s="173">
        <v>0</v>
      </c>
      <c r="J2485" s="173">
        <v>0</v>
      </c>
      <c r="K2485" s="173">
        <v>0</v>
      </c>
      <c r="L2485" s="174">
        <v>0</v>
      </c>
      <c r="M2485" s="173">
        <v>1261</v>
      </c>
      <c r="N2485" s="173">
        <v>478</v>
      </c>
      <c r="O2485" s="173">
        <v>600</v>
      </c>
      <c r="P2485" s="167">
        <v>1.6380753138075299</v>
      </c>
    </row>
    <row r="2486" spans="1:16" x14ac:dyDescent="0.35">
      <c r="A2486" s="177" t="s">
        <v>3565</v>
      </c>
      <c r="B2486" s="175"/>
      <c r="C2486" s="175" t="s">
        <v>260</v>
      </c>
      <c r="D2486" s="175" t="s">
        <v>3200</v>
      </c>
      <c r="E2486" s="175"/>
      <c r="F2486" s="175" t="s">
        <v>3564</v>
      </c>
      <c r="G2486" s="176" t="s">
        <v>201</v>
      </c>
      <c r="H2486" s="175" t="s">
        <v>1469</v>
      </c>
      <c r="I2486" s="173">
        <v>0</v>
      </c>
      <c r="J2486" s="173">
        <v>0</v>
      </c>
      <c r="K2486" s="173">
        <v>0</v>
      </c>
      <c r="L2486" s="174">
        <v>0</v>
      </c>
      <c r="M2486" s="173">
        <v>0</v>
      </c>
      <c r="N2486" s="173">
        <v>0</v>
      </c>
      <c r="O2486" s="173">
        <v>0</v>
      </c>
      <c r="P2486" s="167">
        <v>0</v>
      </c>
    </row>
    <row r="2487" spans="1:16" x14ac:dyDescent="0.35">
      <c r="A2487" s="177" t="s">
        <v>3563</v>
      </c>
      <c r="B2487" s="175" t="s">
        <v>2892</v>
      </c>
      <c r="C2487" s="175" t="s">
        <v>350</v>
      </c>
      <c r="D2487" s="175" t="s">
        <v>9416</v>
      </c>
      <c r="E2487" s="175" t="s">
        <v>3562</v>
      </c>
      <c r="F2487" s="175"/>
      <c r="G2487" s="176" t="s">
        <v>9417</v>
      </c>
      <c r="H2487" s="175" t="s">
        <v>1469</v>
      </c>
      <c r="I2487" s="173">
        <v>0</v>
      </c>
      <c r="J2487" s="173">
        <v>0</v>
      </c>
      <c r="K2487" s="173">
        <v>0</v>
      </c>
      <c r="L2487" s="174">
        <v>0</v>
      </c>
      <c r="M2487" s="173">
        <v>75</v>
      </c>
      <c r="N2487" s="173">
        <v>31</v>
      </c>
      <c r="O2487" s="173">
        <v>44</v>
      </c>
      <c r="P2487" s="167">
        <v>1.4193548387096799</v>
      </c>
    </row>
    <row r="2488" spans="1:16" x14ac:dyDescent="0.35">
      <c r="A2488" s="177" t="s">
        <v>3050</v>
      </c>
      <c r="B2488" s="175"/>
      <c r="C2488" s="175" t="s">
        <v>256</v>
      </c>
      <c r="D2488" s="175" t="s">
        <v>3561</v>
      </c>
      <c r="E2488" s="175"/>
      <c r="F2488" s="175" t="s">
        <v>3560</v>
      </c>
      <c r="G2488" s="176" t="s">
        <v>3559</v>
      </c>
      <c r="H2488" s="175" t="s">
        <v>1646</v>
      </c>
      <c r="I2488" s="173">
        <v>0</v>
      </c>
      <c r="J2488" s="173">
        <v>0</v>
      </c>
      <c r="K2488" s="173">
        <v>0</v>
      </c>
      <c r="L2488" s="174">
        <v>0</v>
      </c>
      <c r="M2488" s="173">
        <v>105</v>
      </c>
      <c r="N2488" s="173">
        <v>30</v>
      </c>
      <c r="O2488" s="173">
        <v>38</v>
      </c>
      <c r="P2488" s="167">
        <v>2.5</v>
      </c>
    </row>
    <row r="2489" spans="1:16" x14ac:dyDescent="0.35">
      <c r="A2489" s="177" t="s">
        <v>3558</v>
      </c>
      <c r="B2489" s="175"/>
      <c r="C2489" s="175" t="s">
        <v>8856</v>
      </c>
      <c r="D2489" s="175" t="s">
        <v>2707</v>
      </c>
      <c r="E2489" s="175"/>
      <c r="F2489" s="175" t="s">
        <v>3557</v>
      </c>
      <c r="G2489" s="176" t="s">
        <v>269</v>
      </c>
      <c r="H2489" s="175" t="s">
        <v>1646</v>
      </c>
      <c r="I2489" s="173">
        <v>0</v>
      </c>
      <c r="J2489" s="173">
        <v>0</v>
      </c>
      <c r="K2489" s="173">
        <v>0</v>
      </c>
      <c r="L2489" s="174">
        <v>0</v>
      </c>
      <c r="M2489" s="173">
        <v>399</v>
      </c>
      <c r="N2489" s="173">
        <v>147</v>
      </c>
      <c r="O2489" s="173">
        <v>192</v>
      </c>
      <c r="P2489" s="167">
        <v>1.71428571428571</v>
      </c>
    </row>
    <row r="2490" spans="1:16" x14ac:dyDescent="0.35">
      <c r="A2490" s="177" t="s">
        <v>3556</v>
      </c>
      <c r="B2490" s="175"/>
      <c r="C2490" s="175" t="s">
        <v>350</v>
      </c>
      <c r="D2490" s="175" t="s">
        <v>3555</v>
      </c>
      <c r="E2490" s="175"/>
      <c r="F2490" s="175" t="s">
        <v>3554</v>
      </c>
      <c r="G2490" s="176" t="s">
        <v>11432</v>
      </c>
      <c r="H2490" s="175" t="s">
        <v>1462</v>
      </c>
      <c r="I2490" s="173">
        <v>0</v>
      </c>
      <c r="J2490" s="173">
        <v>0</v>
      </c>
      <c r="K2490" s="173">
        <v>0</v>
      </c>
      <c r="L2490" s="174">
        <v>0</v>
      </c>
      <c r="M2490" s="173">
        <v>23</v>
      </c>
      <c r="N2490" s="173">
        <v>9</v>
      </c>
      <c r="O2490" s="173">
        <v>12</v>
      </c>
      <c r="P2490" s="167">
        <v>1.55555555555556</v>
      </c>
    </row>
    <row r="2491" spans="1:16" x14ac:dyDescent="0.35">
      <c r="A2491" s="177" t="s">
        <v>3553</v>
      </c>
      <c r="B2491" s="175"/>
      <c r="C2491" s="175" t="s">
        <v>264</v>
      </c>
      <c r="D2491" s="175"/>
      <c r="E2491" s="175"/>
      <c r="F2491" s="175" t="s">
        <v>3552</v>
      </c>
      <c r="G2491" s="176"/>
      <c r="H2491" s="175" t="s">
        <v>1462</v>
      </c>
      <c r="I2491" s="173">
        <v>0</v>
      </c>
      <c r="J2491" s="173">
        <v>0</v>
      </c>
      <c r="K2491" s="173">
        <v>0</v>
      </c>
      <c r="L2491" s="174">
        <v>0</v>
      </c>
      <c r="M2491" s="173">
        <v>0</v>
      </c>
      <c r="N2491" s="173">
        <v>0</v>
      </c>
      <c r="O2491" s="173">
        <v>0</v>
      </c>
      <c r="P2491" s="167">
        <v>0</v>
      </c>
    </row>
    <row r="2492" spans="1:16" x14ac:dyDescent="0.35">
      <c r="A2492" s="177" t="s">
        <v>3551</v>
      </c>
      <c r="B2492" s="175"/>
      <c r="C2492" s="175" t="s">
        <v>256</v>
      </c>
      <c r="D2492" s="175" t="s">
        <v>1892</v>
      </c>
      <c r="E2492" s="175"/>
      <c r="F2492" s="175" t="s">
        <v>3550</v>
      </c>
      <c r="G2492" s="176" t="s">
        <v>227</v>
      </c>
      <c r="H2492" s="175" t="s">
        <v>1469</v>
      </c>
      <c r="I2492" s="173">
        <v>0</v>
      </c>
      <c r="J2492" s="173">
        <v>0</v>
      </c>
      <c r="K2492" s="173">
        <v>0</v>
      </c>
      <c r="L2492" s="174">
        <v>0</v>
      </c>
      <c r="M2492" s="173">
        <v>49</v>
      </c>
      <c r="N2492" s="173">
        <v>23</v>
      </c>
      <c r="O2492" s="173">
        <v>15</v>
      </c>
      <c r="P2492" s="167">
        <v>1.1304347826087</v>
      </c>
    </row>
    <row r="2493" spans="1:16" x14ac:dyDescent="0.35">
      <c r="A2493" s="177" t="s">
        <v>3549</v>
      </c>
      <c r="B2493" s="175" t="s">
        <v>3548</v>
      </c>
      <c r="C2493" s="175" t="s">
        <v>350</v>
      </c>
      <c r="D2493" s="175" t="s">
        <v>7213</v>
      </c>
      <c r="E2493" s="175" t="s">
        <v>3547</v>
      </c>
      <c r="F2493" s="175"/>
      <c r="G2493" s="176" t="s">
        <v>222</v>
      </c>
      <c r="H2493" s="175" t="s">
        <v>1469</v>
      </c>
      <c r="I2493" s="173">
        <v>0</v>
      </c>
      <c r="J2493" s="173">
        <v>0</v>
      </c>
      <c r="K2493" s="173">
        <v>0</v>
      </c>
      <c r="L2493" s="174">
        <v>0</v>
      </c>
      <c r="M2493" s="173">
        <v>22</v>
      </c>
      <c r="N2493" s="173">
        <v>9</v>
      </c>
      <c r="O2493" s="173">
        <v>11</v>
      </c>
      <c r="P2493" s="167">
        <v>1.44444444444444</v>
      </c>
    </row>
    <row r="2494" spans="1:16" x14ac:dyDescent="0.35">
      <c r="A2494" s="177" t="s">
        <v>3546</v>
      </c>
      <c r="B2494" s="175" t="s">
        <v>3545</v>
      </c>
      <c r="C2494" s="175" t="s">
        <v>254</v>
      </c>
      <c r="D2494" s="175" t="s">
        <v>3544</v>
      </c>
      <c r="E2494" s="175" t="s">
        <v>3543</v>
      </c>
      <c r="F2494" s="175"/>
      <c r="G2494" s="176" t="s">
        <v>201</v>
      </c>
      <c r="H2494" s="175" t="s">
        <v>1646</v>
      </c>
      <c r="I2494" s="173">
        <v>0</v>
      </c>
      <c r="J2494" s="173">
        <v>0</v>
      </c>
      <c r="K2494" s="173">
        <v>0</v>
      </c>
      <c r="L2494" s="174">
        <v>0</v>
      </c>
      <c r="M2494" s="173">
        <v>72</v>
      </c>
      <c r="N2494" s="173">
        <v>16</v>
      </c>
      <c r="O2494" s="173">
        <v>25</v>
      </c>
      <c r="P2494" s="167">
        <v>3.5</v>
      </c>
    </row>
    <row r="2495" spans="1:16" x14ac:dyDescent="0.35">
      <c r="A2495" s="177" t="s">
        <v>3542</v>
      </c>
      <c r="B2495" s="175" t="s">
        <v>2732</v>
      </c>
      <c r="C2495" s="175" t="s">
        <v>262</v>
      </c>
      <c r="D2495" s="175" t="s">
        <v>10571</v>
      </c>
      <c r="E2495" s="175" t="s">
        <v>3541</v>
      </c>
      <c r="F2495" s="175"/>
      <c r="G2495" s="176" t="s">
        <v>10572</v>
      </c>
      <c r="H2495" s="175" t="s">
        <v>1646</v>
      </c>
      <c r="I2495" s="173">
        <v>0</v>
      </c>
      <c r="J2495" s="173">
        <v>1</v>
      </c>
      <c r="K2495" s="173">
        <v>0</v>
      </c>
      <c r="L2495" s="174">
        <v>-1</v>
      </c>
      <c r="M2495" s="173">
        <v>1167</v>
      </c>
      <c r="N2495" s="173">
        <v>458</v>
      </c>
      <c r="O2495" s="173">
        <v>75</v>
      </c>
      <c r="P2495" s="167">
        <v>1.5480349344978199</v>
      </c>
    </row>
    <row r="2496" spans="1:16" x14ac:dyDescent="0.35">
      <c r="A2496" s="177" t="s">
        <v>3540</v>
      </c>
      <c r="B2496" s="175"/>
      <c r="C2496" s="175" t="s">
        <v>259</v>
      </c>
      <c r="D2496" s="175" t="s">
        <v>10573</v>
      </c>
      <c r="E2496" s="175" t="s">
        <v>3539</v>
      </c>
      <c r="F2496" s="175"/>
      <c r="G2496" s="176" t="s">
        <v>10574</v>
      </c>
      <c r="H2496" s="175" t="s">
        <v>1469</v>
      </c>
      <c r="I2496" s="173">
        <v>0</v>
      </c>
      <c r="J2496" s="173">
        <v>0</v>
      </c>
      <c r="K2496" s="173">
        <v>0</v>
      </c>
      <c r="L2496" s="174">
        <v>0</v>
      </c>
      <c r="M2496" s="173">
        <v>44</v>
      </c>
      <c r="N2496" s="173">
        <v>20</v>
      </c>
      <c r="O2496" s="173">
        <v>29</v>
      </c>
      <c r="P2496" s="167">
        <v>1.2</v>
      </c>
    </row>
    <row r="2497" spans="1:16" x14ac:dyDescent="0.35">
      <c r="A2497" s="177" t="s">
        <v>3538</v>
      </c>
      <c r="B2497" s="175"/>
      <c r="C2497" s="175" t="s">
        <v>258</v>
      </c>
      <c r="D2497" s="175"/>
      <c r="E2497" s="175"/>
      <c r="F2497" s="175" t="s">
        <v>3537</v>
      </c>
      <c r="G2497" s="176"/>
      <c r="H2497" s="175" t="s">
        <v>1462</v>
      </c>
      <c r="I2497" s="173">
        <v>0</v>
      </c>
      <c r="J2497" s="173">
        <v>0</v>
      </c>
      <c r="K2497" s="173">
        <v>0</v>
      </c>
      <c r="L2497" s="174">
        <v>0</v>
      </c>
      <c r="M2497" s="173">
        <v>0</v>
      </c>
      <c r="N2497" s="173">
        <v>0</v>
      </c>
      <c r="O2497" s="173">
        <v>0</v>
      </c>
      <c r="P2497" s="167">
        <v>0</v>
      </c>
    </row>
    <row r="2498" spans="1:16" x14ac:dyDescent="0.35">
      <c r="A2498" s="177" t="s">
        <v>3534</v>
      </c>
      <c r="B2498" s="175"/>
      <c r="C2498" s="175" t="s">
        <v>259</v>
      </c>
      <c r="D2498" s="175" t="s">
        <v>2642</v>
      </c>
      <c r="E2498" s="175" t="s">
        <v>3533</v>
      </c>
      <c r="F2498" s="175"/>
      <c r="G2498" s="176" t="s">
        <v>202</v>
      </c>
      <c r="H2498" s="175" t="s">
        <v>1462</v>
      </c>
      <c r="I2498" s="173">
        <v>0</v>
      </c>
      <c r="J2498" s="173">
        <v>0</v>
      </c>
      <c r="K2498" s="173">
        <v>0</v>
      </c>
      <c r="L2498" s="174">
        <v>0</v>
      </c>
      <c r="M2498" s="173">
        <v>20</v>
      </c>
      <c r="N2498" s="173">
        <v>3</v>
      </c>
      <c r="O2498" s="173">
        <v>5</v>
      </c>
      <c r="P2498" s="167">
        <v>5.6666666666666696</v>
      </c>
    </row>
    <row r="2499" spans="1:16" x14ac:dyDescent="0.35">
      <c r="A2499" s="177" t="s">
        <v>3532</v>
      </c>
      <c r="B2499" s="175"/>
      <c r="C2499" s="175" t="s">
        <v>263</v>
      </c>
      <c r="D2499" s="175" t="s">
        <v>9174</v>
      </c>
      <c r="E2499" s="175"/>
      <c r="F2499" s="175" t="s">
        <v>3531</v>
      </c>
      <c r="G2499" s="176" t="s">
        <v>9175</v>
      </c>
      <c r="H2499" s="175" t="s">
        <v>1469</v>
      </c>
      <c r="I2499" s="173">
        <v>0</v>
      </c>
      <c r="J2499" s="173">
        <v>0</v>
      </c>
      <c r="K2499" s="173">
        <v>0</v>
      </c>
      <c r="L2499" s="174">
        <v>0</v>
      </c>
      <c r="M2499" s="173">
        <v>22</v>
      </c>
      <c r="N2499" s="173">
        <v>10</v>
      </c>
      <c r="O2499" s="173">
        <v>10</v>
      </c>
      <c r="P2499" s="167">
        <v>1.2</v>
      </c>
    </row>
    <row r="2500" spans="1:16" x14ac:dyDescent="0.35">
      <c r="A2500" s="177" t="s">
        <v>3530</v>
      </c>
      <c r="B2500" s="175"/>
      <c r="C2500" s="175" t="s">
        <v>256</v>
      </c>
      <c r="D2500" s="175" t="s">
        <v>9781</v>
      </c>
      <c r="E2500" s="175"/>
      <c r="F2500" s="175" t="s">
        <v>3529</v>
      </c>
      <c r="G2500" s="176" t="s">
        <v>9782</v>
      </c>
      <c r="H2500" s="175" t="s">
        <v>1646</v>
      </c>
      <c r="I2500" s="173">
        <v>0</v>
      </c>
      <c r="J2500" s="173">
        <v>1</v>
      </c>
      <c r="K2500" s="173">
        <v>0</v>
      </c>
      <c r="L2500" s="174">
        <v>-1</v>
      </c>
      <c r="M2500" s="173">
        <v>117</v>
      </c>
      <c r="N2500" s="173">
        <v>48</v>
      </c>
      <c r="O2500" s="173">
        <v>47</v>
      </c>
      <c r="P2500" s="167">
        <v>1.4375</v>
      </c>
    </row>
    <row r="2501" spans="1:16" x14ac:dyDescent="0.35">
      <c r="A2501" s="177" t="s">
        <v>3528</v>
      </c>
      <c r="B2501" s="175"/>
      <c r="C2501" s="175" t="s">
        <v>254</v>
      </c>
      <c r="D2501" s="175"/>
      <c r="E2501" s="175"/>
      <c r="F2501" s="175" t="s">
        <v>3527</v>
      </c>
      <c r="G2501" s="176"/>
      <c r="H2501" s="175" t="s">
        <v>1462</v>
      </c>
      <c r="I2501" s="173">
        <v>0</v>
      </c>
      <c r="J2501" s="173">
        <v>0</v>
      </c>
      <c r="K2501" s="173">
        <v>0</v>
      </c>
      <c r="L2501" s="174">
        <v>0</v>
      </c>
      <c r="M2501" s="173">
        <v>0</v>
      </c>
      <c r="N2501" s="173">
        <v>0</v>
      </c>
      <c r="O2501" s="173">
        <v>0</v>
      </c>
      <c r="P2501" s="167">
        <v>0</v>
      </c>
    </row>
    <row r="2502" spans="1:16" x14ac:dyDescent="0.35">
      <c r="A2502" s="177" t="s">
        <v>9523</v>
      </c>
      <c r="B2502" s="175"/>
      <c r="C2502" s="175" t="s">
        <v>256</v>
      </c>
      <c r="D2502" s="175" t="s">
        <v>9783</v>
      </c>
      <c r="E2502" s="175" t="s">
        <v>7976</v>
      </c>
      <c r="F2502" s="175"/>
      <c r="G2502" s="176" t="s">
        <v>9784</v>
      </c>
      <c r="H2502" s="175"/>
      <c r="I2502" s="173">
        <v>0</v>
      </c>
      <c r="J2502" s="173">
        <v>1</v>
      </c>
      <c r="K2502" s="173">
        <v>0</v>
      </c>
      <c r="L2502" s="174">
        <v>-1</v>
      </c>
      <c r="M2502" s="173">
        <v>428</v>
      </c>
      <c r="N2502" s="173">
        <v>313</v>
      </c>
      <c r="O2502" s="173">
        <v>359</v>
      </c>
      <c r="P2502" s="167">
        <v>0.36741214057507998</v>
      </c>
    </row>
    <row r="2503" spans="1:16" x14ac:dyDescent="0.35">
      <c r="A2503" s="177" t="s">
        <v>3524</v>
      </c>
      <c r="B2503" s="175"/>
      <c r="C2503" s="175" t="s">
        <v>8856</v>
      </c>
      <c r="D2503" s="175" t="s">
        <v>2401</v>
      </c>
      <c r="E2503" s="175"/>
      <c r="F2503" s="175" t="s">
        <v>3523</v>
      </c>
      <c r="G2503" s="176" t="s">
        <v>202</v>
      </c>
      <c r="H2503" s="175" t="s">
        <v>1469</v>
      </c>
      <c r="I2503" s="173">
        <v>0</v>
      </c>
      <c r="J2503" s="173">
        <v>0</v>
      </c>
      <c r="K2503" s="173">
        <v>0</v>
      </c>
      <c r="L2503" s="174">
        <v>0</v>
      </c>
      <c r="M2503" s="173">
        <v>60</v>
      </c>
      <c r="N2503" s="173">
        <v>9</v>
      </c>
      <c r="O2503" s="173">
        <v>15</v>
      </c>
      <c r="P2503" s="167">
        <v>5.6666666666666696</v>
      </c>
    </row>
    <row r="2504" spans="1:16" x14ac:dyDescent="0.35">
      <c r="A2504" s="177" t="s">
        <v>3522</v>
      </c>
      <c r="B2504" s="175"/>
      <c r="C2504" s="175" t="s">
        <v>8856</v>
      </c>
      <c r="D2504" s="175" t="s">
        <v>9785</v>
      </c>
      <c r="E2504" s="175"/>
      <c r="F2504" s="175" t="s">
        <v>3521</v>
      </c>
      <c r="G2504" s="176" t="s">
        <v>1903</v>
      </c>
      <c r="H2504" s="175" t="s">
        <v>1646</v>
      </c>
      <c r="I2504" s="173">
        <v>0</v>
      </c>
      <c r="J2504" s="173">
        <v>0</v>
      </c>
      <c r="K2504" s="173">
        <v>0</v>
      </c>
      <c r="L2504" s="174">
        <v>0</v>
      </c>
      <c r="M2504" s="173">
        <v>37</v>
      </c>
      <c r="N2504" s="173">
        <v>8</v>
      </c>
      <c r="O2504" s="173">
        <v>11</v>
      </c>
      <c r="P2504" s="167">
        <v>3.625</v>
      </c>
    </row>
    <row r="2505" spans="1:16" x14ac:dyDescent="0.35">
      <c r="A2505" s="177" t="s">
        <v>6692</v>
      </c>
      <c r="B2505" s="175" t="s">
        <v>3015</v>
      </c>
      <c r="C2505" s="175" t="s">
        <v>8856</v>
      </c>
      <c r="D2505" s="175" t="s">
        <v>1920</v>
      </c>
      <c r="E2505" s="175" t="s">
        <v>6691</v>
      </c>
      <c r="F2505" s="175"/>
      <c r="G2505" s="176" t="s">
        <v>202</v>
      </c>
      <c r="H2505" s="175" t="s">
        <v>1646</v>
      </c>
      <c r="I2505" s="173">
        <v>0</v>
      </c>
      <c r="J2505" s="173">
        <v>0</v>
      </c>
      <c r="K2505" s="173">
        <v>1</v>
      </c>
      <c r="L2505" s="174">
        <v>0</v>
      </c>
      <c r="M2505" s="173">
        <v>47</v>
      </c>
      <c r="N2505" s="173">
        <v>20</v>
      </c>
      <c r="O2505" s="173">
        <v>29</v>
      </c>
      <c r="P2505" s="167">
        <v>1.35</v>
      </c>
    </row>
    <row r="2506" spans="1:16" x14ac:dyDescent="0.35">
      <c r="A2506" s="177" t="s">
        <v>9561</v>
      </c>
      <c r="B2506" s="175"/>
      <c r="C2506" s="175" t="s">
        <v>8856</v>
      </c>
      <c r="D2506" s="175" t="s">
        <v>10578</v>
      </c>
      <c r="E2506" s="175" t="s">
        <v>9074</v>
      </c>
      <c r="F2506" s="175"/>
      <c r="G2506" s="176" t="s">
        <v>11436</v>
      </c>
      <c r="H2506" s="175"/>
      <c r="I2506" s="173">
        <v>0</v>
      </c>
      <c r="J2506" s="173">
        <v>0</v>
      </c>
      <c r="K2506" s="173">
        <v>0</v>
      </c>
      <c r="L2506" s="174">
        <v>0</v>
      </c>
      <c r="M2506" s="173">
        <v>112</v>
      </c>
      <c r="N2506" s="173">
        <v>43</v>
      </c>
      <c r="O2506" s="173">
        <v>60</v>
      </c>
      <c r="P2506" s="167">
        <v>1.6046511627907001</v>
      </c>
    </row>
    <row r="2507" spans="1:16" x14ac:dyDescent="0.35">
      <c r="A2507" s="177" t="s">
        <v>9562</v>
      </c>
      <c r="B2507" s="175"/>
      <c r="C2507" s="175" t="s">
        <v>350</v>
      </c>
      <c r="D2507" s="175" t="s">
        <v>10579</v>
      </c>
      <c r="E2507" s="175" t="s">
        <v>3520</v>
      </c>
      <c r="F2507" s="175"/>
      <c r="G2507" s="176" t="s">
        <v>10580</v>
      </c>
      <c r="H2507" s="175"/>
      <c r="I2507" s="173">
        <v>0</v>
      </c>
      <c r="J2507" s="173">
        <v>0</v>
      </c>
      <c r="K2507" s="173">
        <v>0</v>
      </c>
      <c r="L2507" s="174">
        <v>0</v>
      </c>
      <c r="M2507" s="173">
        <v>161</v>
      </c>
      <c r="N2507" s="173">
        <v>47</v>
      </c>
      <c r="O2507" s="173">
        <v>80</v>
      </c>
      <c r="P2507" s="167">
        <v>2.4255319148936199</v>
      </c>
    </row>
    <row r="2508" spans="1:16" x14ac:dyDescent="0.35">
      <c r="A2508" s="177" t="s">
        <v>3517</v>
      </c>
      <c r="B2508" s="175"/>
      <c r="C2508" s="175" t="s">
        <v>259</v>
      </c>
      <c r="D2508" s="175"/>
      <c r="E2508" s="175"/>
      <c r="F2508" s="175" t="s">
        <v>3516</v>
      </c>
      <c r="G2508" s="176"/>
      <c r="H2508" s="175" t="s">
        <v>1462</v>
      </c>
      <c r="I2508" s="173">
        <v>0</v>
      </c>
      <c r="J2508" s="173">
        <v>0</v>
      </c>
      <c r="K2508" s="173">
        <v>0</v>
      </c>
      <c r="L2508" s="174">
        <v>0</v>
      </c>
      <c r="M2508" s="173">
        <v>0</v>
      </c>
      <c r="N2508" s="173">
        <v>0</v>
      </c>
      <c r="O2508" s="173">
        <v>0</v>
      </c>
      <c r="P2508" s="167">
        <v>0</v>
      </c>
    </row>
    <row r="2509" spans="1:16" x14ac:dyDescent="0.35">
      <c r="A2509" s="177" t="s">
        <v>3515</v>
      </c>
      <c r="B2509" s="175"/>
      <c r="C2509" s="175" t="s">
        <v>257</v>
      </c>
      <c r="D2509" s="175"/>
      <c r="E2509" s="175"/>
      <c r="F2509" s="175" t="s">
        <v>3514</v>
      </c>
      <c r="G2509" s="176"/>
      <c r="H2509" s="175" t="s">
        <v>1462</v>
      </c>
      <c r="I2509" s="173">
        <v>0</v>
      </c>
      <c r="J2509" s="173">
        <v>0</v>
      </c>
      <c r="K2509" s="173">
        <v>0</v>
      </c>
      <c r="L2509" s="174">
        <v>0</v>
      </c>
      <c r="M2509" s="173">
        <v>0</v>
      </c>
      <c r="N2509" s="173">
        <v>0</v>
      </c>
      <c r="O2509" s="173">
        <v>0</v>
      </c>
      <c r="P2509" s="167">
        <v>0</v>
      </c>
    </row>
    <row r="2510" spans="1:16" x14ac:dyDescent="0.35">
      <c r="A2510" s="177" t="s">
        <v>3513</v>
      </c>
      <c r="B2510" s="175"/>
      <c r="C2510" s="175" t="s">
        <v>263</v>
      </c>
      <c r="D2510" s="175" t="s">
        <v>3512</v>
      </c>
      <c r="E2510" s="175"/>
      <c r="F2510" s="175" t="s">
        <v>3511</v>
      </c>
      <c r="G2510" s="176" t="s">
        <v>3510</v>
      </c>
      <c r="H2510" s="175" t="s">
        <v>1462</v>
      </c>
      <c r="I2510" s="173">
        <v>0</v>
      </c>
      <c r="J2510" s="173">
        <v>0</v>
      </c>
      <c r="K2510" s="173">
        <v>0</v>
      </c>
      <c r="L2510" s="174">
        <v>0</v>
      </c>
      <c r="M2510" s="173">
        <v>132</v>
      </c>
      <c r="N2510" s="173">
        <v>48</v>
      </c>
      <c r="O2510" s="173">
        <v>60</v>
      </c>
      <c r="P2510" s="167">
        <v>1.75</v>
      </c>
    </row>
    <row r="2511" spans="1:16" x14ac:dyDescent="0.35">
      <c r="A2511" s="177" t="s">
        <v>3507</v>
      </c>
      <c r="B2511" s="175"/>
      <c r="C2511" s="175" t="s">
        <v>254</v>
      </c>
      <c r="D2511" s="175"/>
      <c r="E2511" s="175"/>
      <c r="F2511" s="175" t="s">
        <v>3506</v>
      </c>
      <c r="G2511" s="176"/>
      <c r="H2511" s="175" t="s">
        <v>1462</v>
      </c>
      <c r="I2511" s="173">
        <v>0</v>
      </c>
      <c r="J2511" s="173">
        <v>0</v>
      </c>
      <c r="K2511" s="173">
        <v>0</v>
      </c>
      <c r="L2511" s="174">
        <v>0</v>
      </c>
      <c r="M2511" s="173">
        <v>0</v>
      </c>
      <c r="N2511" s="173">
        <v>0</v>
      </c>
      <c r="O2511" s="173">
        <v>0</v>
      </c>
      <c r="P2511" s="167">
        <v>0</v>
      </c>
    </row>
    <row r="2512" spans="1:16" x14ac:dyDescent="0.35">
      <c r="A2512" s="177" t="s">
        <v>3505</v>
      </c>
      <c r="B2512" s="175"/>
      <c r="C2512" s="175" t="s">
        <v>350</v>
      </c>
      <c r="D2512" s="175" t="s">
        <v>3504</v>
      </c>
      <c r="E2512" s="175"/>
      <c r="F2512" s="175" t="s">
        <v>3503</v>
      </c>
      <c r="G2512" s="176" t="s">
        <v>225</v>
      </c>
      <c r="H2512" s="175" t="s">
        <v>1462</v>
      </c>
      <c r="I2512" s="173">
        <v>0</v>
      </c>
      <c r="J2512" s="173">
        <v>0</v>
      </c>
      <c r="K2512" s="173">
        <v>0</v>
      </c>
      <c r="L2512" s="174">
        <v>0</v>
      </c>
      <c r="M2512" s="173">
        <v>27</v>
      </c>
      <c r="N2512" s="173">
        <v>11</v>
      </c>
      <c r="O2512" s="173">
        <v>15</v>
      </c>
      <c r="P2512" s="167">
        <v>1.4545454545454499</v>
      </c>
    </row>
    <row r="2513" spans="1:16" x14ac:dyDescent="0.35">
      <c r="A2513" s="177" t="s">
        <v>3502</v>
      </c>
      <c r="B2513" s="175"/>
      <c r="C2513" s="175" t="s">
        <v>259</v>
      </c>
      <c r="D2513" s="175" t="s">
        <v>9418</v>
      </c>
      <c r="E2513" s="175"/>
      <c r="F2513" s="175" t="s">
        <v>3501</v>
      </c>
      <c r="G2513" s="176" t="s">
        <v>9192</v>
      </c>
      <c r="H2513" s="175" t="s">
        <v>1462</v>
      </c>
      <c r="I2513" s="173">
        <v>0</v>
      </c>
      <c r="J2513" s="173">
        <v>0</v>
      </c>
      <c r="K2513" s="173">
        <v>0</v>
      </c>
      <c r="L2513" s="174">
        <v>0</v>
      </c>
      <c r="M2513" s="173">
        <v>65</v>
      </c>
      <c r="N2513" s="173">
        <v>27</v>
      </c>
      <c r="O2513" s="173">
        <v>36</v>
      </c>
      <c r="P2513" s="167">
        <v>1.4074074074074101</v>
      </c>
    </row>
    <row r="2514" spans="1:16" x14ac:dyDescent="0.35">
      <c r="A2514" s="179" t="s">
        <v>3500</v>
      </c>
      <c r="B2514" s="178"/>
      <c r="C2514" s="178" t="s">
        <v>351</v>
      </c>
      <c r="D2514" s="175"/>
      <c r="E2514" s="175"/>
      <c r="F2514" s="175" t="s">
        <v>3499</v>
      </c>
      <c r="G2514" s="176"/>
      <c r="H2514" s="175" t="s">
        <v>1462</v>
      </c>
      <c r="I2514" s="173">
        <v>0</v>
      </c>
      <c r="J2514" s="173">
        <v>0</v>
      </c>
      <c r="K2514" s="173">
        <v>0</v>
      </c>
      <c r="L2514" s="174">
        <v>0</v>
      </c>
      <c r="M2514" s="173">
        <v>0</v>
      </c>
      <c r="N2514" s="173">
        <v>0</v>
      </c>
      <c r="O2514" s="173">
        <v>0</v>
      </c>
      <c r="P2514" s="167">
        <v>0</v>
      </c>
    </row>
    <row r="2515" spans="1:16" x14ac:dyDescent="0.35">
      <c r="A2515" s="177" t="s">
        <v>3498</v>
      </c>
      <c r="B2515" s="175"/>
      <c r="C2515" s="175" t="s">
        <v>260</v>
      </c>
      <c r="D2515" s="175"/>
      <c r="E2515" s="175" t="s">
        <v>3497</v>
      </c>
      <c r="F2515" s="175"/>
      <c r="G2515" s="176"/>
      <c r="H2515" s="175" t="s">
        <v>1462</v>
      </c>
      <c r="I2515" s="173">
        <v>0</v>
      </c>
      <c r="J2515" s="173">
        <v>0</v>
      </c>
      <c r="K2515" s="173">
        <v>0</v>
      </c>
      <c r="L2515" s="174">
        <v>0</v>
      </c>
      <c r="M2515" s="173">
        <v>0</v>
      </c>
      <c r="N2515" s="173">
        <v>0</v>
      </c>
      <c r="O2515" s="173">
        <v>0</v>
      </c>
      <c r="P2515" s="167">
        <v>0</v>
      </c>
    </row>
    <row r="2516" spans="1:16" x14ac:dyDescent="0.35">
      <c r="A2516" s="177" t="s">
        <v>3496</v>
      </c>
      <c r="B2516" s="175"/>
      <c r="C2516" s="175" t="s">
        <v>8856</v>
      </c>
      <c r="D2516" s="175"/>
      <c r="E2516" s="175"/>
      <c r="F2516" s="175" t="s">
        <v>3495</v>
      </c>
      <c r="G2516" s="176"/>
      <c r="H2516" s="175" t="s">
        <v>1462</v>
      </c>
      <c r="I2516" s="173">
        <v>0</v>
      </c>
      <c r="J2516" s="173">
        <v>0</v>
      </c>
      <c r="K2516" s="173">
        <v>0</v>
      </c>
      <c r="L2516" s="174">
        <v>0</v>
      </c>
      <c r="M2516" s="173">
        <v>0</v>
      </c>
      <c r="N2516" s="173">
        <v>0</v>
      </c>
      <c r="O2516" s="173">
        <v>0</v>
      </c>
      <c r="P2516" s="167">
        <v>0</v>
      </c>
    </row>
    <row r="2517" spans="1:16" x14ac:dyDescent="0.35">
      <c r="A2517" s="177" t="s">
        <v>3494</v>
      </c>
      <c r="B2517" s="175"/>
      <c r="C2517" s="175" t="s">
        <v>254</v>
      </c>
      <c r="D2517" s="175"/>
      <c r="E2517" s="175"/>
      <c r="F2517" s="175" t="s">
        <v>3493</v>
      </c>
      <c r="G2517" s="176"/>
      <c r="H2517" s="175" t="s">
        <v>1462</v>
      </c>
      <c r="I2517" s="173">
        <v>0</v>
      </c>
      <c r="J2517" s="173">
        <v>0</v>
      </c>
      <c r="K2517" s="173">
        <v>0</v>
      </c>
      <c r="L2517" s="174">
        <v>0</v>
      </c>
      <c r="M2517" s="173">
        <v>0</v>
      </c>
      <c r="N2517" s="173">
        <v>0</v>
      </c>
      <c r="O2517" s="173">
        <v>0</v>
      </c>
      <c r="P2517" s="167">
        <v>0</v>
      </c>
    </row>
    <row r="2518" spans="1:16" x14ac:dyDescent="0.35">
      <c r="A2518" s="177" t="s">
        <v>3492</v>
      </c>
      <c r="B2518" s="175"/>
      <c r="C2518" s="175" t="s">
        <v>350</v>
      </c>
      <c r="D2518" s="175"/>
      <c r="E2518" s="175"/>
      <c r="F2518" s="175" t="s">
        <v>3491</v>
      </c>
      <c r="G2518" s="176"/>
      <c r="H2518" s="175" t="s">
        <v>1462</v>
      </c>
      <c r="I2518" s="173">
        <v>0</v>
      </c>
      <c r="J2518" s="173">
        <v>0</v>
      </c>
      <c r="K2518" s="173">
        <v>0</v>
      </c>
      <c r="L2518" s="174">
        <v>0</v>
      </c>
      <c r="M2518" s="173">
        <v>0</v>
      </c>
      <c r="N2518" s="173">
        <v>0</v>
      </c>
      <c r="O2518" s="173">
        <v>0</v>
      </c>
      <c r="P2518" s="167">
        <v>0</v>
      </c>
    </row>
    <row r="2519" spans="1:16" x14ac:dyDescent="0.35">
      <c r="A2519" s="177" t="s">
        <v>3490</v>
      </c>
      <c r="B2519" s="175"/>
      <c r="C2519" s="175" t="s">
        <v>350</v>
      </c>
      <c r="D2519" s="175" t="s">
        <v>3489</v>
      </c>
      <c r="E2519" s="175"/>
      <c r="F2519" s="175" t="s">
        <v>3488</v>
      </c>
      <c r="G2519" s="176" t="s">
        <v>225</v>
      </c>
      <c r="H2519" s="175" t="s">
        <v>1469</v>
      </c>
      <c r="I2519" s="173">
        <v>0</v>
      </c>
      <c r="J2519" s="173">
        <v>0</v>
      </c>
      <c r="K2519" s="173">
        <v>0</v>
      </c>
      <c r="L2519" s="174">
        <v>0</v>
      </c>
      <c r="M2519" s="173">
        <v>55</v>
      </c>
      <c r="N2519" s="173">
        <v>16</v>
      </c>
      <c r="O2519" s="173">
        <v>22</v>
      </c>
      <c r="P2519" s="167">
        <v>2.4375</v>
      </c>
    </row>
    <row r="2520" spans="1:16" x14ac:dyDescent="0.35">
      <c r="A2520" s="177" t="s">
        <v>3487</v>
      </c>
      <c r="B2520" s="175"/>
      <c r="C2520" s="175" t="s">
        <v>256</v>
      </c>
      <c r="D2520" s="175" t="s">
        <v>3486</v>
      </c>
      <c r="E2520" s="175"/>
      <c r="F2520" s="175" t="s">
        <v>3485</v>
      </c>
      <c r="G2520" s="176" t="s">
        <v>211</v>
      </c>
      <c r="H2520" s="175" t="s">
        <v>1469</v>
      </c>
      <c r="I2520" s="173">
        <v>0</v>
      </c>
      <c r="J2520" s="173">
        <v>0</v>
      </c>
      <c r="K2520" s="173">
        <v>0</v>
      </c>
      <c r="L2520" s="174">
        <v>0</v>
      </c>
      <c r="M2520" s="173">
        <v>17</v>
      </c>
      <c r="N2520" s="173">
        <v>3</v>
      </c>
      <c r="O2520" s="173">
        <v>5</v>
      </c>
      <c r="P2520" s="167">
        <v>4.6666666666666696</v>
      </c>
    </row>
    <row r="2521" spans="1:16" x14ac:dyDescent="0.35">
      <c r="A2521" s="177" t="s">
        <v>3484</v>
      </c>
      <c r="B2521" s="175"/>
      <c r="C2521" s="175" t="s">
        <v>350</v>
      </c>
      <c r="D2521" s="175" t="s">
        <v>3483</v>
      </c>
      <c r="E2521" s="175"/>
      <c r="F2521" s="175" t="s">
        <v>3482</v>
      </c>
      <c r="G2521" s="176" t="s">
        <v>225</v>
      </c>
      <c r="H2521" s="175" t="s">
        <v>1469</v>
      </c>
      <c r="I2521" s="173">
        <v>0</v>
      </c>
      <c r="J2521" s="173">
        <v>0</v>
      </c>
      <c r="K2521" s="173">
        <v>0</v>
      </c>
      <c r="L2521" s="174">
        <v>0</v>
      </c>
      <c r="M2521" s="173">
        <v>682</v>
      </c>
      <c r="N2521" s="173">
        <v>178</v>
      </c>
      <c r="O2521" s="173">
        <v>246</v>
      </c>
      <c r="P2521" s="167">
        <v>2.8314606741573001</v>
      </c>
    </row>
    <row r="2522" spans="1:16" x14ac:dyDescent="0.35">
      <c r="A2522" s="177" t="s">
        <v>3478</v>
      </c>
      <c r="B2522" s="175"/>
      <c r="C2522" s="175" t="s">
        <v>350</v>
      </c>
      <c r="D2522" s="175" t="s">
        <v>2675</v>
      </c>
      <c r="E2522" s="175"/>
      <c r="F2522" s="175" t="s">
        <v>3477</v>
      </c>
      <c r="G2522" s="176" t="s">
        <v>2673</v>
      </c>
      <c r="H2522" s="175" t="s">
        <v>1469</v>
      </c>
      <c r="I2522" s="173">
        <v>0</v>
      </c>
      <c r="J2522" s="173">
        <v>0</v>
      </c>
      <c r="K2522" s="173">
        <v>0</v>
      </c>
      <c r="L2522" s="174">
        <v>0</v>
      </c>
      <c r="M2522" s="173">
        <v>49</v>
      </c>
      <c r="N2522" s="173">
        <v>17</v>
      </c>
      <c r="O2522" s="173">
        <v>27</v>
      </c>
      <c r="P2522" s="167">
        <v>1.8823529411764699</v>
      </c>
    </row>
    <row r="2523" spans="1:16" x14ac:dyDescent="0.35">
      <c r="A2523" s="177" t="s">
        <v>3474</v>
      </c>
      <c r="B2523" s="175"/>
      <c r="C2523" s="175" t="s">
        <v>350</v>
      </c>
      <c r="D2523" s="175"/>
      <c r="E2523" s="175"/>
      <c r="F2523" s="175" t="s">
        <v>3473</v>
      </c>
      <c r="G2523" s="176"/>
      <c r="H2523" s="175" t="s">
        <v>1462</v>
      </c>
      <c r="I2523" s="173">
        <v>0</v>
      </c>
      <c r="J2523" s="173">
        <v>0</v>
      </c>
      <c r="K2523" s="173">
        <v>0</v>
      </c>
      <c r="L2523" s="174">
        <v>0</v>
      </c>
      <c r="M2523" s="173">
        <v>0</v>
      </c>
      <c r="N2523" s="173">
        <v>0</v>
      </c>
      <c r="O2523" s="173">
        <v>0</v>
      </c>
      <c r="P2523" s="167">
        <v>0</v>
      </c>
    </row>
    <row r="2524" spans="1:16" x14ac:dyDescent="0.35">
      <c r="A2524" s="177" t="s">
        <v>3472</v>
      </c>
      <c r="B2524" s="175"/>
      <c r="C2524" s="175" t="s">
        <v>350</v>
      </c>
      <c r="D2524" s="175"/>
      <c r="E2524" s="175"/>
      <c r="F2524" s="175" t="s">
        <v>3471</v>
      </c>
      <c r="G2524" s="176"/>
      <c r="H2524" s="175" t="s">
        <v>1462</v>
      </c>
      <c r="I2524" s="173">
        <v>0</v>
      </c>
      <c r="J2524" s="173">
        <v>0</v>
      </c>
      <c r="K2524" s="173">
        <v>0</v>
      </c>
      <c r="L2524" s="174">
        <v>0</v>
      </c>
      <c r="M2524" s="173">
        <v>0</v>
      </c>
      <c r="N2524" s="173">
        <v>0</v>
      </c>
      <c r="O2524" s="173">
        <v>0</v>
      </c>
      <c r="P2524" s="167">
        <v>0</v>
      </c>
    </row>
    <row r="2525" spans="1:16" x14ac:dyDescent="0.35">
      <c r="A2525" s="177" t="s">
        <v>3470</v>
      </c>
      <c r="B2525" s="175"/>
      <c r="C2525" s="175" t="s">
        <v>257</v>
      </c>
      <c r="D2525" s="175"/>
      <c r="E2525" s="175"/>
      <c r="F2525" s="175" t="s">
        <v>3469</v>
      </c>
      <c r="G2525" s="176"/>
      <c r="H2525" s="175" t="s">
        <v>1462</v>
      </c>
      <c r="I2525" s="173">
        <v>0</v>
      </c>
      <c r="J2525" s="173">
        <v>0</v>
      </c>
      <c r="K2525" s="173">
        <v>0</v>
      </c>
      <c r="L2525" s="174">
        <v>0</v>
      </c>
      <c r="M2525" s="173">
        <v>0</v>
      </c>
      <c r="N2525" s="173">
        <v>0</v>
      </c>
      <c r="O2525" s="173">
        <v>0</v>
      </c>
      <c r="P2525" s="167">
        <v>0</v>
      </c>
    </row>
    <row r="2526" spans="1:16" x14ac:dyDescent="0.35">
      <c r="A2526" s="177" t="s">
        <v>3466</v>
      </c>
      <c r="B2526" s="175"/>
      <c r="C2526" s="175" t="s">
        <v>254</v>
      </c>
      <c r="D2526" s="175" t="s">
        <v>9419</v>
      </c>
      <c r="E2526" s="175"/>
      <c r="F2526" s="175" t="s">
        <v>3464</v>
      </c>
      <c r="G2526" s="176" t="s">
        <v>2115</v>
      </c>
      <c r="H2526" s="175" t="s">
        <v>1462</v>
      </c>
      <c r="I2526" s="173">
        <v>0</v>
      </c>
      <c r="J2526" s="173">
        <v>0</v>
      </c>
      <c r="K2526" s="173">
        <v>0</v>
      </c>
      <c r="L2526" s="174">
        <v>0</v>
      </c>
      <c r="M2526" s="173">
        <v>20</v>
      </c>
      <c r="N2526" s="173">
        <v>3</v>
      </c>
      <c r="O2526" s="173">
        <v>5</v>
      </c>
      <c r="P2526" s="167">
        <v>5.6666666666666696</v>
      </c>
    </row>
    <row r="2527" spans="1:16" x14ac:dyDescent="0.35">
      <c r="A2527" s="177" t="s">
        <v>3463</v>
      </c>
      <c r="B2527" s="175"/>
      <c r="C2527" s="175" t="s">
        <v>350</v>
      </c>
      <c r="D2527" s="175"/>
      <c r="E2527" s="175"/>
      <c r="F2527" s="175" t="s">
        <v>3462</v>
      </c>
      <c r="G2527" s="176"/>
      <c r="H2527" s="175" t="s">
        <v>1462</v>
      </c>
      <c r="I2527" s="173">
        <v>0</v>
      </c>
      <c r="J2527" s="173">
        <v>0</v>
      </c>
      <c r="K2527" s="173">
        <v>0</v>
      </c>
      <c r="L2527" s="174">
        <v>0</v>
      </c>
      <c r="M2527" s="173">
        <v>0</v>
      </c>
      <c r="N2527" s="173">
        <v>0</v>
      </c>
      <c r="O2527" s="173">
        <v>0</v>
      </c>
      <c r="P2527" s="167">
        <v>0</v>
      </c>
    </row>
    <row r="2528" spans="1:16" x14ac:dyDescent="0.35">
      <c r="A2528" s="177" t="s">
        <v>3461</v>
      </c>
      <c r="B2528" s="175"/>
      <c r="C2528" s="175" t="s">
        <v>350</v>
      </c>
      <c r="D2528" s="175"/>
      <c r="E2528" s="175"/>
      <c r="F2528" s="175" t="s">
        <v>3460</v>
      </c>
      <c r="G2528" s="176"/>
      <c r="H2528" s="175" t="s">
        <v>1462</v>
      </c>
      <c r="I2528" s="173">
        <v>0</v>
      </c>
      <c r="J2528" s="173">
        <v>0</v>
      </c>
      <c r="K2528" s="173">
        <v>0</v>
      </c>
      <c r="L2528" s="174">
        <v>0</v>
      </c>
      <c r="M2528" s="173">
        <v>0</v>
      </c>
      <c r="N2528" s="173">
        <v>0</v>
      </c>
      <c r="O2528" s="173">
        <v>0</v>
      </c>
      <c r="P2528" s="167">
        <v>0</v>
      </c>
    </row>
    <row r="2529" spans="1:16" x14ac:dyDescent="0.35">
      <c r="A2529" s="177" t="s">
        <v>3459</v>
      </c>
      <c r="B2529" s="175"/>
      <c r="C2529" s="175" t="s">
        <v>350</v>
      </c>
      <c r="D2529" s="175"/>
      <c r="E2529" s="175"/>
      <c r="F2529" s="175" t="s">
        <v>3458</v>
      </c>
      <c r="G2529" s="176"/>
      <c r="H2529" s="175" t="s">
        <v>1462</v>
      </c>
      <c r="I2529" s="173">
        <v>0</v>
      </c>
      <c r="J2529" s="173">
        <v>0</v>
      </c>
      <c r="K2529" s="173">
        <v>0</v>
      </c>
      <c r="L2529" s="174">
        <v>0</v>
      </c>
      <c r="M2529" s="173">
        <v>0</v>
      </c>
      <c r="N2529" s="173">
        <v>0</v>
      </c>
      <c r="O2529" s="173">
        <v>0</v>
      </c>
      <c r="P2529" s="167">
        <v>0</v>
      </c>
    </row>
    <row r="2530" spans="1:16" x14ac:dyDescent="0.35">
      <c r="A2530" s="177" t="s">
        <v>3457</v>
      </c>
      <c r="B2530" s="175"/>
      <c r="C2530" s="175" t="s">
        <v>258</v>
      </c>
      <c r="D2530" s="175"/>
      <c r="E2530" s="175"/>
      <c r="F2530" s="175" t="s">
        <v>3456</v>
      </c>
      <c r="G2530" s="176"/>
      <c r="H2530" s="175" t="s">
        <v>1462</v>
      </c>
      <c r="I2530" s="173">
        <v>0</v>
      </c>
      <c r="J2530" s="173">
        <v>0</v>
      </c>
      <c r="K2530" s="173">
        <v>0</v>
      </c>
      <c r="L2530" s="174">
        <v>0</v>
      </c>
      <c r="M2530" s="173">
        <v>0</v>
      </c>
      <c r="N2530" s="173">
        <v>0</v>
      </c>
      <c r="O2530" s="173">
        <v>0</v>
      </c>
      <c r="P2530" s="167">
        <v>0</v>
      </c>
    </row>
    <row r="2531" spans="1:16" x14ac:dyDescent="0.35">
      <c r="A2531" s="177" t="s">
        <v>3455</v>
      </c>
      <c r="B2531" s="175" t="s">
        <v>3454</v>
      </c>
      <c r="C2531" s="175" t="s">
        <v>256</v>
      </c>
      <c r="D2531" s="175"/>
      <c r="E2531" s="175" t="s">
        <v>3453</v>
      </c>
      <c r="F2531" s="175"/>
      <c r="G2531" s="176"/>
      <c r="H2531" s="175" t="s">
        <v>1462</v>
      </c>
      <c r="I2531" s="173">
        <v>0</v>
      </c>
      <c r="J2531" s="173">
        <v>0</v>
      </c>
      <c r="K2531" s="173">
        <v>0</v>
      </c>
      <c r="L2531" s="174">
        <v>0</v>
      </c>
      <c r="M2531" s="173">
        <v>0</v>
      </c>
      <c r="N2531" s="173">
        <v>0</v>
      </c>
      <c r="O2531" s="173">
        <v>0</v>
      </c>
      <c r="P2531" s="167">
        <v>0</v>
      </c>
    </row>
    <row r="2532" spans="1:16" x14ac:dyDescent="0.35">
      <c r="A2532" s="177" t="s">
        <v>3452</v>
      </c>
      <c r="B2532" s="175"/>
      <c r="C2532" s="175" t="s">
        <v>264</v>
      </c>
      <c r="D2532" s="175" t="s">
        <v>1892</v>
      </c>
      <c r="E2532" s="175"/>
      <c r="F2532" s="175" t="s">
        <v>3451</v>
      </c>
      <c r="G2532" s="176" t="s">
        <v>227</v>
      </c>
      <c r="H2532" s="175" t="s">
        <v>1469</v>
      </c>
      <c r="I2532" s="173">
        <v>0</v>
      </c>
      <c r="J2532" s="173">
        <v>0</v>
      </c>
      <c r="K2532" s="173">
        <v>0</v>
      </c>
      <c r="L2532" s="174">
        <v>0</v>
      </c>
      <c r="M2532" s="173">
        <v>25</v>
      </c>
      <c r="N2532" s="173">
        <v>11</v>
      </c>
      <c r="O2532" s="173">
        <v>10</v>
      </c>
      <c r="P2532" s="167">
        <v>1.27272727272727</v>
      </c>
    </row>
    <row r="2533" spans="1:16" x14ac:dyDescent="0.35">
      <c r="A2533" s="177" t="s">
        <v>3450</v>
      </c>
      <c r="B2533" s="175"/>
      <c r="C2533" s="175" t="s">
        <v>267</v>
      </c>
      <c r="D2533" s="175"/>
      <c r="E2533" s="175"/>
      <c r="F2533" s="175" t="s">
        <v>3449</v>
      </c>
      <c r="G2533" s="176"/>
      <c r="H2533" s="175" t="s">
        <v>1462</v>
      </c>
      <c r="I2533" s="173">
        <v>0</v>
      </c>
      <c r="J2533" s="173">
        <v>0</v>
      </c>
      <c r="K2533" s="173">
        <v>0</v>
      </c>
      <c r="L2533" s="174">
        <v>0</v>
      </c>
      <c r="M2533" s="173">
        <v>0</v>
      </c>
      <c r="N2533" s="173">
        <v>0</v>
      </c>
      <c r="O2533" s="173">
        <v>0</v>
      </c>
      <c r="P2533" s="167">
        <v>0</v>
      </c>
    </row>
    <row r="2534" spans="1:16" x14ac:dyDescent="0.35">
      <c r="A2534" s="177" t="s">
        <v>3448</v>
      </c>
      <c r="B2534" s="175"/>
      <c r="C2534" s="175" t="s">
        <v>8856</v>
      </c>
      <c r="D2534" s="175"/>
      <c r="E2534" s="175"/>
      <c r="F2534" s="175" t="s">
        <v>3447</v>
      </c>
      <c r="G2534" s="176"/>
      <c r="H2534" s="175" t="s">
        <v>1462</v>
      </c>
      <c r="I2534" s="173">
        <v>0</v>
      </c>
      <c r="J2534" s="173">
        <v>0</v>
      </c>
      <c r="K2534" s="173">
        <v>0</v>
      </c>
      <c r="L2534" s="174">
        <v>0</v>
      </c>
      <c r="M2534" s="173">
        <v>0</v>
      </c>
      <c r="N2534" s="173">
        <v>0</v>
      </c>
      <c r="O2534" s="173">
        <v>0</v>
      </c>
      <c r="P2534" s="167">
        <v>0</v>
      </c>
    </row>
    <row r="2535" spans="1:16" x14ac:dyDescent="0.35">
      <c r="A2535" s="177" t="s">
        <v>6688</v>
      </c>
      <c r="B2535" s="175"/>
      <c r="C2535" s="175" t="s">
        <v>8856</v>
      </c>
      <c r="D2535" s="175" t="s">
        <v>10584</v>
      </c>
      <c r="E2535" s="175"/>
      <c r="F2535" s="175" t="s">
        <v>6687</v>
      </c>
      <c r="G2535" s="176" t="s">
        <v>10585</v>
      </c>
      <c r="H2535" s="175" t="s">
        <v>1646</v>
      </c>
      <c r="I2535" s="173">
        <v>0</v>
      </c>
      <c r="J2535" s="173">
        <v>0</v>
      </c>
      <c r="K2535" s="173">
        <v>0</v>
      </c>
      <c r="L2535" s="174">
        <v>0</v>
      </c>
      <c r="M2535" s="173">
        <v>22</v>
      </c>
      <c r="N2535" s="173">
        <v>11</v>
      </c>
      <c r="O2535" s="173">
        <v>10</v>
      </c>
      <c r="P2535" s="167">
        <v>1</v>
      </c>
    </row>
    <row r="2536" spans="1:16" x14ac:dyDescent="0.35">
      <c r="A2536" s="177" t="s">
        <v>8772</v>
      </c>
      <c r="B2536" s="175" t="s">
        <v>3741</v>
      </c>
      <c r="C2536" s="175" t="s">
        <v>256</v>
      </c>
      <c r="D2536" s="175" t="s">
        <v>8771</v>
      </c>
      <c r="E2536" s="175" t="s">
        <v>8770</v>
      </c>
      <c r="F2536" s="175"/>
      <c r="G2536" s="176" t="s">
        <v>11440</v>
      </c>
      <c r="H2536" s="175" t="s">
        <v>1646</v>
      </c>
      <c r="I2536" s="173">
        <v>0</v>
      </c>
      <c r="J2536" s="173">
        <v>0</v>
      </c>
      <c r="K2536" s="173">
        <v>0</v>
      </c>
      <c r="L2536" s="174">
        <v>0</v>
      </c>
      <c r="M2536" s="173">
        <v>221</v>
      </c>
      <c r="N2536" s="173">
        <v>39</v>
      </c>
      <c r="O2536" s="173">
        <v>68</v>
      </c>
      <c r="P2536" s="167">
        <v>4.6666666666666696</v>
      </c>
    </row>
    <row r="2537" spans="1:16" x14ac:dyDescent="0.35">
      <c r="A2537" s="177" t="s">
        <v>3446</v>
      </c>
      <c r="B2537" s="175"/>
      <c r="C2537" s="175" t="s">
        <v>8856</v>
      </c>
      <c r="D2537" s="175"/>
      <c r="E2537" s="175"/>
      <c r="F2537" s="175" t="s">
        <v>3445</v>
      </c>
      <c r="G2537" s="176"/>
      <c r="H2537" s="175" t="s">
        <v>1462</v>
      </c>
      <c r="I2537" s="173">
        <v>0</v>
      </c>
      <c r="J2537" s="173">
        <v>0</v>
      </c>
      <c r="K2537" s="173">
        <v>0</v>
      </c>
      <c r="L2537" s="174">
        <v>0</v>
      </c>
      <c r="M2537" s="173">
        <v>0</v>
      </c>
      <c r="N2537" s="173">
        <v>0</v>
      </c>
      <c r="O2537" s="173">
        <v>0</v>
      </c>
      <c r="P2537" s="167">
        <v>0</v>
      </c>
    </row>
    <row r="2538" spans="1:16" x14ac:dyDescent="0.35">
      <c r="A2538" s="177" t="s">
        <v>3442</v>
      </c>
      <c r="B2538" s="175" t="s">
        <v>2809</v>
      </c>
      <c r="C2538" s="175" t="s">
        <v>255</v>
      </c>
      <c r="D2538" s="175" t="s">
        <v>9788</v>
      </c>
      <c r="E2538" s="175" t="s">
        <v>3441</v>
      </c>
      <c r="F2538" s="175"/>
      <c r="G2538" s="176" t="s">
        <v>9789</v>
      </c>
      <c r="H2538" s="175" t="s">
        <v>1646</v>
      </c>
      <c r="I2538" s="173">
        <v>0</v>
      </c>
      <c r="J2538" s="173">
        <v>0</v>
      </c>
      <c r="K2538" s="173">
        <v>0</v>
      </c>
      <c r="L2538" s="174">
        <v>0</v>
      </c>
      <c r="M2538" s="173">
        <v>39</v>
      </c>
      <c r="N2538" s="173">
        <v>11</v>
      </c>
      <c r="O2538" s="173">
        <v>16</v>
      </c>
      <c r="P2538" s="167">
        <v>2.5454545454545499</v>
      </c>
    </row>
    <row r="2539" spans="1:16" x14ac:dyDescent="0.35">
      <c r="A2539" s="177" t="s">
        <v>3431</v>
      </c>
      <c r="B2539" s="175" t="s">
        <v>2892</v>
      </c>
      <c r="C2539" s="175" t="s">
        <v>350</v>
      </c>
      <c r="D2539" s="175" t="s">
        <v>3430</v>
      </c>
      <c r="E2539" s="175" t="s">
        <v>3429</v>
      </c>
      <c r="F2539" s="175"/>
      <c r="G2539" s="176" t="s">
        <v>202</v>
      </c>
      <c r="H2539" s="175" t="s">
        <v>1469</v>
      </c>
      <c r="I2539" s="173">
        <v>0</v>
      </c>
      <c r="J2539" s="173">
        <v>0</v>
      </c>
      <c r="K2539" s="173">
        <v>0</v>
      </c>
      <c r="L2539" s="174">
        <v>0</v>
      </c>
      <c r="M2539" s="173">
        <v>40</v>
      </c>
      <c r="N2539" s="173">
        <v>10</v>
      </c>
      <c r="O2539" s="173">
        <v>14</v>
      </c>
      <c r="P2539" s="167">
        <v>3</v>
      </c>
    </row>
    <row r="2540" spans="1:16" x14ac:dyDescent="0.35">
      <c r="A2540" s="177" t="s">
        <v>3428</v>
      </c>
      <c r="B2540" s="175"/>
      <c r="C2540" s="175" t="s">
        <v>257</v>
      </c>
      <c r="D2540" s="175"/>
      <c r="E2540" s="175"/>
      <c r="F2540" s="175" t="s">
        <v>3427</v>
      </c>
      <c r="G2540" s="176"/>
      <c r="H2540" s="175" t="s">
        <v>1462</v>
      </c>
      <c r="I2540" s="173">
        <v>0</v>
      </c>
      <c r="J2540" s="173">
        <v>0</v>
      </c>
      <c r="K2540" s="173">
        <v>0</v>
      </c>
      <c r="L2540" s="174">
        <v>0</v>
      </c>
      <c r="M2540" s="173">
        <v>0</v>
      </c>
      <c r="N2540" s="173">
        <v>0</v>
      </c>
      <c r="O2540" s="173">
        <v>0</v>
      </c>
      <c r="P2540" s="167">
        <v>0</v>
      </c>
    </row>
    <row r="2541" spans="1:16" x14ac:dyDescent="0.35">
      <c r="A2541" s="177" t="s">
        <v>9563</v>
      </c>
      <c r="B2541" s="175"/>
      <c r="C2541" s="175" t="s">
        <v>254</v>
      </c>
      <c r="D2541" s="175" t="s">
        <v>1870</v>
      </c>
      <c r="E2541" s="175" t="s">
        <v>9075</v>
      </c>
      <c r="F2541" s="175"/>
      <c r="G2541" s="176" t="s">
        <v>201</v>
      </c>
      <c r="H2541" s="175"/>
      <c r="I2541" s="173">
        <v>0</v>
      </c>
      <c r="J2541" s="173">
        <v>0</v>
      </c>
      <c r="K2541" s="173">
        <v>0</v>
      </c>
      <c r="L2541" s="174">
        <v>0</v>
      </c>
      <c r="M2541" s="173">
        <v>17</v>
      </c>
      <c r="N2541" s="173">
        <v>3</v>
      </c>
      <c r="O2541" s="173">
        <v>5</v>
      </c>
      <c r="P2541" s="167">
        <v>4.6666666666666696</v>
      </c>
    </row>
    <row r="2542" spans="1:16" x14ac:dyDescent="0.35">
      <c r="A2542" s="179" t="s">
        <v>9564</v>
      </c>
      <c r="B2542" s="178"/>
      <c r="C2542" s="178" t="s">
        <v>254</v>
      </c>
      <c r="D2542" s="180" t="s">
        <v>1920</v>
      </c>
      <c r="E2542" s="175" t="s">
        <v>9076</v>
      </c>
      <c r="F2542" s="175"/>
      <c r="G2542" s="176" t="s">
        <v>202</v>
      </c>
      <c r="H2542" s="175"/>
      <c r="I2542" s="173">
        <v>0</v>
      </c>
      <c r="J2542" s="173">
        <v>0</v>
      </c>
      <c r="K2542" s="173">
        <v>0</v>
      </c>
      <c r="L2542" s="174">
        <v>0</v>
      </c>
      <c r="M2542" s="173">
        <v>23</v>
      </c>
      <c r="N2542" s="173">
        <v>12</v>
      </c>
      <c r="O2542" s="173">
        <v>17</v>
      </c>
      <c r="P2542" s="167">
        <v>0.91666666666666696</v>
      </c>
    </row>
    <row r="2543" spans="1:16" x14ac:dyDescent="0.35">
      <c r="A2543" s="177" t="s">
        <v>3425</v>
      </c>
      <c r="B2543" s="175" t="s">
        <v>3424</v>
      </c>
      <c r="C2543" s="175" t="s">
        <v>8856</v>
      </c>
      <c r="D2543" s="175" t="s">
        <v>3423</v>
      </c>
      <c r="E2543" s="175" t="s">
        <v>3422</v>
      </c>
      <c r="F2543" s="175"/>
      <c r="G2543" s="176" t="s">
        <v>3421</v>
      </c>
      <c r="H2543" s="175" t="s">
        <v>1469</v>
      </c>
      <c r="I2543" s="173">
        <v>0</v>
      </c>
      <c r="J2543" s="173">
        <v>0</v>
      </c>
      <c r="K2543" s="173">
        <v>0</v>
      </c>
      <c r="L2543" s="174">
        <v>0</v>
      </c>
      <c r="M2543" s="173">
        <v>259</v>
      </c>
      <c r="N2543" s="173">
        <v>143</v>
      </c>
      <c r="O2543" s="173">
        <v>184</v>
      </c>
      <c r="P2543" s="167">
        <v>0.81118881118881103</v>
      </c>
    </row>
    <row r="2544" spans="1:16" x14ac:dyDescent="0.35">
      <c r="A2544" s="177" t="s">
        <v>7844</v>
      </c>
      <c r="B2544" s="175" t="s">
        <v>2926</v>
      </c>
      <c r="C2544" s="175" t="s">
        <v>350</v>
      </c>
      <c r="D2544" s="175" t="s">
        <v>9971</v>
      </c>
      <c r="E2544" s="175" t="s">
        <v>7843</v>
      </c>
      <c r="F2544" s="175"/>
      <c r="G2544" s="176" t="s">
        <v>9972</v>
      </c>
      <c r="H2544" s="175" t="s">
        <v>1646</v>
      </c>
      <c r="I2544" s="173">
        <v>0</v>
      </c>
      <c r="J2544" s="173">
        <v>4</v>
      </c>
      <c r="K2544" s="173">
        <v>3</v>
      </c>
      <c r="L2544" s="174">
        <v>-1</v>
      </c>
      <c r="M2544" s="173">
        <v>282</v>
      </c>
      <c r="N2544" s="173">
        <v>210</v>
      </c>
      <c r="O2544" s="173">
        <v>193</v>
      </c>
      <c r="P2544" s="167">
        <v>0.34285714285714303</v>
      </c>
    </row>
    <row r="2545" spans="1:16" x14ac:dyDescent="0.35">
      <c r="A2545" s="177" t="s">
        <v>9565</v>
      </c>
      <c r="B2545" s="175"/>
      <c r="C2545" s="175" t="s">
        <v>350</v>
      </c>
      <c r="D2545" s="175" t="s">
        <v>9790</v>
      </c>
      <c r="E2545" s="175" t="s">
        <v>3418</v>
      </c>
      <c r="F2545" s="175"/>
      <c r="G2545" s="176" t="s">
        <v>9791</v>
      </c>
      <c r="H2545" s="175"/>
      <c r="I2545" s="173">
        <v>0</v>
      </c>
      <c r="J2545" s="173">
        <v>0</v>
      </c>
      <c r="K2545" s="173">
        <v>0</v>
      </c>
      <c r="L2545" s="174">
        <v>0</v>
      </c>
      <c r="M2545" s="173">
        <v>168</v>
      </c>
      <c r="N2545" s="173">
        <v>107</v>
      </c>
      <c r="O2545" s="173">
        <v>139</v>
      </c>
      <c r="P2545" s="167">
        <v>0.57009345794392496</v>
      </c>
    </row>
    <row r="2546" spans="1:16" x14ac:dyDescent="0.35">
      <c r="A2546" s="177" t="s">
        <v>8762</v>
      </c>
      <c r="B2546" s="175"/>
      <c r="C2546" s="175" t="s">
        <v>8856</v>
      </c>
      <c r="D2546" s="175" t="s">
        <v>8761</v>
      </c>
      <c r="E2546" s="175" t="s">
        <v>8760</v>
      </c>
      <c r="F2546" s="175"/>
      <c r="G2546" s="176" t="s">
        <v>8759</v>
      </c>
      <c r="H2546" s="175" t="s">
        <v>1646</v>
      </c>
      <c r="I2546" s="173">
        <v>0</v>
      </c>
      <c r="J2546" s="173">
        <v>0</v>
      </c>
      <c r="K2546" s="173">
        <v>0</v>
      </c>
      <c r="L2546" s="174">
        <v>0</v>
      </c>
      <c r="M2546" s="173">
        <v>820</v>
      </c>
      <c r="N2546" s="173">
        <v>226</v>
      </c>
      <c r="O2546" s="173">
        <v>363</v>
      </c>
      <c r="P2546" s="167">
        <v>2.6283185840707999</v>
      </c>
    </row>
    <row r="2547" spans="1:16" x14ac:dyDescent="0.35">
      <c r="A2547" s="177" t="s">
        <v>3417</v>
      </c>
      <c r="B2547" s="175"/>
      <c r="C2547" s="175" t="s">
        <v>260</v>
      </c>
      <c r="D2547" s="175" t="s">
        <v>9485</v>
      </c>
      <c r="E2547" s="175"/>
      <c r="F2547" s="175" t="s">
        <v>3416</v>
      </c>
      <c r="G2547" s="176" t="s">
        <v>9486</v>
      </c>
      <c r="H2547" s="175" t="s">
        <v>1462</v>
      </c>
      <c r="I2547" s="173">
        <v>0</v>
      </c>
      <c r="J2547" s="173">
        <v>0</v>
      </c>
      <c r="K2547" s="173">
        <v>0</v>
      </c>
      <c r="L2547" s="174">
        <v>0</v>
      </c>
      <c r="M2547" s="173">
        <v>0</v>
      </c>
      <c r="N2547" s="173">
        <v>0</v>
      </c>
      <c r="O2547" s="173">
        <v>9</v>
      </c>
      <c r="P2547" s="167">
        <v>0</v>
      </c>
    </row>
    <row r="2548" spans="1:16" x14ac:dyDescent="0.35">
      <c r="A2548" s="177" t="s">
        <v>3415</v>
      </c>
      <c r="B2548" s="175"/>
      <c r="C2548" s="175" t="s">
        <v>254</v>
      </c>
      <c r="D2548" s="175" t="s">
        <v>3414</v>
      </c>
      <c r="E2548" s="175"/>
      <c r="F2548" s="175" t="s">
        <v>3413</v>
      </c>
      <c r="G2548" s="176" t="s">
        <v>3412</v>
      </c>
      <c r="H2548" s="175" t="s">
        <v>1646</v>
      </c>
      <c r="I2548" s="173">
        <v>0</v>
      </c>
      <c r="J2548" s="173">
        <v>1</v>
      </c>
      <c r="K2548" s="173">
        <v>0</v>
      </c>
      <c r="L2548" s="174">
        <v>-1</v>
      </c>
      <c r="M2548" s="173">
        <v>443</v>
      </c>
      <c r="N2548" s="173">
        <v>157</v>
      </c>
      <c r="O2548" s="173">
        <v>204</v>
      </c>
      <c r="P2548" s="167">
        <v>1.8216560509554101</v>
      </c>
    </row>
    <row r="2549" spans="1:16" x14ac:dyDescent="0.35">
      <c r="A2549" s="177" t="s">
        <v>3406</v>
      </c>
      <c r="B2549" s="175"/>
      <c r="C2549" s="175" t="s">
        <v>268</v>
      </c>
      <c r="D2549" s="175"/>
      <c r="E2549" s="175"/>
      <c r="F2549" s="175" t="s">
        <v>3405</v>
      </c>
      <c r="G2549" s="176"/>
      <c r="H2549" s="175" t="s">
        <v>1462</v>
      </c>
      <c r="I2549" s="173">
        <v>0</v>
      </c>
      <c r="J2549" s="173">
        <v>0</v>
      </c>
      <c r="K2549" s="173">
        <v>0</v>
      </c>
      <c r="L2549" s="174">
        <v>0</v>
      </c>
      <c r="M2549" s="173">
        <v>0</v>
      </c>
      <c r="N2549" s="173">
        <v>0</v>
      </c>
      <c r="O2549" s="173">
        <v>0</v>
      </c>
      <c r="P2549" s="167">
        <v>0</v>
      </c>
    </row>
    <row r="2550" spans="1:16" x14ac:dyDescent="0.35">
      <c r="A2550" s="177" t="s">
        <v>3404</v>
      </c>
      <c r="B2550" s="175"/>
      <c r="C2550" s="175" t="s">
        <v>257</v>
      </c>
      <c r="D2550" s="175" t="s">
        <v>1837</v>
      </c>
      <c r="E2550" s="175"/>
      <c r="F2550" s="175" t="s">
        <v>3403</v>
      </c>
      <c r="G2550" s="176" t="s">
        <v>216</v>
      </c>
      <c r="H2550" s="175" t="s">
        <v>1462</v>
      </c>
      <c r="I2550" s="173">
        <v>0</v>
      </c>
      <c r="J2550" s="173">
        <v>2</v>
      </c>
      <c r="K2550" s="173">
        <v>1</v>
      </c>
      <c r="L2550" s="174">
        <v>-1</v>
      </c>
      <c r="M2550" s="173">
        <v>50</v>
      </c>
      <c r="N2550" s="173">
        <v>23</v>
      </c>
      <c r="O2550" s="173">
        <v>31</v>
      </c>
      <c r="P2550" s="167">
        <v>1.1739130434782601</v>
      </c>
    </row>
    <row r="2551" spans="1:16" x14ac:dyDescent="0.35">
      <c r="A2551" s="177" t="s">
        <v>3402</v>
      </c>
      <c r="B2551" s="175"/>
      <c r="C2551" s="175" t="s">
        <v>259</v>
      </c>
      <c r="D2551" s="175" t="s">
        <v>3401</v>
      </c>
      <c r="E2551" s="175"/>
      <c r="F2551" s="175" t="s">
        <v>3400</v>
      </c>
      <c r="G2551" s="176" t="s">
        <v>201</v>
      </c>
      <c r="H2551" s="175" t="s">
        <v>1469</v>
      </c>
      <c r="I2551" s="173">
        <v>0</v>
      </c>
      <c r="J2551" s="173">
        <v>0</v>
      </c>
      <c r="K2551" s="173">
        <v>0</v>
      </c>
      <c r="L2551" s="174">
        <v>0</v>
      </c>
      <c r="M2551" s="173">
        <v>17</v>
      </c>
      <c r="N2551" s="173">
        <v>3</v>
      </c>
      <c r="O2551" s="173">
        <v>5</v>
      </c>
      <c r="P2551" s="167">
        <v>4.6666666666666696</v>
      </c>
    </row>
    <row r="2552" spans="1:16" x14ac:dyDescent="0.35">
      <c r="A2552" s="177" t="s">
        <v>3399</v>
      </c>
      <c r="B2552" s="175"/>
      <c r="C2552" s="175" t="s">
        <v>254</v>
      </c>
      <c r="D2552" s="175" t="s">
        <v>11873</v>
      </c>
      <c r="E2552" s="175"/>
      <c r="F2552" s="175" t="s">
        <v>3398</v>
      </c>
      <c r="G2552" s="176" t="s">
        <v>1872</v>
      </c>
      <c r="H2552" s="175" t="s">
        <v>1462</v>
      </c>
      <c r="I2552" s="173">
        <v>0</v>
      </c>
      <c r="J2552" s="173">
        <v>0</v>
      </c>
      <c r="K2552" s="173">
        <v>0</v>
      </c>
      <c r="L2552" s="174">
        <v>0</v>
      </c>
      <c r="M2552" s="173">
        <v>152</v>
      </c>
      <c r="N2552" s="173">
        <v>38</v>
      </c>
      <c r="O2552" s="173">
        <v>45</v>
      </c>
      <c r="P2552" s="167">
        <v>3</v>
      </c>
    </row>
    <row r="2553" spans="1:16" x14ac:dyDescent="0.35">
      <c r="A2553" s="177" t="s">
        <v>3397</v>
      </c>
      <c r="B2553" s="175"/>
      <c r="C2553" s="175" t="s">
        <v>254</v>
      </c>
      <c r="D2553" s="175" t="s">
        <v>2333</v>
      </c>
      <c r="E2553" s="175"/>
      <c r="F2553" s="175" t="s">
        <v>3396</v>
      </c>
      <c r="G2553" s="176" t="s">
        <v>1843</v>
      </c>
      <c r="H2553" s="175" t="s">
        <v>1462</v>
      </c>
      <c r="I2553" s="173">
        <v>0</v>
      </c>
      <c r="J2553" s="173">
        <v>0</v>
      </c>
      <c r="K2553" s="173">
        <v>0</v>
      </c>
      <c r="L2553" s="174">
        <v>0</v>
      </c>
      <c r="M2553" s="173">
        <v>42</v>
      </c>
      <c r="N2553" s="173">
        <v>14</v>
      </c>
      <c r="O2553" s="173">
        <v>28</v>
      </c>
      <c r="P2553" s="167">
        <v>2</v>
      </c>
    </row>
    <row r="2554" spans="1:16" x14ac:dyDescent="0.35">
      <c r="A2554" s="177" t="s">
        <v>3395</v>
      </c>
      <c r="B2554" s="175"/>
      <c r="C2554" s="175" t="s">
        <v>254</v>
      </c>
      <c r="D2554" s="175" t="s">
        <v>2862</v>
      </c>
      <c r="E2554" s="175"/>
      <c r="F2554" s="175" t="s">
        <v>3394</v>
      </c>
      <c r="G2554" s="176" t="s">
        <v>202</v>
      </c>
      <c r="H2554" s="175" t="s">
        <v>1469</v>
      </c>
      <c r="I2554" s="173">
        <v>0</v>
      </c>
      <c r="J2554" s="173">
        <v>0</v>
      </c>
      <c r="K2554" s="173">
        <v>0</v>
      </c>
      <c r="L2554" s="174">
        <v>0</v>
      </c>
      <c r="M2554" s="173">
        <v>105</v>
      </c>
      <c r="N2554" s="173">
        <v>35</v>
      </c>
      <c r="O2554" s="173">
        <v>46</v>
      </c>
      <c r="P2554" s="167">
        <v>2</v>
      </c>
    </row>
    <row r="2555" spans="1:16" x14ac:dyDescent="0.35">
      <c r="A2555" s="177" t="s">
        <v>3390</v>
      </c>
      <c r="B2555" s="175"/>
      <c r="C2555" s="175" t="s">
        <v>259</v>
      </c>
      <c r="D2555" s="175" t="s">
        <v>4631</v>
      </c>
      <c r="E2555" s="175"/>
      <c r="F2555" s="175" t="s">
        <v>3389</v>
      </c>
      <c r="G2555" s="176" t="s">
        <v>1903</v>
      </c>
      <c r="H2555" s="175" t="s">
        <v>1462</v>
      </c>
      <c r="I2555" s="173">
        <v>0</v>
      </c>
      <c r="J2555" s="173">
        <v>0</v>
      </c>
      <c r="K2555" s="173">
        <v>0</v>
      </c>
      <c r="L2555" s="174">
        <v>0</v>
      </c>
      <c r="M2555" s="173">
        <v>111</v>
      </c>
      <c r="N2555" s="173">
        <v>38</v>
      </c>
      <c r="O2555" s="173">
        <v>41</v>
      </c>
      <c r="P2555" s="167">
        <v>1.92105263157895</v>
      </c>
    </row>
    <row r="2556" spans="1:16" x14ac:dyDescent="0.35">
      <c r="A2556" s="177" t="s">
        <v>3388</v>
      </c>
      <c r="B2556" s="175"/>
      <c r="C2556" s="175" t="s">
        <v>350</v>
      </c>
      <c r="D2556" s="175" t="s">
        <v>11450</v>
      </c>
      <c r="E2556" s="175"/>
      <c r="F2556" s="175" t="s">
        <v>3387</v>
      </c>
      <c r="G2556" s="176" t="s">
        <v>2324</v>
      </c>
      <c r="H2556" s="175" t="s">
        <v>1646</v>
      </c>
      <c r="I2556" s="173">
        <v>0</v>
      </c>
      <c r="J2556" s="173">
        <v>0</v>
      </c>
      <c r="K2556" s="173">
        <v>51</v>
      </c>
      <c r="L2556" s="174">
        <v>0</v>
      </c>
      <c r="M2556" s="173">
        <v>88</v>
      </c>
      <c r="N2556" s="173">
        <v>51</v>
      </c>
      <c r="O2556" s="173">
        <v>75</v>
      </c>
      <c r="P2556" s="167">
        <v>0.72549019607843201</v>
      </c>
    </row>
    <row r="2557" spans="1:16" x14ac:dyDescent="0.35">
      <c r="A2557" s="177" t="s">
        <v>3384</v>
      </c>
      <c r="B2557" s="175"/>
      <c r="C2557" s="175" t="s">
        <v>259</v>
      </c>
      <c r="D2557" s="175" t="s">
        <v>1920</v>
      </c>
      <c r="E2557" s="175"/>
      <c r="F2557" s="175" t="s">
        <v>3383</v>
      </c>
      <c r="G2557" s="176" t="s">
        <v>202</v>
      </c>
      <c r="H2557" s="175" t="s">
        <v>1462</v>
      </c>
      <c r="I2557" s="173">
        <v>0</v>
      </c>
      <c r="J2557" s="173">
        <v>0</v>
      </c>
      <c r="K2557" s="173">
        <v>0</v>
      </c>
      <c r="L2557" s="174">
        <v>0</v>
      </c>
      <c r="M2557" s="173">
        <v>23</v>
      </c>
      <c r="N2557" s="173">
        <v>9</v>
      </c>
      <c r="O2557" s="173">
        <v>10</v>
      </c>
      <c r="P2557" s="167">
        <v>1.55555555555556</v>
      </c>
    </row>
    <row r="2558" spans="1:16" x14ac:dyDescent="0.35">
      <c r="A2558" s="177" t="s">
        <v>3382</v>
      </c>
      <c r="B2558" s="175"/>
      <c r="C2558" s="175" t="s">
        <v>259</v>
      </c>
      <c r="D2558" s="175"/>
      <c r="E2558" s="175"/>
      <c r="F2558" s="175" t="s">
        <v>3381</v>
      </c>
      <c r="G2558" s="176"/>
      <c r="H2558" s="175" t="s">
        <v>1462</v>
      </c>
      <c r="I2558" s="173">
        <v>0</v>
      </c>
      <c r="J2558" s="173">
        <v>0</v>
      </c>
      <c r="K2558" s="173">
        <v>0</v>
      </c>
      <c r="L2558" s="174">
        <v>0</v>
      </c>
      <c r="M2558" s="173">
        <v>0</v>
      </c>
      <c r="N2558" s="173">
        <v>0</v>
      </c>
      <c r="O2558" s="173">
        <v>0</v>
      </c>
      <c r="P2558" s="167">
        <v>0</v>
      </c>
    </row>
    <row r="2559" spans="1:16" x14ac:dyDescent="0.35">
      <c r="A2559" s="177" t="s">
        <v>3380</v>
      </c>
      <c r="B2559" s="175"/>
      <c r="C2559" s="175" t="s">
        <v>258</v>
      </c>
      <c r="D2559" s="175" t="s">
        <v>9975</v>
      </c>
      <c r="E2559" s="175"/>
      <c r="F2559" s="175" t="s">
        <v>3379</v>
      </c>
      <c r="G2559" s="176" t="s">
        <v>9976</v>
      </c>
      <c r="H2559" s="175" t="s">
        <v>1469</v>
      </c>
      <c r="I2559" s="173">
        <v>0</v>
      </c>
      <c r="J2559" s="173">
        <v>0</v>
      </c>
      <c r="K2559" s="173">
        <v>0</v>
      </c>
      <c r="L2559" s="174">
        <v>0</v>
      </c>
      <c r="M2559" s="173">
        <v>275</v>
      </c>
      <c r="N2559" s="173">
        <v>79</v>
      </c>
      <c r="O2559" s="173">
        <v>108</v>
      </c>
      <c r="P2559" s="167">
        <v>2.4810126582278502</v>
      </c>
    </row>
    <row r="2560" spans="1:16" x14ac:dyDescent="0.35">
      <c r="A2560" s="177" t="s">
        <v>3378</v>
      </c>
      <c r="B2560" s="175"/>
      <c r="C2560" s="175" t="s">
        <v>8856</v>
      </c>
      <c r="D2560" s="175"/>
      <c r="E2560" s="175"/>
      <c r="F2560" s="175" t="s">
        <v>3377</v>
      </c>
      <c r="G2560" s="176"/>
      <c r="H2560" s="175" t="s">
        <v>1462</v>
      </c>
      <c r="I2560" s="173">
        <v>0</v>
      </c>
      <c r="J2560" s="173">
        <v>0</v>
      </c>
      <c r="K2560" s="173">
        <v>0</v>
      </c>
      <c r="L2560" s="174">
        <v>0</v>
      </c>
      <c r="M2560" s="173">
        <v>0</v>
      </c>
      <c r="N2560" s="173">
        <v>0</v>
      </c>
      <c r="O2560" s="173">
        <v>0</v>
      </c>
      <c r="P2560" s="167">
        <v>0</v>
      </c>
    </row>
    <row r="2561" spans="1:16" x14ac:dyDescent="0.35">
      <c r="A2561" s="177" t="s">
        <v>3374</v>
      </c>
      <c r="B2561" s="175"/>
      <c r="C2561" s="175" t="s">
        <v>263</v>
      </c>
      <c r="D2561" s="175" t="s">
        <v>3329</v>
      </c>
      <c r="E2561" s="175"/>
      <c r="F2561" s="175" t="s">
        <v>3373</v>
      </c>
      <c r="G2561" s="176" t="s">
        <v>3327</v>
      </c>
      <c r="H2561" s="175" t="s">
        <v>1469</v>
      </c>
      <c r="I2561" s="173">
        <v>0</v>
      </c>
      <c r="J2561" s="173">
        <v>0</v>
      </c>
      <c r="K2561" s="173">
        <v>0</v>
      </c>
      <c r="L2561" s="174">
        <v>0</v>
      </c>
      <c r="M2561" s="173">
        <v>188</v>
      </c>
      <c r="N2561" s="173">
        <v>63</v>
      </c>
      <c r="O2561" s="173">
        <v>63</v>
      </c>
      <c r="P2561" s="167">
        <v>1.98412698412698</v>
      </c>
    </row>
    <row r="2562" spans="1:16" x14ac:dyDescent="0.35">
      <c r="A2562" s="177" t="s">
        <v>3372</v>
      </c>
      <c r="B2562" s="175"/>
      <c r="C2562" s="175" t="s">
        <v>268</v>
      </c>
      <c r="D2562" s="175" t="s">
        <v>1892</v>
      </c>
      <c r="E2562" s="175"/>
      <c r="F2562" s="175" t="s">
        <v>3371</v>
      </c>
      <c r="G2562" s="176" t="s">
        <v>227</v>
      </c>
      <c r="H2562" s="175" t="s">
        <v>1469</v>
      </c>
      <c r="I2562" s="173">
        <v>0</v>
      </c>
      <c r="J2562" s="173">
        <v>0</v>
      </c>
      <c r="K2562" s="173">
        <v>0</v>
      </c>
      <c r="L2562" s="174">
        <v>0</v>
      </c>
      <c r="M2562" s="173">
        <v>21</v>
      </c>
      <c r="N2562" s="173">
        <v>7</v>
      </c>
      <c r="O2562" s="173">
        <v>10</v>
      </c>
      <c r="P2562" s="167">
        <v>2</v>
      </c>
    </row>
    <row r="2563" spans="1:16" x14ac:dyDescent="0.35">
      <c r="A2563" s="179" t="s">
        <v>3370</v>
      </c>
      <c r="B2563" s="178"/>
      <c r="C2563" s="178" t="s">
        <v>350</v>
      </c>
      <c r="D2563" s="175" t="s">
        <v>3285</v>
      </c>
      <c r="E2563" s="175"/>
      <c r="F2563" s="175" t="s">
        <v>3369</v>
      </c>
      <c r="G2563" s="176" t="s">
        <v>201</v>
      </c>
      <c r="H2563" s="175" t="s">
        <v>1646</v>
      </c>
      <c r="I2563" s="173">
        <v>0</v>
      </c>
      <c r="J2563" s="173">
        <v>0</v>
      </c>
      <c r="K2563" s="173">
        <v>0</v>
      </c>
      <c r="L2563" s="174">
        <v>0</v>
      </c>
      <c r="M2563" s="173">
        <v>17</v>
      </c>
      <c r="N2563" s="173">
        <v>3</v>
      </c>
      <c r="O2563" s="173">
        <v>5</v>
      </c>
      <c r="P2563" s="167">
        <v>4.6666666666666696</v>
      </c>
    </row>
    <row r="2564" spans="1:16" x14ac:dyDescent="0.35">
      <c r="A2564" s="177" t="s">
        <v>3368</v>
      </c>
      <c r="B2564" s="175"/>
      <c r="C2564" s="175" t="s">
        <v>351</v>
      </c>
      <c r="D2564" s="175"/>
      <c r="E2564" s="175"/>
      <c r="F2564" s="175" t="s">
        <v>3367</v>
      </c>
      <c r="G2564" s="176"/>
      <c r="H2564" s="175" t="s">
        <v>1469</v>
      </c>
      <c r="I2564" s="173">
        <v>0</v>
      </c>
      <c r="J2564" s="173">
        <v>0</v>
      </c>
      <c r="K2564" s="173">
        <v>0</v>
      </c>
      <c r="L2564" s="174">
        <v>0</v>
      </c>
      <c r="M2564" s="173">
        <v>0</v>
      </c>
      <c r="N2564" s="173">
        <v>0</v>
      </c>
      <c r="O2564" s="173">
        <v>0</v>
      </c>
      <c r="P2564" s="167">
        <v>0</v>
      </c>
    </row>
    <row r="2565" spans="1:16" x14ac:dyDescent="0.35">
      <c r="A2565" s="177" t="s">
        <v>3366</v>
      </c>
      <c r="B2565" s="175"/>
      <c r="C2565" s="175" t="s">
        <v>257</v>
      </c>
      <c r="D2565" s="175" t="s">
        <v>1476</v>
      </c>
      <c r="E2565" s="175"/>
      <c r="F2565" s="175" t="s">
        <v>3365</v>
      </c>
      <c r="G2565" s="176" t="s">
        <v>1474</v>
      </c>
      <c r="H2565" s="175" t="s">
        <v>1646</v>
      </c>
      <c r="I2565" s="173">
        <v>0</v>
      </c>
      <c r="J2565" s="173">
        <v>0</v>
      </c>
      <c r="K2565" s="173">
        <v>0</v>
      </c>
      <c r="L2565" s="174">
        <v>0</v>
      </c>
      <c r="M2565" s="173">
        <v>59</v>
      </c>
      <c r="N2565" s="173">
        <v>19</v>
      </c>
      <c r="O2565" s="173">
        <v>25</v>
      </c>
      <c r="P2565" s="167">
        <v>2.1052631578947398</v>
      </c>
    </row>
    <row r="2566" spans="1:16" x14ac:dyDescent="0.35">
      <c r="A2566" s="177" t="s">
        <v>3364</v>
      </c>
      <c r="B2566" s="175"/>
      <c r="C2566" s="175" t="s">
        <v>259</v>
      </c>
      <c r="D2566" s="175"/>
      <c r="E2566" s="175"/>
      <c r="F2566" s="175" t="s">
        <v>3363</v>
      </c>
      <c r="G2566" s="176"/>
      <c r="H2566" s="175" t="s">
        <v>1469</v>
      </c>
      <c r="I2566" s="173">
        <v>0</v>
      </c>
      <c r="J2566" s="173">
        <v>0</v>
      </c>
      <c r="K2566" s="173">
        <v>0</v>
      </c>
      <c r="L2566" s="174">
        <v>0</v>
      </c>
      <c r="M2566" s="173">
        <v>0</v>
      </c>
      <c r="N2566" s="173">
        <v>0</v>
      </c>
      <c r="O2566" s="173">
        <v>0</v>
      </c>
      <c r="P2566" s="167">
        <v>0</v>
      </c>
    </row>
    <row r="2567" spans="1:16" x14ac:dyDescent="0.35">
      <c r="A2567" s="177" t="s">
        <v>3362</v>
      </c>
      <c r="B2567" s="175"/>
      <c r="C2567" s="175" t="s">
        <v>8856</v>
      </c>
      <c r="D2567" s="175" t="s">
        <v>10601</v>
      </c>
      <c r="E2567" s="175"/>
      <c r="F2567" s="175" t="s">
        <v>3361</v>
      </c>
      <c r="G2567" s="176" t="s">
        <v>10445</v>
      </c>
      <c r="H2567" s="175" t="s">
        <v>1646</v>
      </c>
      <c r="I2567" s="173">
        <v>0</v>
      </c>
      <c r="J2567" s="173">
        <v>2</v>
      </c>
      <c r="K2567" s="173">
        <v>0</v>
      </c>
      <c r="L2567" s="174">
        <v>-1</v>
      </c>
      <c r="M2567" s="173">
        <v>90</v>
      </c>
      <c r="N2567" s="173">
        <v>40</v>
      </c>
      <c r="O2567" s="173">
        <v>61</v>
      </c>
      <c r="P2567" s="167">
        <v>1.25</v>
      </c>
    </row>
    <row r="2568" spans="1:16" x14ac:dyDescent="0.35">
      <c r="A2568" s="177" t="s">
        <v>3360</v>
      </c>
      <c r="B2568" s="175"/>
      <c r="C2568" s="175" t="s">
        <v>255</v>
      </c>
      <c r="D2568" s="175" t="s">
        <v>9176</v>
      </c>
      <c r="E2568" s="175"/>
      <c r="F2568" s="175" t="s">
        <v>3359</v>
      </c>
      <c r="G2568" s="176" t="s">
        <v>2115</v>
      </c>
      <c r="H2568" s="175" t="s">
        <v>1462</v>
      </c>
      <c r="I2568" s="173">
        <v>0</v>
      </c>
      <c r="J2568" s="173">
        <v>1</v>
      </c>
      <c r="K2568" s="173">
        <v>0</v>
      </c>
      <c r="L2568" s="174">
        <v>-1</v>
      </c>
      <c r="M2568" s="173">
        <v>210</v>
      </c>
      <c r="N2568" s="173">
        <v>90</v>
      </c>
      <c r="O2568" s="173">
        <v>110</v>
      </c>
      <c r="P2568" s="167">
        <v>1.3333333333333299</v>
      </c>
    </row>
    <row r="2569" spans="1:16" x14ac:dyDescent="0.35">
      <c r="A2569" s="177" t="s">
        <v>3358</v>
      </c>
      <c r="B2569" s="175"/>
      <c r="C2569" s="175" t="s">
        <v>262</v>
      </c>
      <c r="D2569" s="175"/>
      <c r="E2569" s="175"/>
      <c r="F2569" s="175" t="s">
        <v>3357</v>
      </c>
      <c r="G2569" s="176"/>
      <c r="H2569" s="175" t="s">
        <v>1462</v>
      </c>
      <c r="I2569" s="173">
        <v>0</v>
      </c>
      <c r="J2569" s="173">
        <v>0</v>
      </c>
      <c r="K2569" s="173">
        <v>0</v>
      </c>
      <c r="L2569" s="174">
        <v>0</v>
      </c>
      <c r="M2569" s="173">
        <v>0</v>
      </c>
      <c r="N2569" s="173">
        <v>0</v>
      </c>
      <c r="O2569" s="173">
        <v>0</v>
      </c>
      <c r="P2569" s="167">
        <v>0</v>
      </c>
    </row>
    <row r="2570" spans="1:16" x14ac:dyDescent="0.35">
      <c r="A2570" s="177" t="s">
        <v>3356</v>
      </c>
      <c r="B2570" s="175"/>
      <c r="C2570" s="175" t="s">
        <v>268</v>
      </c>
      <c r="D2570" s="175" t="s">
        <v>3355</v>
      </c>
      <c r="E2570" s="175"/>
      <c r="F2570" s="175" t="s">
        <v>3354</v>
      </c>
      <c r="G2570" s="176" t="s">
        <v>201</v>
      </c>
      <c r="H2570" s="175" t="s">
        <v>1646</v>
      </c>
      <c r="I2570" s="173">
        <v>0</v>
      </c>
      <c r="J2570" s="173">
        <v>0</v>
      </c>
      <c r="K2570" s="173">
        <v>6</v>
      </c>
      <c r="L2570" s="174">
        <v>0</v>
      </c>
      <c r="M2570" s="173">
        <v>33</v>
      </c>
      <c r="N2570" s="173">
        <v>6</v>
      </c>
      <c r="O2570" s="173">
        <v>10</v>
      </c>
      <c r="P2570" s="167">
        <v>4.5</v>
      </c>
    </row>
    <row r="2571" spans="1:16" x14ac:dyDescent="0.35">
      <c r="A2571" s="177" t="s">
        <v>3353</v>
      </c>
      <c r="B2571" s="175"/>
      <c r="C2571" s="175" t="s">
        <v>256</v>
      </c>
      <c r="D2571" s="175" t="s">
        <v>3352</v>
      </c>
      <c r="E2571" s="175"/>
      <c r="F2571" s="175" t="s">
        <v>3351</v>
      </c>
      <c r="G2571" s="176" t="s">
        <v>3350</v>
      </c>
      <c r="H2571" s="175" t="s">
        <v>1646</v>
      </c>
      <c r="I2571" s="173">
        <v>0</v>
      </c>
      <c r="J2571" s="173">
        <v>0</v>
      </c>
      <c r="K2571" s="173">
        <v>0</v>
      </c>
      <c r="L2571" s="174">
        <v>0</v>
      </c>
      <c r="M2571" s="173">
        <v>115</v>
      </c>
      <c r="N2571" s="173">
        <v>24</v>
      </c>
      <c r="O2571" s="173">
        <v>35</v>
      </c>
      <c r="P2571" s="167">
        <v>3.7916666666666701</v>
      </c>
    </row>
    <row r="2572" spans="1:16" x14ac:dyDescent="0.35">
      <c r="A2572" s="177" t="s">
        <v>3349</v>
      </c>
      <c r="B2572" s="175"/>
      <c r="C2572" s="175" t="s">
        <v>266</v>
      </c>
      <c r="D2572" s="175"/>
      <c r="E2572" s="175"/>
      <c r="F2572" s="175" t="s">
        <v>3348</v>
      </c>
      <c r="G2572" s="176"/>
      <c r="H2572" s="175" t="s">
        <v>1462</v>
      </c>
      <c r="I2572" s="173">
        <v>0</v>
      </c>
      <c r="J2572" s="173">
        <v>0</v>
      </c>
      <c r="K2572" s="173">
        <v>0</v>
      </c>
      <c r="L2572" s="174">
        <v>0</v>
      </c>
      <c r="M2572" s="173">
        <v>0</v>
      </c>
      <c r="N2572" s="173">
        <v>0</v>
      </c>
      <c r="O2572" s="173">
        <v>0</v>
      </c>
      <c r="P2572" s="167">
        <v>0</v>
      </c>
    </row>
    <row r="2573" spans="1:16" x14ac:dyDescent="0.35">
      <c r="A2573" s="177" t="s">
        <v>3343</v>
      </c>
      <c r="B2573" s="175"/>
      <c r="C2573" s="175" t="s">
        <v>256</v>
      </c>
      <c r="D2573" s="175" t="s">
        <v>9177</v>
      </c>
      <c r="E2573" s="175"/>
      <c r="F2573" s="175" t="s">
        <v>3342</v>
      </c>
      <c r="G2573" s="176" t="s">
        <v>8399</v>
      </c>
      <c r="H2573" s="175" t="s">
        <v>1469</v>
      </c>
      <c r="I2573" s="173">
        <v>0</v>
      </c>
      <c r="J2573" s="173">
        <v>0</v>
      </c>
      <c r="K2573" s="173">
        <v>0</v>
      </c>
      <c r="L2573" s="174">
        <v>0</v>
      </c>
      <c r="M2573" s="173">
        <v>25</v>
      </c>
      <c r="N2573" s="173">
        <v>12</v>
      </c>
      <c r="O2573" s="173">
        <v>12</v>
      </c>
      <c r="P2573" s="167">
        <v>1.0833333333333299</v>
      </c>
    </row>
    <row r="2574" spans="1:16" x14ac:dyDescent="0.35">
      <c r="A2574" s="177" t="s">
        <v>3341</v>
      </c>
      <c r="B2574" s="175"/>
      <c r="C2574" s="175" t="s">
        <v>350</v>
      </c>
      <c r="D2574" s="175" t="s">
        <v>3200</v>
      </c>
      <c r="E2574" s="175"/>
      <c r="F2574" s="175" t="s">
        <v>3340</v>
      </c>
      <c r="G2574" s="176" t="s">
        <v>201</v>
      </c>
      <c r="H2574" s="175" t="s">
        <v>1646</v>
      </c>
      <c r="I2574" s="173">
        <v>0</v>
      </c>
      <c r="J2574" s="173">
        <v>0</v>
      </c>
      <c r="K2574" s="173">
        <v>0</v>
      </c>
      <c r="L2574" s="174">
        <v>0</v>
      </c>
      <c r="M2574" s="173">
        <v>129</v>
      </c>
      <c r="N2574" s="173">
        <v>47</v>
      </c>
      <c r="O2574" s="173">
        <v>64</v>
      </c>
      <c r="P2574" s="167">
        <v>1.7446808510638301</v>
      </c>
    </row>
    <row r="2575" spans="1:16" x14ac:dyDescent="0.35">
      <c r="A2575" s="177" t="s">
        <v>3339</v>
      </c>
      <c r="B2575" s="175"/>
      <c r="C2575" s="175" t="s">
        <v>263</v>
      </c>
      <c r="D2575" s="175" t="s">
        <v>3329</v>
      </c>
      <c r="E2575" s="175"/>
      <c r="F2575" s="175" t="s">
        <v>3338</v>
      </c>
      <c r="G2575" s="176" t="s">
        <v>3327</v>
      </c>
      <c r="H2575" s="175" t="s">
        <v>1646</v>
      </c>
      <c r="I2575" s="173">
        <v>0</v>
      </c>
      <c r="J2575" s="173">
        <v>0</v>
      </c>
      <c r="K2575" s="173">
        <v>0</v>
      </c>
      <c r="L2575" s="174">
        <v>0</v>
      </c>
      <c r="M2575" s="173">
        <v>43</v>
      </c>
      <c r="N2575" s="173">
        <v>13</v>
      </c>
      <c r="O2575" s="173">
        <v>20</v>
      </c>
      <c r="P2575" s="167">
        <v>2.3076923076923102</v>
      </c>
    </row>
    <row r="2576" spans="1:16" x14ac:dyDescent="0.35">
      <c r="A2576" s="177" t="s">
        <v>3337</v>
      </c>
      <c r="B2576" s="175"/>
      <c r="C2576" s="175" t="s">
        <v>262</v>
      </c>
      <c r="D2576" s="175" t="s">
        <v>1920</v>
      </c>
      <c r="E2576" s="175"/>
      <c r="F2576" s="175" t="s">
        <v>3336</v>
      </c>
      <c r="G2576" s="176" t="s">
        <v>202</v>
      </c>
      <c r="H2576" s="175" t="s">
        <v>1462</v>
      </c>
      <c r="I2576" s="173">
        <v>0</v>
      </c>
      <c r="J2576" s="173">
        <v>0</v>
      </c>
      <c r="K2576" s="173">
        <v>0</v>
      </c>
      <c r="L2576" s="174">
        <v>0</v>
      </c>
      <c r="M2576" s="173">
        <v>23</v>
      </c>
      <c r="N2576" s="173">
        <v>9</v>
      </c>
      <c r="O2576" s="173">
        <v>54</v>
      </c>
      <c r="P2576" s="167">
        <v>1.55555555555556</v>
      </c>
    </row>
    <row r="2577" spans="1:16" x14ac:dyDescent="0.35">
      <c r="A2577" s="177" t="s">
        <v>3332</v>
      </c>
      <c r="B2577" s="175"/>
      <c r="C2577" s="175" t="s">
        <v>259</v>
      </c>
      <c r="D2577" s="175"/>
      <c r="E2577" s="175"/>
      <c r="F2577" s="175" t="s">
        <v>3331</v>
      </c>
      <c r="G2577" s="176"/>
      <c r="H2577" s="175" t="s">
        <v>1462</v>
      </c>
      <c r="I2577" s="173">
        <v>0</v>
      </c>
      <c r="J2577" s="173">
        <v>0</v>
      </c>
      <c r="K2577" s="173">
        <v>0</v>
      </c>
      <c r="L2577" s="174">
        <v>0</v>
      </c>
      <c r="M2577" s="173">
        <v>0</v>
      </c>
      <c r="N2577" s="173">
        <v>0</v>
      </c>
      <c r="O2577" s="173">
        <v>0</v>
      </c>
      <c r="P2577" s="167">
        <v>0</v>
      </c>
    </row>
    <row r="2578" spans="1:16" x14ac:dyDescent="0.35">
      <c r="A2578" s="177" t="s">
        <v>3330</v>
      </c>
      <c r="B2578" s="175"/>
      <c r="C2578" s="175" t="s">
        <v>263</v>
      </c>
      <c r="D2578" s="175" t="s">
        <v>3329</v>
      </c>
      <c r="E2578" s="175"/>
      <c r="F2578" s="175" t="s">
        <v>3328</v>
      </c>
      <c r="G2578" s="176" t="s">
        <v>3327</v>
      </c>
      <c r="H2578" s="175" t="s">
        <v>1646</v>
      </c>
      <c r="I2578" s="173">
        <v>0</v>
      </c>
      <c r="J2578" s="173">
        <v>0</v>
      </c>
      <c r="K2578" s="173">
        <v>0</v>
      </c>
      <c r="L2578" s="174">
        <v>0</v>
      </c>
      <c r="M2578" s="173">
        <v>153</v>
      </c>
      <c r="N2578" s="173">
        <v>60</v>
      </c>
      <c r="O2578" s="173">
        <v>66</v>
      </c>
      <c r="P2578" s="167">
        <v>1.55</v>
      </c>
    </row>
    <row r="2579" spans="1:16" x14ac:dyDescent="0.35">
      <c r="A2579" s="177" t="s">
        <v>3326</v>
      </c>
      <c r="B2579" s="175"/>
      <c r="C2579" s="175" t="s">
        <v>263</v>
      </c>
      <c r="D2579" s="175" t="s">
        <v>1700</v>
      </c>
      <c r="E2579" s="175"/>
      <c r="F2579" s="175" t="s">
        <v>3325</v>
      </c>
      <c r="G2579" s="176" t="s">
        <v>1698</v>
      </c>
      <c r="H2579" s="175" t="s">
        <v>1469</v>
      </c>
      <c r="I2579" s="173">
        <v>0</v>
      </c>
      <c r="J2579" s="173">
        <v>0</v>
      </c>
      <c r="K2579" s="173">
        <v>0</v>
      </c>
      <c r="L2579" s="174">
        <v>0</v>
      </c>
      <c r="M2579" s="173">
        <v>42</v>
      </c>
      <c r="N2579" s="173">
        <v>16</v>
      </c>
      <c r="O2579" s="173">
        <v>13</v>
      </c>
      <c r="P2579" s="167">
        <v>1.625</v>
      </c>
    </row>
    <row r="2580" spans="1:16" x14ac:dyDescent="0.35">
      <c r="A2580" s="177" t="s">
        <v>3324</v>
      </c>
      <c r="B2580" s="175"/>
      <c r="C2580" s="175" t="s">
        <v>263</v>
      </c>
      <c r="D2580" s="175"/>
      <c r="E2580" s="175"/>
      <c r="F2580" s="175" t="s">
        <v>3323</v>
      </c>
      <c r="G2580" s="176"/>
      <c r="H2580" s="175" t="s">
        <v>1462</v>
      </c>
      <c r="I2580" s="173">
        <v>0</v>
      </c>
      <c r="J2580" s="173">
        <v>0</v>
      </c>
      <c r="K2580" s="173">
        <v>0</v>
      </c>
      <c r="L2580" s="174">
        <v>0</v>
      </c>
      <c r="M2580" s="173">
        <v>0</v>
      </c>
      <c r="N2580" s="173">
        <v>0</v>
      </c>
      <c r="O2580" s="173">
        <v>0</v>
      </c>
      <c r="P2580" s="167">
        <v>0</v>
      </c>
    </row>
    <row r="2581" spans="1:16" x14ac:dyDescent="0.35">
      <c r="A2581" s="177" t="s">
        <v>3322</v>
      </c>
      <c r="B2581" s="175"/>
      <c r="C2581" s="175" t="s">
        <v>462</v>
      </c>
      <c r="D2581" s="175" t="s">
        <v>9977</v>
      </c>
      <c r="E2581" s="175"/>
      <c r="F2581" s="175" t="s">
        <v>3320</v>
      </c>
      <c r="G2581" s="176" t="s">
        <v>4404</v>
      </c>
      <c r="H2581" s="175" t="s">
        <v>1462</v>
      </c>
      <c r="I2581" s="173">
        <v>0</v>
      </c>
      <c r="J2581" s="173">
        <v>0</v>
      </c>
      <c r="K2581" s="173">
        <v>0</v>
      </c>
      <c r="L2581" s="174">
        <v>0</v>
      </c>
      <c r="M2581" s="173">
        <v>132</v>
      </c>
      <c r="N2581" s="173">
        <v>84</v>
      </c>
      <c r="O2581" s="173">
        <v>71</v>
      </c>
      <c r="P2581" s="167">
        <v>0.57142857142857095</v>
      </c>
    </row>
    <row r="2582" spans="1:16" x14ac:dyDescent="0.35">
      <c r="A2582" s="177" t="s">
        <v>3318</v>
      </c>
      <c r="B2582" s="175"/>
      <c r="C2582" s="175" t="s">
        <v>262</v>
      </c>
      <c r="D2582" s="175" t="s">
        <v>3285</v>
      </c>
      <c r="E2582" s="175"/>
      <c r="F2582" s="175" t="s">
        <v>3317</v>
      </c>
      <c r="G2582" s="176" t="s">
        <v>201</v>
      </c>
      <c r="H2582" s="175" t="s">
        <v>1646</v>
      </c>
      <c r="I2582" s="173">
        <v>0</v>
      </c>
      <c r="J2582" s="173">
        <v>0</v>
      </c>
      <c r="K2582" s="173">
        <v>2</v>
      </c>
      <c r="L2582" s="174">
        <v>0</v>
      </c>
      <c r="M2582" s="173">
        <v>16</v>
      </c>
      <c r="N2582" s="173">
        <v>3</v>
      </c>
      <c r="O2582" s="173">
        <v>7</v>
      </c>
      <c r="P2582" s="167">
        <v>4.3333333333333304</v>
      </c>
    </row>
    <row r="2583" spans="1:16" x14ac:dyDescent="0.35">
      <c r="A2583" s="177" t="s">
        <v>3316</v>
      </c>
      <c r="B2583" s="175"/>
      <c r="C2583" s="175" t="s">
        <v>350</v>
      </c>
      <c r="D2583" s="175"/>
      <c r="E2583" s="175"/>
      <c r="F2583" s="175" t="s">
        <v>3315</v>
      </c>
      <c r="G2583" s="176"/>
      <c r="H2583" s="175" t="s">
        <v>1462</v>
      </c>
      <c r="I2583" s="173">
        <v>0</v>
      </c>
      <c r="J2583" s="173">
        <v>0</v>
      </c>
      <c r="K2583" s="173">
        <v>0</v>
      </c>
      <c r="L2583" s="174">
        <v>0</v>
      </c>
      <c r="M2583" s="173">
        <v>0</v>
      </c>
      <c r="N2583" s="173">
        <v>0</v>
      </c>
      <c r="O2583" s="173">
        <v>0</v>
      </c>
      <c r="P2583" s="167">
        <v>0</v>
      </c>
    </row>
    <row r="2584" spans="1:16" x14ac:dyDescent="0.35">
      <c r="A2584" s="177" t="s">
        <v>3314</v>
      </c>
      <c r="B2584" s="175"/>
      <c r="C2584" s="175" t="s">
        <v>254</v>
      </c>
      <c r="D2584" s="175" t="s">
        <v>9058</v>
      </c>
      <c r="E2584" s="175"/>
      <c r="F2584" s="175" t="s">
        <v>3313</v>
      </c>
      <c r="G2584" s="176" t="s">
        <v>201</v>
      </c>
      <c r="H2584" s="175" t="s">
        <v>1469</v>
      </c>
      <c r="I2584" s="173">
        <v>0</v>
      </c>
      <c r="J2584" s="173">
        <v>0</v>
      </c>
      <c r="K2584" s="173">
        <v>0</v>
      </c>
      <c r="L2584" s="174">
        <v>0</v>
      </c>
      <c r="M2584" s="173">
        <v>21</v>
      </c>
      <c r="N2584" s="173">
        <v>7</v>
      </c>
      <c r="O2584" s="173">
        <v>9</v>
      </c>
      <c r="P2584" s="167">
        <v>2</v>
      </c>
    </row>
    <row r="2585" spans="1:16" x14ac:dyDescent="0.35">
      <c r="A2585" s="177" t="s">
        <v>3312</v>
      </c>
      <c r="B2585" s="175"/>
      <c r="C2585" s="175" t="s">
        <v>266</v>
      </c>
      <c r="D2585" s="175" t="s">
        <v>1837</v>
      </c>
      <c r="E2585" s="175"/>
      <c r="F2585" s="175" t="s">
        <v>3311</v>
      </c>
      <c r="G2585" s="176" t="s">
        <v>216</v>
      </c>
      <c r="H2585" s="175" t="s">
        <v>1878</v>
      </c>
      <c r="I2585" s="173">
        <v>0</v>
      </c>
      <c r="J2585" s="173">
        <v>0</v>
      </c>
      <c r="K2585" s="173">
        <v>0</v>
      </c>
      <c r="L2585" s="174">
        <v>0</v>
      </c>
      <c r="M2585" s="173">
        <v>0</v>
      </c>
      <c r="N2585" s="173">
        <v>0</v>
      </c>
      <c r="O2585" s="173">
        <v>3</v>
      </c>
      <c r="P2585" s="167">
        <v>0</v>
      </c>
    </row>
    <row r="2586" spans="1:16" x14ac:dyDescent="0.35">
      <c r="A2586" s="177" t="s">
        <v>3310</v>
      </c>
      <c r="B2586" s="175"/>
      <c r="C2586" s="175" t="s">
        <v>266</v>
      </c>
      <c r="D2586" s="175"/>
      <c r="E2586" s="175"/>
      <c r="F2586" s="175" t="s">
        <v>3309</v>
      </c>
      <c r="G2586" s="176"/>
      <c r="H2586" s="175" t="s">
        <v>1878</v>
      </c>
      <c r="I2586" s="173">
        <v>0</v>
      </c>
      <c r="J2586" s="173">
        <v>0</v>
      </c>
      <c r="K2586" s="173">
        <v>0</v>
      </c>
      <c r="L2586" s="174">
        <v>0</v>
      </c>
      <c r="M2586" s="173">
        <v>0</v>
      </c>
      <c r="N2586" s="173">
        <v>0</v>
      </c>
      <c r="O2586" s="173">
        <v>0</v>
      </c>
      <c r="P2586" s="167">
        <v>0</v>
      </c>
    </row>
    <row r="2587" spans="1:16" x14ac:dyDescent="0.35">
      <c r="A2587" s="177" t="s">
        <v>3308</v>
      </c>
      <c r="B2587" s="175"/>
      <c r="C2587" s="175" t="s">
        <v>266</v>
      </c>
      <c r="D2587" s="175"/>
      <c r="E2587" s="175"/>
      <c r="F2587" s="175" t="s">
        <v>3307</v>
      </c>
      <c r="G2587" s="176"/>
      <c r="H2587" s="175" t="s">
        <v>1878</v>
      </c>
      <c r="I2587" s="173">
        <v>0</v>
      </c>
      <c r="J2587" s="173">
        <v>0</v>
      </c>
      <c r="K2587" s="173">
        <v>0</v>
      </c>
      <c r="L2587" s="174">
        <v>0</v>
      </c>
      <c r="M2587" s="173">
        <v>0</v>
      </c>
      <c r="N2587" s="173">
        <v>0</v>
      </c>
      <c r="O2587" s="173">
        <v>0</v>
      </c>
      <c r="P2587" s="167">
        <v>0</v>
      </c>
    </row>
    <row r="2588" spans="1:16" x14ac:dyDescent="0.35">
      <c r="A2588" s="177" t="s">
        <v>3306</v>
      </c>
      <c r="B2588" s="175"/>
      <c r="C2588" s="175" t="s">
        <v>350</v>
      </c>
      <c r="D2588" s="175"/>
      <c r="E2588" s="175"/>
      <c r="F2588" s="175" t="s">
        <v>3305</v>
      </c>
      <c r="G2588" s="176"/>
      <c r="H2588" s="175" t="s">
        <v>1462</v>
      </c>
      <c r="I2588" s="173">
        <v>0</v>
      </c>
      <c r="J2588" s="173">
        <v>0</v>
      </c>
      <c r="K2588" s="173">
        <v>0</v>
      </c>
      <c r="L2588" s="174">
        <v>0</v>
      </c>
      <c r="M2588" s="173">
        <v>0</v>
      </c>
      <c r="N2588" s="173">
        <v>0</v>
      </c>
      <c r="O2588" s="173">
        <v>0</v>
      </c>
      <c r="P2588" s="167">
        <v>0</v>
      </c>
    </row>
    <row r="2589" spans="1:16" x14ac:dyDescent="0.35">
      <c r="A2589" s="177" t="s">
        <v>3304</v>
      </c>
      <c r="B2589" s="175"/>
      <c r="C2589" s="175" t="s">
        <v>257</v>
      </c>
      <c r="D2589" s="175" t="s">
        <v>1837</v>
      </c>
      <c r="E2589" s="175"/>
      <c r="F2589" s="175" t="s">
        <v>3303</v>
      </c>
      <c r="G2589" s="176" t="s">
        <v>216</v>
      </c>
      <c r="H2589" s="175" t="s">
        <v>1646</v>
      </c>
      <c r="I2589" s="173">
        <v>0</v>
      </c>
      <c r="J2589" s="173">
        <v>2</v>
      </c>
      <c r="K2589" s="173">
        <v>0</v>
      </c>
      <c r="L2589" s="174">
        <v>-1</v>
      </c>
      <c r="M2589" s="173">
        <v>130</v>
      </c>
      <c r="N2589" s="173">
        <v>47</v>
      </c>
      <c r="O2589" s="173">
        <v>56</v>
      </c>
      <c r="P2589" s="167">
        <v>1.76595744680851</v>
      </c>
    </row>
    <row r="2590" spans="1:16" x14ac:dyDescent="0.35">
      <c r="A2590" s="177" t="s">
        <v>3302</v>
      </c>
      <c r="B2590" s="175"/>
      <c r="C2590" s="175" t="s">
        <v>254</v>
      </c>
      <c r="D2590" s="175" t="s">
        <v>10602</v>
      </c>
      <c r="E2590" s="175"/>
      <c r="F2590" s="175" t="s">
        <v>3301</v>
      </c>
      <c r="G2590" s="176" t="s">
        <v>10603</v>
      </c>
      <c r="H2590" s="175" t="s">
        <v>1646</v>
      </c>
      <c r="I2590" s="173">
        <v>0</v>
      </c>
      <c r="J2590" s="173">
        <v>0</v>
      </c>
      <c r="K2590" s="173">
        <v>0</v>
      </c>
      <c r="L2590" s="174">
        <v>0</v>
      </c>
      <c r="M2590" s="173">
        <v>85</v>
      </c>
      <c r="N2590" s="173">
        <v>28</v>
      </c>
      <c r="O2590" s="173">
        <v>32</v>
      </c>
      <c r="P2590" s="167">
        <v>2.03571428571429</v>
      </c>
    </row>
    <row r="2591" spans="1:16" x14ac:dyDescent="0.35">
      <c r="A2591" s="177" t="s">
        <v>3300</v>
      </c>
      <c r="B2591" s="175"/>
      <c r="C2591" s="175" t="s">
        <v>267</v>
      </c>
      <c r="D2591" s="175" t="s">
        <v>2055</v>
      </c>
      <c r="E2591" s="175"/>
      <c r="F2591" s="175" t="s">
        <v>3299</v>
      </c>
      <c r="G2591" s="176" t="s">
        <v>272</v>
      </c>
      <c r="H2591" s="175" t="s">
        <v>1462</v>
      </c>
      <c r="I2591" s="173">
        <v>0</v>
      </c>
      <c r="J2591" s="173">
        <v>0</v>
      </c>
      <c r="K2591" s="173">
        <v>0</v>
      </c>
      <c r="L2591" s="174">
        <v>0</v>
      </c>
      <c r="M2591" s="173">
        <v>20</v>
      </c>
      <c r="N2591" s="173">
        <v>7</v>
      </c>
      <c r="O2591" s="173">
        <v>9</v>
      </c>
      <c r="P2591" s="167">
        <v>1.8571428571428601</v>
      </c>
    </row>
    <row r="2592" spans="1:16" x14ac:dyDescent="0.35">
      <c r="A2592" s="177" t="s">
        <v>3298</v>
      </c>
      <c r="B2592" s="175"/>
      <c r="C2592" s="175" t="s">
        <v>350</v>
      </c>
      <c r="D2592" s="175" t="s">
        <v>1870</v>
      </c>
      <c r="E2592" s="175"/>
      <c r="F2592" s="175" t="s">
        <v>3297</v>
      </c>
      <c r="G2592" s="176" t="s">
        <v>201</v>
      </c>
      <c r="H2592" s="175" t="s">
        <v>1469</v>
      </c>
      <c r="I2592" s="173">
        <v>0</v>
      </c>
      <c r="J2592" s="173">
        <v>0</v>
      </c>
      <c r="K2592" s="173">
        <v>0</v>
      </c>
      <c r="L2592" s="174">
        <v>0</v>
      </c>
      <c r="M2592" s="173">
        <v>17</v>
      </c>
      <c r="N2592" s="173">
        <v>3</v>
      </c>
      <c r="O2592" s="173">
        <v>5</v>
      </c>
      <c r="P2592" s="167">
        <v>4.6666666666666696</v>
      </c>
    </row>
    <row r="2593" spans="1:16" x14ac:dyDescent="0.35">
      <c r="A2593" s="177" t="s">
        <v>3296</v>
      </c>
      <c r="B2593" s="175"/>
      <c r="C2593" s="175" t="s">
        <v>350</v>
      </c>
      <c r="D2593" s="175" t="s">
        <v>1870</v>
      </c>
      <c r="E2593" s="175"/>
      <c r="F2593" s="175" t="s">
        <v>3295</v>
      </c>
      <c r="G2593" s="176" t="s">
        <v>201</v>
      </c>
      <c r="H2593" s="175" t="s">
        <v>1469</v>
      </c>
      <c r="I2593" s="173">
        <v>0</v>
      </c>
      <c r="J2593" s="173">
        <v>0</v>
      </c>
      <c r="K2593" s="173">
        <v>0</v>
      </c>
      <c r="L2593" s="174">
        <v>0</v>
      </c>
      <c r="M2593" s="173">
        <v>17</v>
      </c>
      <c r="N2593" s="173">
        <v>3</v>
      </c>
      <c r="O2593" s="173">
        <v>5</v>
      </c>
      <c r="P2593" s="167">
        <v>4.6666666666666696</v>
      </c>
    </row>
    <row r="2594" spans="1:16" x14ac:dyDescent="0.35">
      <c r="A2594" s="177" t="s">
        <v>3292</v>
      </c>
      <c r="B2594" s="175"/>
      <c r="C2594" s="175" t="s">
        <v>262</v>
      </c>
      <c r="D2594" s="175"/>
      <c r="E2594" s="175"/>
      <c r="F2594" s="175" t="s">
        <v>3291</v>
      </c>
      <c r="G2594" s="176"/>
      <c r="H2594" s="175" t="s">
        <v>1462</v>
      </c>
      <c r="I2594" s="173">
        <v>0</v>
      </c>
      <c r="J2594" s="173">
        <v>0</v>
      </c>
      <c r="K2594" s="173">
        <v>0</v>
      </c>
      <c r="L2594" s="174">
        <v>0</v>
      </c>
      <c r="M2594" s="173">
        <v>0</v>
      </c>
      <c r="N2594" s="173">
        <v>0</v>
      </c>
      <c r="O2594" s="173">
        <v>0</v>
      </c>
      <c r="P2594" s="167">
        <v>0</v>
      </c>
    </row>
    <row r="2595" spans="1:16" x14ac:dyDescent="0.35">
      <c r="A2595" s="177" t="s">
        <v>3290</v>
      </c>
      <c r="B2595" s="175"/>
      <c r="C2595" s="175" t="s">
        <v>262</v>
      </c>
      <c r="D2595" s="175"/>
      <c r="E2595" s="175"/>
      <c r="F2595" s="175" t="s">
        <v>3289</v>
      </c>
      <c r="G2595" s="176"/>
      <c r="H2595" s="175" t="s">
        <v>1462</v>
      </c>
      <c r="I2595" s="173">
        <v>0</v>
      </c>
      <c r="J2595" s="173">
        <v>0</v>
      </c>
      <c r="K2595" s="173">
        <v>0</v>
      </c>
      <c r="L2595" s="174">
        <v>0</v>
      </c>
      <c r="M2595" s="173">
        <v>0</v>
      </c>
      <c r="N2595" s="173">
        <v>0</v>
      </c>
      <c r="O2595" s="173">
        <v>0</v>
      </c>
      <c r="P2595" s="167">
        <v>0</v>
      </c>
    </row>
    <row r="2596" spans="1:16" x14ac:dyDescent="0.35">
      <c r="A2596" s="177" t="s">
        <v>3288</v>
      </c>
      <c r="B2596" s="175"/>
      <c r="C2596" s="175" t="s">
        <v>8856</v>
      </c>
      <c r="D2596" s="175" t="s">
        <v>9799</v>
      </c>
      <c r="E2596" s="175"/>
      <c r="F2596" s="175" t="s">
        <v>3287</v>
      </c>
      <c r="G2596" s="176" t="s">
        <v>201</v>
      </c>
      <c r="H2596" s="175" t="s">
        <v>1646</v>
      </c>
      <c r="I2596" s="173">
        <v>0</v>
      </c>
      <c r="J2596" s="173">
        <v>0</v>
      </c>
      <c r="K2596" s="173">
        <v>1</v>
      </c>
      <c r="L2596" s="174">
        <v>0</v>
      </c>
      <c r="M2596" s="173">
        <v>0</v>
      </c>
      <c r="N2596" s="173">
        <v>0</v>
      </c>
      <c r="O2596" s="173">
        <v>0</v>
      </c>
      <c r="P2596" s="167">
        <v>0</v>
      </c>
    </row>
    <row r="2597" spans="1:16" x14ac:dyDescent="0.35">
      <c r="A2597" s="179" t="s">
        <v>3286</v>
      </c>
      <c r="B2597" s="178"/>
      <c r="C2597" s="178" t="s">
        <v>254</v>
      </c>
      <c r="D2597" s="175" t="s">
        <v>9423</v>
      </c>
      <c r="E2597" s="175"/>
      <c r="F2597" s="175" t="s">
        <v>3284</v>
      </c>
      <c r="G2597" s="176" t="s">
        <v>1474</v>
      </c>
      <c r="H2597" s="175" t="s">
        <v>1646</v>
      </c>
      <c r="I2597" s="173">
        <v>0</v>
      </c>
      <c r="J2597" s="173">
        <v>0</v>
      </c>
      <c r="K2597" s="173">
        <v>0</v>
      </c>
      <c r="L2597" s="174">
        <v>0</v>
      </c>
      <c r="M2597" s="173">
        <v>128</v>
      </c>
      <c r="N2597" s="173">
        <v>50</v>
      </c>
      <c r="O2597" s="173">
        <v>62</v>
      </c>
      <c r="P2597" s="167">
        <v>1.56</v>
      </c>
    </row>
    <row r="2598" spans="1:16" x14ac:dyDescent="0.35">
      <c r="A2598" s="177" t="s">
        <v>3283</v>
      </c>
      <c r="B2598" s="175"/>
      <c r="C2598" s="175" t="s">
        <v>256</v>
      </c>
      <c r="D2598" s="175" t="s">
        <v>9424</v>
      </c>
      <c r="E2598" s="175"/>
      <c r="F2598" s="175" t="s">
        <v>3282</v>
      </c>
      <c r="G2598" s="176" t="s">
        <v>3281</v>
      </c>
      <c r="H2598" s="175" t="s">
        <v>1646</v>
      </c>
      <c r="I2598" s="173">
        <v>0</v>
      </c>
      <c r="J2598" s="173">
        <v>0</v>
      </c>
      <c r="K2598" s="173">
        <v>1</v>
      </c>
      <c r="L2598" s="174">
        <v>0</v>
      </c>
      <c r="M2598" s="173">
        <v>330</v>
      </c>
      <c r="N2598" s="173">
        <v>110</v>
      </c>
      <c r="O2598" s="173">
        <v>142</v>
      </c>
      <c r="P2598" s="167">
        <v>2</v>
      </c>
    </row>
    <row r="2599" spans="1:16" x14ac:dyDescent="0.35">
      <c r="A2599" s="177" t="s">
        <v>3280</v>
      </c>
      <c r="B2599" s="175"/>
      <c r="C2599" s="175" t="s">
        <v>255</v>
      </c>
      <c r="D2599" s="175" t="s">
        <v>2916</v>
      </c>
      <c r="E2599" s="175"/>
      <c r="F2599" s="175" t="s">
        <v>3279</v>
      </c>
      <c r="G2599" s="176" t="s">
        <v>2914</v>
      </c>
      <c r="H2599" s="175" t="s">
        <v>1462</v>
      </c>
      <c r="I2599" s="173">
        <v>0</v>
      </c>
      <c r="J2599" s="173">
        <v>0</v>
      </c>
      <c r="K2599" s="173">
        <v>0</v>
      </c>
      <c r="L2599" s="174">
        <v>0</v>
      </c>
      <c r="M2599" s="173">
        <v>37</v>
      </c>
      <c r="N2599" s="173">
        <v>39</v>
      </c>
      <c r="O2599" s="173">
        <v>24</v>
      </c>
      <c r="P2599" s="167">
        <v>-5.1282051282051301E-2</v>
      </c>
    </row>
    <row r="2600" spans="1:16" x14ac:dyDescent="0.35">
      <c r="A2600" s="177" t="s">
        <v>3278</v>
      </c>
      <c r="B2600" s="175"/>
      <c r="C2600" s="175" t="s">
        <v>254</v>
      </c>
      <c r="D2600" s="175" t="s">
        <v>3277</v>
      </c>
      <c r="E2600" s="175"/>
      <c r="F2600" s="175" t="s">
        <v>3276</v>
      </c>
      <c r="G2600" s="176" t="s">
        <v>203</v>
      </c>
      <c r="H2600" s="175" t="s">
        <v>1646</v>
      </c>
      <c r="I2600" s="173">
        <v>0</v>
      </c>
      <c r="J2600" s="173">
        <v>0</v>
      </c>
      <c r="K2600" s="173">
        <v>0</v>
      </c>
      <c r="L2600" s="174">
        <v>0</v>
      </c>
      <c r="M2600" s="173">
        <v>39</v>
      </c>
      <c r="N2600" s="173">
        <v>11</v>
      </c>
      <c r="O2600" s="173">
        <v>15</v>
      </c>
      <c r="P2600" s="167">
        <v>2.5454545454545499</v>
      </c>
    </row>
    <row r="2601" spans="1:16" x14ac:dyDescent="0.35">
      <c r="A2601" s="177" t="s">
        <v>3275</v>
      </c>
      <c r="B2601" s="175"/>
      <c r="C2601" s="175" t="s">
        <v>256</v>
      </c>
      <c r="D2601" s="175" t="s">
        <v>3274</v>
      </c>
      <c r="E2601" s="175"/>
      <c r="F2601" s="175" t="s">
        <v>3273</v>
      </c>
      <c r="G2601" s="176" t="s">
        <v>3272</v>
      </c>
      <c r="H2601" s="175" t="s">
        <v>1469</v>
      </c>
      <c r="I2601" s="173">
        <v>0</v>
      </c>
      <c r="J2601" s="173">
        <v>0</v>
      </c>
      <c r="K2601" s="173">
        <v>0</v>
      </c>
      <c r="L2601" s="174">
        <v>0</v>
      </c>
      <c r="M2601" s="173">
        <v>113</v>
      </c>
      <c r="N2601" s="173">
        <v>47</v>
      </c>
      <c r="O2601" s="173">
        <v>62</v>
      </c>
      <c r="P2601" s="167">
        <v>1.40425531914894</v>
      </c>
    </row>
    <row r="2602" spans="1:16" x14ac:dyDescent="0.35">
      <c r="A2602" s="177" t="s">
        <v>3271</v>
      </c>
      <c r="B2602" s="175"/>
      <c r="C2602" s="175" t="s">
        <v>350</v>
      </c>
      <c r="D2602" s="175" t="s">
        <v>3270</v>
      </c>
      <c r="E2602" s="175"/>
      <c r="F2602" s="175" t="s">
        <v>3269</v>
      </c>
      <c r="G2602" s="176" t="s">
        <v>201</v>
      </c>
      <c r="H2602" s="175" t="s">
        <v>1646</v>
      </c>
      <c r="I2602" s="173">
        <v>0</v>
      </c>
      <c r="J2602" s="173">
        <v>0</v>
      </c>
      <c r="K2602" s="173">
        <v>0</v>
      </c>
      <c r="L2602" s="174">
        <v>0</v>
      </c>
      <c r="M2602" s="173">
        <v>110</v>
      </c>
      <c r="N2602" s="173">
        <v>30</v>
      </c>
      <c r="O2602" s="173">
        <v>38</v>
      </c>
      <c r="P2602" s="167">
        <v>2.6666666666666701</v>
      </c>
    </row>
    <row r="2603" spans="1:16" x14ac:dyDescent="0.35">
      <c r="A2603" s="177" t="s">
        <v>3268</v>
      </c>
      <c r="B2603" s="175"/>
      <c r="C2603" s="175" t="s">
        <v>267</v>
      </c>
      <c r="D2603" s="175" t="s">
        <v>2055</v>
      </c>
      <c r="E2603" s="175"/>
      <c r="F2603" s="175" t="s">
        <v>3267</v>
      </c>
      <c r="G2603" s="176" t="s">
        <v>272</v>
      </c>
      <c r="H2603" s="175" t="s">
        <v>1462</v>
      </c>
      <c r="I2603" s="173">
        <v>0</v>
      </c>
      <c r="J2603" s="173">
        <v>0</v>
      </c>
      <c r="K2603" s="173">
        <v>0</v>
      </c>
      <c r="L2603" s="174">
        <v>0</v>
      </c>
      <c r="M2603" s="173">
        <v>21</v>
      </c>
      <c r="N2603" s="173">
        <v>7</v>
      </c>
      <c r="O2603" s="173">
        <v>10</v>
      </c>
      <c r="P2603" s="167">
        <v>2</v>
      </c>
    </row>
    <row r="2604" spans="1:16" x14ac:dyDescent="0.35">
      <c r="A2604" s="177" t="s">
        <v>3266</v>
      </c>
      <c r="B2604" s="175"/>
      <c r="C2604" s="175" t="s">
        <v>462</v>
      </c>
      <c r="D2604" s="175" t="s">
        <v>9800</v>
      </c>
      <c r="E2604" s="175"/>
      <c r="F2604" s="175" t="s">
        <v>3265</v>
      </c>
      <c r="G2604" s="176" t="s">
        <v>1839</v>
      </c>
      <c r="H2604" s="175" t="s">
        <v>1646</v>
      </c>
      <c r="I2604" s="173">
        <v>0</v>
      </c>
      <c r="J2604" s="173">
        <v>1</v>
      </c>
      <c r="K2604" s="173">
        <v>2</v>
      </c>
      <c r="L2604" s="174">
        <v>-1</v>
      </c>
      <c r="M2604" s="173">
        <v>21</v>
      </c>
      <c r="N2604" s="173">
        <v>7</v>
      </c>
      <c r="O2604" s="173">
        <v>10</v>
      </c>
      <c r="P2604" s="167">
        <v>2</v>
      </c>
    </row>
    <row r="2605" spans="1:16" x14ac:dyDescent="0.35">
      <c r="A2605" s="177" t="s">
        <v>3264</v>
      </c>
      <c r="B2605" s="175"/>
      <c r="C2605" s="175" t="s">
        <v>351</v>
      </c>
      <c r="D2605" s="175"/>
      <c r="E2605" s="175"/>
      <c r="F2605" s="175" t="s">
        <v>3263</v>
      </c>
      <c r="G2605" s="176"/>
      <c r="H2605" s="175" t="s">
        <v>1469</v>
      </c>
      <c r="I2605" s="173">
        <v>0</v>
      </c>
      <c r="J2605" s="173">
        <v>0</v>
      </c>
      <c r="K2605" s="173">
        <v>0</v>
      </c>
      <c r="L2605" s="174">
        <v>0</v>
      </c>
      <c r="M2605" s="173">
        <v>0</v>
      </c>
      <c r="N2605" s="173">
        <v>0</v>
      </c>
      <c r="O2605" s="173">
        <v>0</v>
      </c>
      <c r="P2605" s="167">
        <v>0</v>
      </c>
    </row>
    <row r="2606" spans="1:16" x14ac:dyDescent="0.35">
      <c r="A2606" s="177" t="s">
        <v>3262</v>
      </c>
      <c r="B2606" s="175"/>
      <c r="C2606" s="175" t="s">
        <v>262</v>
      </c>
      <c r="D2606" s="175"/>
      <c r="E2606" s="175"/>
      <c r="F2606" s="175" t="s">
        <v>3261</v>
      </c>
      <c r="G2606" s="176"/>
      <c r="H2606" s="175" t="s">
        <v>1462</v>
      </c>
      <c r="I2606" s="173">
        <v>0</v>
      </c>
      <c r="J2606" s="173">
        <v>0</v>
      </c>
      <c r="K2606" s="173">
        <v>0</v>
      </c>
      <c r="L2606" s="174">
        <v>0</v>
      </c>
      <c r="M2606" s="173">
        <v>0</v>
      </c>
      <c r="N2606" s="173">
        <v>0</v>
      </c>
      <c r="O2606" s="173">
        <v>0</v>
      </c>
      <c r="P2606" s="167">
        <v>0</v>
      </c>
    </row>
    <row r="2607" spans="1:16" x14ac:dyDescent="0.35">
      <c r="A2607" s="177" t="s">
        <v>3260</v>
      </c>
      <c r="B2607" s="175"/>
      <c r="C2607" s="175" t="s">
        <v>254</v>
      </c>
      <c r="D2607" s="175" t="s">
        <v>1870</v>
      </c>
      <c r="E2607" s="175"/>
      <c r="F2607" s="175" t="s">
        <v>3259</v>
      </c>
      <c r="G2607" s="176" t="s">
        <v>201</v>
      </c>
      <c r="H2607" s="175" t="s">
        <v>1469</v>
      </c>
      <c r="I2607" s="173">
        <v>0</v>
      </c>
      <c r="J2607" s="173">
        <v>0</v>
      </c>
      <c r="K2607" s="173">
        <v>0</v>
      </c>
      <c r="L2607" s="174">
        <v>0</v>
      </c>
      <c r="M2607" s="173">
        <v>17</v>
      </c>
      <c r="N2607" s="173">
        <v>4</v>
      </c>
      <c r="O2607" s="173">
        <v>5</v>
      </c>
      <c r="P2607" s="167">
        <v>3.25</v>
      </c>
    </row>
    <row r="2608" spans="1:16" x14ac:dyDescent="0.35">
      <c r="A2608" s="177" t="s">
        <v>3258</v>
      </c>
      <c r="B2608" s="175"/>
      <c r="C2608" s="175" t="s">
        <v>462</v>
      </c>
      <c r="D2608" s="175"/>
      <c r="E2608" s="175"/>
      <c r="F2608" s="175" t="s">
        <v>3257</v>
      </c>
      <c r="G2608" s="176"/>
      <c r="H2608" s="175" t="s">
        <v>1462</v>
      </c>
      <c r="I2608" s="173">
        <v>0</v>
      </c>
      <c r="J2608" s="173">
        <v>0</v>
      </c>
      <c r="K2608" s="173">
        <v>0</v>
      </c>
      <c r="L2608" s="174">
        <v>0</v>
      </c>
      <c r="M2608" s="173">
        <v>0</v>
      </c>
      <c r="N2608" s="173">
        <v>0</v>
      </c>
      <c r="O2608" s="173">
        <v>0</v>
      </c>
      <c r="P2608" s="167">
        <v>0</v>
      </c>
    </row>
    <row r="2609" spans="1:16" x14ac:dyDescent="0.35">
      <c r="A2609" s="177" t="s">
        <v>3256</v>
      </c>
      <c r="B2609" s="175"/>
      <c r="C2609" s="175" t="s">
        <v>259</v>
      </c>
      <c r="D2609" s="175"/>
      <c r="E2609" s="175"/>
      <c r="F2609" s="175" t="s">
        <v>3255</v>
      </c>
      <c r="G2609" s="176"/>
      <c r="H2609" s="175" t="s">
        <v>1462</v>
      </c>
      <c r="I2609" s="173">
        <v>0</v>
      </c>
      <c r="J2609" s="173">
        <v>0</v>
      </c>
      <c r="K2609" s="173">
        <v>0</v>
      </c>
      <c r="L2609" s="174">
        <v>0</v>
      </c>
      <c r="M2609" s="173">
        <v>0</v>
      </c>
      <c r="N2609" s="173">
        <v>0</v>
      </c>
      <c r="O2609" s="173">
        <v>0</v>
      </c>
      <c r="P2609" s="167">
        <v>0</v>
      </c>
    </row>
    <row r="2610" spans="1:16" x14ac:dyDescent="0.35">
      <c r="A2610" s="177" t="s">
        <v>6675</v>
      </c>
      <c r="B2610" s="175"/>
      <c r="C2610" s="175" t="s">
        <v>351</v>
      </c>
      <c r="D2610" s="175" t="s">
        <v>6674</v>
      </c>
      <c r="E2610" s="175"/>
      <c r="F2610" s="175" t="s">
        <v>6673</v>
      </c>
      <c r="G2610" s="176" t="s">
        <v>1839</v>
      </c>
      <c r="H2610" s="175" t="s">
        <v>1646</v>
      </c>
      <c r="I2610" s="173">
        <v>0</v>
      </c>
      <c r="J2610" s="173">
        <v>0</v>
      </c>
      <c r="K2610" s="173">
        <v>0</v>
      </c>
      <c r="L2610" s="174">
        <v>0</v>
      </c>
      <c r="M2610" s="173">
        <v>146</v>
      </c>
      <c r="N2610" s="173">
        <v>73</v>
      </c>
      <c r="O2610" s="173">
        <v>106</v>
      </c>
      <c r="P2610" s="167">
        <v>1</v>
      </c>
    </row>
    <row r="2611" spans="1:16" x14ac:dyDescent="0.35">
      <c r="A2611" s="177" t="s">
        <v>3251</v>
      </c>
      <c r="B2611" s="175"/>
      <c r="C2611" s="175" t="s">
        <v>259</v>
      </c>
      <c r="D2611" s="175" t="s">
        <v>1920</v>
      </c>
      <c r="E2611" s="175"/>
      <c r="F2611" s="175" t="s">
        <v>3250</v>
      </c>
      <c r="G2611" s="176" t="s">
        <v>202</v>
      </c>
      <c r="H2611" s="175" t="s">
        <v>1462</v>
      </c>
      <c r="I2611" s="173">
        <v>0</v>
      </c>
      <c r="J2611" s="173">
        <v>0</v>
      </c>
      <c r="K2611" s="173">
        <v>0</v>
      </c>
      <c r="L2611" s="174">
        <v>0</v>
      </c>
      <c r="M2611" s="173">
        <v>22</v>
      </c>
      <c r="N2611" s="173">
        <v>9</v>
      </c>
      <c r="O2611" s="173">
        <v>0</v>
      </c>
      <c r="P2611" s="167">
        <v>1.44444444444444</v>
      </c>
    </row>
    <row r="2612" spans="1:16" x14ac:dyDescent="0.35">
      <c r="A2612" s="177" t="s">
        <v>3249</v>
      </c>
      <c r="B2612" s="175"/>
      <c r="C2612" s="175" t="s">
        <v>262</v>
      </c>
      <c r="D2612" s="175" t="s">
        <v>9425</v>
      </c>
      <c r="E2612" s="175"/>
      <c r="F2612" s="175" t="s">
        <v>3248</v>
      </c>
      <c r="G2612" s="176" t="s">
        <v>1872</v>
      </c>
      <c r="H2612" s="175" t="s">
        <v>1646</v>
      </c>
      <c r="I2612" s="173">
        <v>0</v>
      </c>
      <c r="J2612" s="173">
        <v>0</v>
      </c>
      <c r="K2612" s="173">
        <v>0</v>
      </c>
      <c r="L2612" s="174">
        <v>0</v>
      </c>
      <c r="M2612" s="173">
        <v>174</v>
      </c>
      <c r="N2612" s="173">
        <v>68</v>
      </c>
      <c r="O2612" s="173">
        <v>85</v>
      </c>
      <c r="P2612" s="167">
        <v>1.5588235294117601</v>
      </c>
    </row>
    <row r="2613" spans="1:16" x14ac:dyDescent="0.35">
      <c r="A2613" s="177" t="s">
        <v>3247</v>
      </c>
      <c r="B2613" s="175"/>
      <c r="C2613" s="175" t="s">
        <v>258</v>
      </c>
      <c r="D2613" s="175" t="s">
        <v>1526</v>
      </c>
      <c r="E2613" s="175"/>
      <c r="F2613" s="175" t="s">
        <v>3246</v>
      </c>
      <c r="G2613" s="176" t="s">
        <v>201</v>
      </c>
      <c r="H2613" s="175" t="s">
        <v>1469</v>
      </c>
      <c r="I2613" s="173">
        <v>0</v>
      </c>
      <c r="J2613" s="173">
        <v>0</v>
      </c>
      <c r="K2613" s="173">
        <v>0</v>
      </c>
      <c r="L2613" s="174">
        <v>0</v>
      </c>
      <c r="M2613" s="173">
        <v>22</v>
      </c>
      <c r="N2613" s="173">
        <v>8</v>
      </c>
      <c r="O2613" s="173">
        <v>10</v>
      </c>
      <c r="P2613" s="167">
        <v>1.75</v>
      </c>
    </row>
    <row r="2614" spans="1:16" x14ac:dyDescent="0.35">
      <c r="A2614" s="177" t="s">
        <v>3242</v>
      </c>
      <c r="B2614" s="175"/>
      <c r="C2614" s="175" t="s">
        <v>258</v>
      </c>
      <c r="D2614" s="175" t="s">
        <v>3241</v>
      </c>
      <c r="E2614" s="175"/>
      <c r="F2614" s="175" t="s">
        <v>3240</v>
      </c>
      <c r="G2614" s="176" t="s">
        <v>201</v>
      </c>
      <c r="H2614" s="175" t="s">
        <v>1469</v>
      </c>
      <c r="I2614" s="173">
        <v>0</v>
      </c>
      <c r="J2614" s="173">
        <v>0</v>
      </c>
      <c r="K2614" s="173">
        <v>0</v>
      </c>
      <c r="L2614" s="174">
        <v>0</v>
      </c>
      <c r="M2614" s="173">
        <v>44</v>
      </c>
      <c r="N2614" s="173">
        <v>16</v>
      </c>
      <c r="O2614" s="173">
        <v>21</v>
      </c>
      <c r="P2614" s="167">
        <v>1.75</v>
      </c>
    </row>
    <row r="2615" spans="1:16" x14ac:dyDescent="0.35">
      <c r="A2615" s="177" t="s">
        <v>3235</v>
      </c>
      <c r="B2615" s="175"/>
      <c r="C2615" s="175" t="s">
        <v>462</v>
      </c>
      <c r="D2615" s="175" t="s">
        <v>1837</v>
      </c>
      <c r="E2615" s="175"/>
      <c r="F2615" s="175" t="s">
        <v>3234</v>
      </c>
      <c r="G2615" s="176" t="s">
        <v>216</v>
      </c>
      <c r="H2615" s="175" t="s">
        <v>1462</v>
      </c>
      <c r="I2615" s="173">
        <v>0</v>
      </c>
      <c r="J2615" s="173">
        <v>0</v>
      </c>
      <c r="K2615" s="173">
        <v>0</v>
      </c>
      <c r="L2615" s="174">
        <v>0</v>
      </c>
      <c r="M2615" s="173">
        <v>0</v>
      </c>
      <c r="N2615" s="173">
        <v>0</v>
      </c>
      <c r="O2615" s="173">
        <v>0</v>
      </c>
      <c r="P2615" s="167">
        <v>0</v>
      </c>
    </row>
    <row r="2616" spans="1:16" x14ac:dyDescent="0.35">
      <c r="A2616" s="177" t="s">
        <v>6893</v>
      </c>
      <c r="B2616" s="175"/>
      <c r="C2616" s="175" t="s">
        <v>260</v>
      </c>
      <c r="D2616" s="175" t="s">
        <v>6892</v>
      </c>
      <c r="E2616" s="175"/>
      <c r="F2616" s="175" t="s">
        <v>6891</v>
      </c>
      <c r="G2616" s="176" t="s">
        <v>1839</v>
      </c>
      <c r="H2616" s="175" t="s">
        <v>1646</v>
      </c>
      <c r="I2616" s="173">
        <v>0</v>
      </c>
      <c r="J2616" s="173">
        <v>0</v>
      </c>
      <c r="K2616" s="173">
        <v>23</v>
      </c>
      <c r="L2616" s="174">
        <v>0</v>
      </c>
      <c r="M2616" s="173">
        <v>116</v>
      </c>
      <c r="N2616" s="173">
        <v>125</v>
      </c>
      <c r="O2616" s="173">
        <v>152</v>
      </c>
      <c r="P2616" s="167">
        <v>-7.1999999999999995E-2</v>
      </c>
    </row>
    <row r="2617" spans="1:16" x14ac:dyDescent="0.35">
      <c r="A2617" s="177" t="s">
        <v>3233</v>
      </c>
      <c r="B2617" s="175"/>
      <c r="C2617" s="175" t="s">
        <v>259</v>
      </c>
      <c r="D2617" s="175"/>
      <c r="E2617" s="175"/>
      <c r="F2617" s="175" t="s">
        <v>3232</v>
      </c>
      <c r="G2617" s="176"/>
      <c r="H2617" s="175" t="s">
        <v>1462</v>
      </c>
      <c r="I2617" s="173">
        <v>0</v>
      </c>
      <c r="J2617" s="173">
        <v>0</v>
      </c>
      <c r="K2617" s="173">
        <v>0</v>
      </c>
      <c r="L2617" s="174">
        <v>0</v>
      </c>
      <c r="M2617" s="173">
        <v>0</v>
      </c>
      <c r="N2617" s="173">
        <v>0</v>
      </c>
      <c r="O2617" s="173">
        <v>0</v>
      </c>
      <c r="P2617" s="167">
        <v>0</v>
      </c>
    </row>
    <row r="2618" spans="1:16" x14ac:dyDescent="0.35">
      <c r="A2618" s="179" t="s">
        <v>3231</v>
      </c>
      <c r="B2618" s="178"/>
      <c r="C2618" s="178" t="s">
        <v>259</v>
      </c>
      <c r="D2618" s="175"/>
      <c r="E2618" s="175"/>
      <c r="F2618" s="175" t="s">
        <v>3230</v>
      </c>
      <c r="G2618" s="176"/>
      <c r="H2618" s="175" t="s">
        <v>1462</v>
      </c>
      <c r="I2618" s="173">
        <v>0</v>
      </c>
      <c r="J2618" s="173">
        <v>0</v>
      </c>
      <c r="K2618" s="173">
        <v>0</v>
      </c>
      <c r="L2618" s="174">
        <v>0</v>
      </c>
      <c r="M2618" s="173">
        <v>0</v>
      </c>
      <c r="N2618" s="173">
        <v>0</v>
      </c>
      <c r="O2618" s="173">
        <v>0</v>
      </c>
      <c r="P2618" s="167">
        <v>0</v>
      </c>
    </row>
    <row r="2619" spans="1:16" x14ac:dyDescent="0.35">
      <c r="A2619" s="177" t="s">
        <v>3229</v>
      </c>
      <c r="B2619" s="175"/>
      <c r="C2619" s="175" t="s">
        <v>254</v>
      </c>
      <c r="D2619" s="175"/>
      <c r="E2619" s="175"/>
      <c r="F2619" s="175" t="s">
        <v>3228</v>
      </c>
      <c r="G2619" s="176"/>
      <c r="H2619" s="175" t="s">
        <v>1462</v>
      </c>
      <c r="I2619" s="173">
        <v>0</v>
      </c>
      <c r="J2619" s="173">
        <v>0</v>
      </c>
      <c r="K2619" s="173">
        <v>0</v>
      </c>
      <c r="L2619" s="174">
        <v>0</v>
      </c>
      <c r="M2619" s="173">
        <v>0</v>
      </c>
      <c r="N2619" s="173">
        <v>0</v>
      </c>
      <c r="O2619" s="173">
        <v>0</v>
      </c>
      <c r="P2619" s="167">
        <v>0</v>
      </c>
    </row>
    <row r="2620" spans="1:16" x14ac:dyDescent="0.35">
      <c r="A2620" s="177" t="s">
        <v>3227</v>
      </c>
      <c r="B2620" s="175"/>
      <c r="C2620" s="175" t="s">
        <v>8856</v>
      </c>
      <c r="D2620" s="175" t="s">
        <v>1870</v>
      </c>
      <c r="E2620" s="175"/>
      <c r="F2620" s="175" t="s">
        <v>3226</v>
      </c>
      <c r="G2620" s="176" t="s">
        <v>201</v>
      </c>
      <c r="H2620" s="175" t="s">
        <v>1469</v>
      </c>
      <c r="I2620" s="173">
        <v>0</v>
      </c>
      <c r="J2620" s="173">
        <v>0</v>
      </c>
      <c r="K2620" s="173">
        <v>0</v>
      </c>
      <c r="L2620" s="174">
        <v>0</v>
      </c>
      <c r="M2620" s="173">
        <v>17</v>
      </c>
      <c r="N2620" s="173">
        <v>3</v>
      </c>
      <c r="O2620" s="173">
        <v>5</v>
      </c>
      <c r="P2620" s="167">
        <v>4.6666666666666696</v>
      </c>
    </row>
    <row r="2621" spans="1:16" x14ac:dyDescent="0.35">
      <c r="A2621" s="177" t="s">
        <v>3225</v>
      </c>
      <c r="B2621" s="175"/>
      <c r="C2621" s="175" t="s">
        <v>8856</v>
      </c>
      <c r="D2621" s="175"/>
      <c r="E2621" s="175"/>
      <c r="F2621" s="175" t="s">
        <v>3224</v>
      </c>
      <c r="G2621" s="176"/>
      <c r="H2621" s="175" t="s">
        <v>1462</v>
      </c>
      <c r="I2621" s="173">
        <v>0</v>
      </c>
      <c r="J2621" s="173">
        <v>0</v>
      </c>
      <c r="K2621" s="173">
        <v>0</v>
      </c>
      <c r="L2621" s="174">
        <v>0</v>
      </c>
      <c r="M2621" s="173">
        <v>0</v>
      </c>
      <c r="N2621" s="173">
        <v>0</v>
      </c>
      <c r="O2621" s="173">
        <v>0</v>
      </c>
      <c r="P2621" s="167">
        <v>0</v>
      </c>
    </row>
    <row r="2622" spans="1:16" x14ac:dyDescent="0.35">
      <c r="A2622" s="177" t="s">
        <v>3223</v>
      </c>
      <c r="B2622" s="175"/>
      <c r="C2622" s="175" t="s">
        <v>8856</v>
      </c>
      <c r="D2622" s="175"/>
      <c r="E2622" s="175"/>
      <c r="F2622" s="175" t="s">
        <v>3222</v>
      </c>
      <c r="G2622" s="176"/>
      <c r="H2622" s="175" t="s">
        <v>1462</v>
      </c>
      <c r="I2622" s="173">
        <v>0</v>
      </c>
      <c r="J2622" s="173">
        <v>0</v>
      </c>
      <c r="K2622" s="173">
        <v>0</v>
      </c>
      <c r="L2622" s="174">
        <v>0</v>
      </c>
      <c r="M2622" s="173">
        <v>0</v>
      </c>
      <c r="N2622" s="173">
        <v>0</v>
      </c>
      <c r="O2622" s="173">
        <v>0</v>
      </c>
      <c r="P2622" s="167">
        <v>0</v>
      </c>
    </row>
    <row r="2623" spans="1:16" x14ac:dyDescent="0.35">
      <c r="A2623" s="177" t="s">
        <v>3221</v>
      </c>
      <c r="B2623" s="175"/>
      <c r="C2623" s="175" t="s">
        <v>8856</v>
      </c>
      <c r="D2623" s="175"/>
      <c r="E2623" s="175"/>
      <c r="F2623" s="175" t="s">
        <v>3220</v>
      </c>
      <c r="G2623" s="176"/>
      <c r="H2623" s="175" t="s">
        <v>1462</v>
      </c>
      <c r="I2623" s="173">
        <v>0</v>
      </c>
      <c r="J2623" s="173">
        <v>0</v>
      </c>
      <c r="K2623" s="173">
        <v>0</v>
      </c>
      <c r="L2623" s="174">
        <v>0</v>
      </c>
      <c r="M2623" s="173">
        <v>0</v>
      </c>
      <c r="N2623" s="173">
        <v>0</v>
      </c>
      <c r="O2623" s="173">
        <v>0</v>
      </c>
      <c r="P2623" s="167">
        <v>0</v>
      </c>
    </row>
    <row r="2624" spans="1:16" x14ac:dyDescent="0.35">
      <c r="A2624" s="177" t="s">
        <v>3219</v>
      </c>
      <c r="B2624" s="175"/>
      <c r="C2624" s="175" t="s">
        <v>8856</v>
      </c>
      <c r="D2624" s="175"/>
      <c r="E2624" s="175"/>
      <c r="F2624" s="175" t="s">
        <v>3218</v>
      </c>
      <c r="G2624" s="176"/>
      <c r="H2624" s="175" t="s">
        <v>1462</v>
      </c>
      <c r="I2624" s="173">
        <v>0</v>
      </c>
      <c r="J2624" s="173">
        <v>0</v>
      </c>
      <c r="K2624" s="173">
        <v>0</v>
      </c>
      <c r="L2624" s="174">
        <v>0</v>
      </c>
      <c r="M2624" s="173">
        <v>0</v>
      </c>
      <c r="N2624" s="173">
        <v>0</v>
      </c>
      <c r="O2624" s="173">
        <v>0</v>
      </c>
      <c r="P2624" s="167">
        <v>0</v>
      </c>
    </row>
    <row r="2625" spans="1:16" x14ac:dyDescent="0.35">
      <c r="A2625" s="177" t="s">
        <v>3217</v>
      </c>
      <c r="B2625" s="175"/>
      <c r="C2625" s="175" t="s">
        <v>8856</v>
      </c>
      <c r="D2625" s="175"/>
      <c r="E2625" s="175"/>
      <c r="F2625" s="175" t="s">
        <v>3216</v>
      </c>
      <c r="G2625" s="176"/>
      <c r="H2625" s="175" t="s">
        <v>1462</v>
      </c>
      <c r="I2625" s="173">
        <v>0</v>
      </c>
      <c r="J2625" s="173">
        <v>0</v>
      </c>
      <c r="K2625" s="173">
        <v>0</v>
      </c>
      <c r="L2625" s="174">
        <v>0</v>
      </c>
      <c r="M2625" s="173">
        <v>0</v>
      </c>
      <c r="N2625" s="173">
        <v>0</v>
      </c>
      <c r="O2625" s="173">
        <v>0</v>
      </c>
      <c r="P2625" s="167">
        <v>0</v>
      </c>
    </row>
    <row r="2626" spans="1:16" x14ac:dyDescent="0.35">
      <c r="A2626" s="177" t="s">
        <v>3215</v>
      </c>
      <c r="B2626" s="175"/>
      <c r="C2626" s="175" t="s">
        <v>8856</v>
      </c>
      <c r="D2626" s="175"/>
      <c r="E2626" s="175"/>
      <c r="F2626" s="175" t="s">
        <v>3214</v>
      </c>
      <c r="G2626" s="176"/>
      <c r="H2626" s="175" t="s">
        <v>1462</v>
      </c>
      <c r="I2626" s="173">
        <v>0</v>
      </c>
      <c r="J2626" s="173">
        <v>0</v>
      </c>
      <c r="K2626" s="173">
        <v>0</v>
      </c>
      <c r="L2626" s="174">
        <v>0</v>
      </c>
      <c r="M2626" s="173">
        <v>0</v>
      </c>
      <c r="N2626" s="173">
        <v>0</v>
      </c>
      <c r="O2626" s="173">
        <v>0</v>
      </c>
      <c r="P2626" s="167">
        <v>0</v>
      </c>
    </row>
    <row r="2627" spans="1:16" x14ac:dyDescent="0.35">
      <c r="A2627" s="177" t="s">
        <v>3213</v>
      </c>
      <c r="B2627" s="175"/>
      <c r="C2627" s="175" t="s">
        <v>8856</v>
      </c>
      <c r="D2627" s="175"/>
      <c r="E2627" s="175"/>
      <c r="F2627" s="175" t="s">
        <v>3212</v>
      </c>
      <c r="G2627" s="176"/>
      <c r="H2627" s="175" t="s">
        <v>1462</v>
      </c>
      <c r="I2627" s="173">
        <v>0</v>
      </c>
      <c r="J2627" s="173">
        <v>0</v>
      </c>
      <c r="K2627" s="173">
        <v>0</v>
      </c>
      <c r="L2627" s="174">
        <v>0</v>
      </c>
      <c r="M2627" s="173">
        <v>0</v>
      </c>
      <c r="N2627" s="173">
        <v>0</v>
      </c>
      <c r="O2627" s="173">
        <v>0</v>
      </c>
      <c r="P2627" s="167">
        <v>0</v>
      </c>
    </row>
    <row r="2628" spans="1:16" x14ac:dyDescent="0.35">
      <c r="A2628" s="177" t="s">
        <v>3211</v>
      </c>
      <c r="B2628" s="175"/>
      <c r="C2628" s="175" t="s">
        <v>8856</v>
      </c>
      <c r="D2628" s="175"/>
      <c r="E2628" s="175"/>
      <c r="F2628" s="175" t="s">
        <v>3210</v>
      </c>
      <c r="G2628" s="176"/>
      <c r="H2628" s="175" t="s">
        <v>1462</v>
      </c>
      <c r="I2628" s="173">
        <v>0</v>
      </c>
      <c r="J2628" s="173">
        <v>0</v>
      </c>
      <c r="K2628" s="173">
        <v>0</v>
      </c>
      <c r="L2628" s="174">
        <v>0</v>
      </c>
      <c r="M2628" s="173">
        <v>0</v>
      </c>
      <c r="N2628" s="173">
        <v>0</v>
      </c>
      <c r="O2628" s="173">
        <v>0</v>
      </c>
      <c r="P2628" s="167">
        <v>0</v>
      </c>
    </row>
    <row r="2629" spans="1:16" x14ac:dyDescent="0.35">
      <c r="A2629" s="177" t="s">
        <v>3209</v>
      </c>
      <c r="B2629" s="175"/>
      <c r="C2629" s="175" t="s">
        <v>8856</v>
      </c>
      <c r="D2629" s="175"/>
      <c r="E2629" s="175"/>
      <c r="F2629" s="175" t="s">
        <v>3208</v>
      </c>
      <c r="G2629" s="176"/>
      <c r="H2629" s="175" t="s">
        <v>1462</v>
      </c>
      <c r="I2629" s="173">
        <v>0</v>
      </c>
      <c r="J2629" s="173">
        <v>0</v>
      </c>
      <c r="K2629" s="173">
        <v>0</v>
      </c>
      <c r="L2629" s="174">
        <v>0</v>
      </c>
      <c r="M2629" s="173">
        <v>0</v>
      </c>
      <c r="N2629" s="173">
        <v>0</v>
      </c>
      <c r="O2629" s="173">
        <v>0</v>
      </c>
      <c r="P2629" s="167">
        <v>0</v>
      </c>
    </row>
    <row r="2630" spans="1:16" x14ac:dyDescent="0.35">
      <c r="A2630" s="177" t="s">
        <v>6890</v>
      </c>
      <c r="B2630" s="175"/>
      <c r="C2630" s="175" t="s">
        <v>8856</v>
      </c>
      <c r="D2630" s="175" t="s">
        <v>2925</v>
      </c>
      <c r="E2630" s="175"/>
      <c r="F2630" s="175" t="s">
        <v>6889</v>
      </c>
      <c r="G2630" s="176" t="s">
        <v>202</v>
      </c>
      <c r="H2630" s="175" t="s">
        <v>1462</v>
      </c>
      <c r="I2630" s="173">
        <v>0</v>
      </c>
      <c r="J2630" s="173">
        <v>0</v>
      </c>
      <c r="K2630" s="173">
        <v>0</v>
      </c>
      <c r="L2630" s="174">
        <v>0</v>
      </c>
      <c r="M2630" s="173">
        <v>66</v>
      </c>
      <c r="N2630" s="173">
        <v>27</v>
      </c>
      <c r="O2630" s="173">
        <v>42</v>
      </c>
      <c r="P2630" s="167">
        <v>1.44444444444444</v>
      </c>
    </row>
    <row r="2631" spans="1:16" x14ac:dyDescent="0.35">
      <c r="A2631" s="177" t="s">
        <v>3207</v>
      </c>
      <c r="B2631" s="175"/>
      <c r="C2631" s="175" t="s">
        <v>8856</v>
      </c>
      <c r="D2631" s="175"/>
      <c r="E2631" s="175"/>
      <c r="F2631" s="175" t="s">
        <v>3206</v>
      </c>
      <c r="G2631" s="176"/>
      <c r="H2631" s="175" t="s">
        <v>1462</v>
      </c>
      <c r="I2631" s="173">
        <v>0</v>
      </c>
      <c r="J2631" s="173">
        <v>0</v>
      </c>
      <c r="K2631" s="173">
        <v>0</v>
      </c>
      <c r="L2631" s="174">
        <v>0</v>
      </c>
      <c r="M2631" s="173">
        <v>0</v>
      </c>
      <c r="N2631" s="173">
        <v>0</v>
      </c>
      <c r="O2631" s="173">
        <v>0</v>
      </c>
      <c r="P2631" s="167">
        <v>0</v>
      </c>
    </row>
    <row r="2632" spans="1:16" x14ac:dyDescent="0.35">
      <c r="A2632" s="177" t="s">
        <v>3205</v>
      </c>
      <c r="B2632" s="175"/>
      <c r="C2632" s="175" t="s">
        <v>8856</v>
      </c>
      <c r="D2632" s="175" t="s">
        <v>1920</v>
      </c>
      <c r="E2632" s="175"/>
      <c r="F2632" s="175" t="s">
        <v>3204</v>
      </c>
      <c r="G2632" s="176" t="s">
        <v>202</v>
      </c>
      <c r="H2632" s="175" t="s">
        <v>1462</v>
      </c>
      <c r="I2632" s="173">
        <v>0</v>
      </c>
      <c r="J2632" s="173">
        <v>0</v>
      </c>
      <c r="K2632" s="173">
        <v>0</v>
      </c>
      <c r="L2632" s="174">
        <v>0</v>
      </c>
      <c r="M2632" s="173">
        <v>23</v>
      </c>
      <c r="N2632" s="173">
        <v>10</v>
      </c>
      <c r="O2632" s="173">
        <v>14</v>
      </c>
      <c r="P2632" s="167">
        <v>1.3</v>
      </c>
    </row>
    <row r="2633" spans="1:16" x14ac:dyDescent="0.35">
      <c r="A2633" s="177" t="s">
        <v>3203</v>
      </c>
      <c r="B2633" s="175"/>
      <c r="C2633" s="175" t="s">
        <v>8856</v>
      </c>
      <c r="D2633" s="175"/>
      <c r="E2633" s="175"/>
      <c r="F2633" s="175" t="s">
        <v>3202</v>
      </c>
      <c r="G2633" s="176"/>
      <c r="H2633" s="175" t="s">
        <v>1462</v>
      </c>
      <c r="I2633" s="173">
        <v>0</v>
      </c>
      <c r="J2633" s="173">
        <v>0</v>
      </c>
      <c r="K2633" s="173">
        <v>0</v>
      </c>
      <c r="L2633" s="174">
        <v>0</v>
      </c>
      <c r="M2633" s="173">
        <v>0</v>
      </c>
      <c r="N2633" s="173">
        <v>0</v>
      </c>
      <c r="O2633" s="173">
        <v>0</v>
      </c>
      <c r="P2633" s="167">
        <v>0</v>
      </c>
    </row>
    <row r="2634" spans="1:16" x14ac:dyDescent="0.35">
      <c r="A2634" s="177" t="s">
        <v>3201</v>
      </c>
      <c r="B2634" s="175"/>
      <c r="C2634" s="175" t="s">
        <v>8856</v>
      </c>
      <c r="D2634" s="175" t="s">
        <v>3200</v>
      </c>
      <c r="E2634" s="175"/>
      <c r="F2634" s="175" t="s">
        <v>3199</v>
      </c>
      <c r="G2634" s="176" t="s">
        <v>201</v>
      </c>
      <c r="H2634" s="175" t="s">
        <v>1469</v>
      </c>
      <c r="I2634" s="173">
        <v>0</v>
      </c>
      <c r="J2634" s="173">
        <v>0</v>
      </c>
      <c r="K2634" s="173">
        <v>0</v>
      </c>
      <c r="L2634" s="174">
        <v>0</v>
      </c>
      <c r="M2634" s="173">
        <v>0</v>
      </c>
      <c r="N2634" s="173">
        <v>0</v>
      </c>
      <c r="O2634" s="173">
        <v>0</v>
      </c>
      <c r="P2634" s="167">
        <v>0</v>
      </c>
    </row>
    <row r="2635" spans="1:16" x14ac:dyDescent="0.35">
      <c r="A2635" s="177" t="s">
        <v>3198</v>
      </c>
      <c r="B2635" s="175"/>
      <c r="C2635" s="175" t="s">
        <v>8856</v>
      </c>
      <c r="D2635" s="175"/>
      <c r="E2635" s="175"/>
      <c r="F2635" s="175" t="s">
        <v>3197</v>
      </c>
      <c r="G2635" s="176"/>
      <c r="H2635" s="175" t="s">
        <v>1462</v>
      </c>
      <c r="I2635" s="173">
        <v>0</v>
      </c>
      <c r="J2635" s="173">
        <v>0</v>
      </c>
      <c r="K2635" s="173">
        <v>0</v>
      </c>
      <c r="L2635" s="174">
        <v>0</v>
      </c>
      <c r="M2635" s="173">
        <v>0</v>
      </c>
      <c r="N2635" s="173">
        <v>0</v>
      </c>
      <c r="O2635" s="173">
        <v>0</v>
      </c>
      <c r="P2635" s="167">
        <v>0</v>
      </c>
    </row>
    <row r="2636" spans="1:16" x14ac:dyDescent="0.35">
      <c r="A2636" s="177" t="s">
        <v>3196</v>
      </c>
      <c r="B2636" s="175"/>
      <c r="C2636" s="175" t="s">
        <v>8856</v>
      </c>
      <c r="D2636" s="175" t="s">
        <v>1920</v>
      </c>
      <c r="E2636" s="175"/>
      <c r="F2636" s="175" t="s">
        <v>3195</v>
      </c>
      <c r="G2636" s="176" t="s">
        <v>202</v>
      </c>
      <c r="H2636" s="175" t="s">
        <v>1462</v>
      </c>
      <c r="I2636" s="173">
        <v>0</v>
      </c>
      <c r="J2636" s="173">
        <v>0</v>
      </c>
      <c r="K2636" s="173">
        <v>0</v>
      </c>
      <c r="L2636" s="174">
        <v>0</v>
      </c>
      <c r="M2636" s="173">
        <v>23</v>
      </c>
      <c r="N2636" s="173">
        <v>15</v>
      </c>
      <c r="O2636" s="173">
        <v>14</v>
      </c>
      <c r="P2636" s="167">
        <v>0.53333333333333299</v>
      </c>
    </row>
    <row r="2637" spans="1:16" x14ac:dyDescent="0.35">
      <c r="A2637" s="177" t="s">
        <v>3194</v>
      </c>
      <c r="B2637" s="175"/>
      <c r="C2637" s="175" t="s">
        <v>8856</v>
      </c>
      <c r="D2637" s="175"/>
      <c r="E2637" s="175"/>
      <c r="F2637" s="175" t="s">
        <v>3193</v>
      </c>
      <c r="G2637" s="176"/>
      <c r="H2637" s="175" t="s">
        <v>1462</v>
      </c>
      <c r="I2637" s="173">
        <v>0</v>
      </c>
      <c r="J2637" s="173">
        <v>0</v>
      </c>
      <c r="K2637" s="173">
        <v>0</v>
      </c>
      <c r="L2637" s="174">
        <v>0</v>
      </c>
      <c r="M2637" s="173">
        <v>0</v>
      </c>
      <c r="N2637" s="173">
        <v>0</v>
      </c>
      <c r="O2637" s="173">
        <v>0</v>
      </c>
      <c r="P2637" s="167">
        <v>0</v>
      </c>
    </row>
    <row r="2638" spans="1:16" x14ac:dyDescent="0.35">
      <c r="A2638" s="177" t="s">
        <v>3192</v>
      </c>
      <c r="B2638" s="175"/>
      <c r="C2638" s="175" t="s">
        <v>8856</v>
      </c>
      <c r="D2638" s="175"/>
      <c r="E2638" s="175"/>
      <c r="F2638" s="175" t="s">
        <v>3191</v>
      </c>
      <c r="G2638" s="176"/>
      <c r="H2638" s="175" t="s">
        <v>1462</v>
      </c>
      <c r="I2638" s="173">
        <v>0</v>
      </c>
      <c r="J2638" s="173">
        <v>0</v>
      </c>
      <c r="K2638" s="173">
        <v>0</v>
      </c>
      <c r="L2638" s="174">
        <v>0</v>
      </c>
      <c r="M2638" s="173">
        <v>0</v>
      </c>
      <c r="N2638" s="173">
        <v>0</v>
      </c>
      <c r="O2638" s="173">
        <v>0</v>
      </c>
      <c r="P2638" s="167">
        <v>0</v>
      </c>
    </row>
    <row r="2639" spans="1:16" x14ac:dyDescent="0.35">
      <c r="A2639" s="177" t="s">
        <v>3190</v>
      </c>
      <c r="B2639" s="175"/>
      <c r="C2639" s="175" t="s">
        <v>8856</v>
      </c>
      <c r="D2639" s="175"/>
      <c r="E2639" s="175"/>
      <c r="F2639" s="175" t="s">
        <v>3189</v>
      </c>
      <c r="G2639" s="176"/>
      <c r="H2639" s="175" t="s">
        <v>1462</v>
      </c>
      <c r="I2639" s="173">
        <v>0</v>
      </c>
      <c r="J2639" s="173">
        <v>0</v>
      </c>
      <c r="K2639" s="173">
        <v>0</v>
      </c>
      <c r="L2639" s="174">
        <v>0</v>
      </c>
      <c r="M2639" s="173">
        <v>0</v>
      </c>
      <c r="N2639" s="173">
        <v>0</v>
      </c>
      <c r="O2639" s="173">
        <v>0</v>
      </c>
      <c r="P2639" s="167">
        <v>0</v>
      </c>
    </row>
    <row r="2640" spans="1:16" x14ac:dyDescent="0.35">
      <c r="A2640" s="177" t="s">
        <v>3188</v>
      </c>
      <c r="B2640" s="175"/>
      <c r="C2640" s="175" t="s">
        <v>8856</v>
      </c>
      <c r="D2640" s="175" t="s">
        <v>1892</v>
      </c>
      <c r="E2640" s="175"/>
      <c r="F2640" s="175" t="s">
        <v>3187</v>
      </c>
      <c r="G2640" s="176" t="s">
        <v>227</v>
      </c>
      <c r="H2640" s="175" t="s">
        <v>1469</v>
      </c>
      <c r="I2640" s="173">
        <v>0</v>
      </c>
      <c r="J2640" s="173">
        <v>0</v>
      </c>
      <c r="K2640" s="173">
        <v>0</v>
      </c>
      <c r="L2640" s="174">
        <v>0</v>
      </c>
      <c r="M2640" s="173">
        <v>44</v>
      </c>
      <c r="N2640" s="173">
        <v>16</v>
      </c>
      <c r="O2640" s="173">
        <v>20</v>
      </c>
      <c r="P2640" s="167">
        <v>1.75</v>
      </c>
    </row>
    <row r="2641" spans="1:16" x14ac:dyDescent="0.35">
      <c r="A2641" s="177" t="s">
        <v>3186</v>
      </c>
      <c r="B2641" s="175"/>
      <c r="C2641" s="175" t="s">
        <v>258</v>
      </c>
      <c r="D2641" s="175"/>
      <c r="E2641" s="175"/>
      <c r="F2641" s="175" t="s">
        <v>3185</v>
      </c>
      <c r="G2641" s="176"/>
      <c r="H2641" s="175" t="s">
        <v>1462</v>
      </c>
      <c r="I2641" s="173">
        <v>0</v>
      </c>
      <c r="J2641" s="173">
        <v>0</v>
      </c>
      <c r="K2641" s="173">
        <v>0</v>
      </c>
      <c r="L2641" s="174">
        <v>0</v>
      </c>
      <c r="M2641" s="173">
        <v>0</v>
      </c>
      <c r="N2641" s="173">
        <v>0</v>
      </c>
      <c r="O2641" s="173">
        <v>0</v>
      </c>
      <c r="P2641" s="167">
        <v>0</v>
      </c>
    </row>
    <row r="2642" spans="1:16" x14ac:dyDescent="0.35">
      <c r="A2642" s="177" t="s">
        <v>3184</v>
      </c>
      <c r="B2642" s="175"/>
      <c r="C2642" s="175" t="s">
        <v>258</v>
      </c>
      <c r="D2642" s="175"/>
      <c r="E2642" s="175"/>
      <c r="F2642" s="175" t="s">
        <v>3183</v>
      </c>
      <c r="G2642" s="176"/>
      <c r="H2642" s="175" t="s">
        <v>1462</v>
      </c>
      <c r="I2642" s="173">
        <v>0</v>
      </c>
      <c r="J2642" s="173">
        <v>0</v>
      </c>
      <c r="K2642" s="173">
        <v>0</v>
      </c>
      <c r="L2642" s="174">
        <v>0</v>
      </c>
      <c r="M2642" s="173">
        <v>0</v>
      </c>
      <c r="N2642" s="173">
        <v>0</v>
      </c>
      <c r="O2642" s="173">
        <v>0</v>
      </c>
      <c r="P2642" s="167">
        <v>0</v>
      </c>
    </row>
    <row r="2643" spans="1:16" x14ac:dyDescent="0.35">
      <c r="A2643" s="177" t="s">
        <v>3182</v>
      </c>
      <c r="B2643" s="175"/>
      <c r="C2643" s="175" t="s">
        <v>258</v>
      </c>
      <c r="D2643" s="175" t="s">
        <v>2233</v>
      </c>
      <c r="E2643" s="175"/>
      <c r="F2643" s="175" t="s">
        <v>3181</v>
      </c>
      <c r="G2643" s="176" t="s">
        <v>2231</v>
      </c>
      <c r="H2643" s="175" t="s">
        <v>1469</v>
      </c>
      <c r="I2643" s="173">
        <v>0</v>
      </c>
      <c r="J2643" s="173">
        <v>0</v>
      </c>
      <c r="K2643" s="173">
        <v>0</v>
      </c>
      <c r="L2643" s="174">
        <v>0</v>
      </c>
      <c r="M2643" s="173">
        <v>21</v>
      </c>
      <c r="N2643" s="173">
        <v>8</v>
      </c>
      <c r="O2643" s="173">
        <v>12</v>
      </c>
      <c r="P2643" s="167">
        <v>1.625</v>
      </c>
    </row>
    <row r="2644" spans="1:16" x14ac:dyDescent="0.35">
      <c r="A2644" s="177" t="s">
        <v>6670</v>
      </c>
      <c r="B2644" s="175"/>
      <c r="C2644" s="175" t="s">
        <v>258</v>
      </c>
      <c r="D2644" s="175" t="s">
        <v>6669</v>
      </c>
      <c r="E2644" s="175"/>
      <c r="F2644" s="175" t="s">
        <v>6668</v>
      </c>
      <c r="G2644" s="176" t="s">
        <v>1843</v>
      </c>
      <c r="H2644" s="175" t="s">
        <v>1646</v>
      </c>
      <c r="I2644" s="173">
        <v>0</v>
      </c>
      <c r="J2644" s="173">
        <v>0</v>
      </c>
      <c r="K2644" s="173">
        <v>0</v>
      </c>
      <c r="L2644" s="174">
        <v>0</v>
      </c>
      <c r="M2644" s="173">
        <v>294</v>
      </c>
      <c r="N2644" s="173">
        <v>110</v>
      </c>
      <c r="O2644" s="173">
        <v>129</v>
      </c>
      <c r="P2644" s="167">
        <v>1.67272727272727</v>
      </c>
    </row>
    <row r="2645" spans="1:16" x14ac:dyDescent="0.35">
      <c r="A2645" s="177" t="s">
        <v>3175</v>
      </c>
      <c r="B2645" s="175"/>
      <c r="C2645" s="175" t="s">
        <v>254</v>
      </c>
      <c r="D2645" s="175" t="s">
        <v>9426</v>
      </c>
      <c r="E2645" s="175"/>
      <c r="F2645" s="175" t="s">
        <v>3174</v>
      </c>
      <c r="G2645" s="176" t="s">
        <v>2231</v>
      </c>
      <c r="H2645" s="175" t="s">
        <v>1469</v>
      </c>
      <c r="I2645" s="173">
        <v>0</v>
      </c>
      <c r="J2645" s="173">
        <v>0</v>
      </c>
      <c r="K2645" s="173">
        <v>0</v>
      </c>
      <c r="L2645" s="174">
        <v>0</v>
      </c>
      <c r="M2645" s="173">
        <v>17</v>
      </c>
      <c r="N2645" s="173">
        <v>3</v>
      </c>
      <c r="O2645" s="173">
        <v>5</v>
      </c>
      <c r="P2645" s="167">
        <v>4.6666666666666696</v>
      </c>
    </row>
    <row r="2646" spans="1:16" x14ac:dyDescent="0.35">
      <c r="A2646" s="177" t="s">
        <v>3173</v>
      </c>
      <c r="B2646" s="175"/>
      <c r="C2646" s="175" t="s">
        <v>258</v>
      </c>
      <c r="D2646" s="175" t="s">
        <v>1892</v>
      </c>
      <c r="E2646" s="175"/>
      <c r="F2646" s="175" t="s">
        <v>3172</v>
      </c>
      <c r="G2646" s="176" t="s">
        <v>227</v>
      </c>
      <c r="H2646" s="175" t="s">
        <v>1469</v>
      </c>
      <c r="I2646" s="173">
        <v>0</v>
      </c>
      <c r="J2646" s="173">
        <v>0</v>
      </c>
      <c r="K2646" s="173">
        <v>0</v>
      </c>
      <c r="L2646" s="174">
        <v>0</v>
      </c>
      <c r="M2646" s="173">
        <v>0</v>
      </c>
      <c r="N2646" s="173">
        <v>0</v>
      </c>
      <c r="O2646" s="173">
        <v>0</v>
      </c>
      <c r="P2646" s="167">
        <v>0</v>
      </c>
    </row>
    <row r="2647" spans="1:16" x14ac:dyDescent="0.35">
      <c r="A2647" s="177" t="s">
        <v>3171</v>
      </c>
      <c r="B2647" s="175" t="s">
        <v>2812</v>
      </c>
      <c r="C2647" s="175" t="s">
        <v>257</v>
      </c>
      <c r="D2647" s="175" t="s">
        <v>3170</v>
      </c>
      <c r="E2647" s="175" t="s">
        <v>3169</v>
      </c>
      <c r="F2647" s="175"/>
      <c r="G2647" s="176" t="s">
        <v>216</v>
      </c>
      <c r="H2647" s="175" t="s">
        <v>1646</v>
      </c>
      <c r="I2647" s="173">
        <v>0</v>
      </c>
      <c r="J2647" s="173">
        <v>0</v>
      </c>
      <c r="K2647" s="173">
        <v>2</v>
      </c>
      <c r="L2647" s="174">
        <v>0</v>
      </c>
      <c r="M2647" s="173">
        <v>21</v>
      </c>
      <c r="N2647" s="173">
        <v>7</v>
      </c>
      <c r="O2647" s="173">
        <v>10</v>
      </c>
      <c r="P2647" s="167">
        <v>2</v>
      </c>
    </row>
    <row r="2648" spans="1:16" x14ac:dyDescent="0.35">
      <c r="A2648" s="177" t="s">
        <v>6888</v>
      </c>
      <c r="B2648" s="175" t="s">
        <v>2795</v>
      </c>
      <c r="C2648" s="175" t="s">
        <v>260</v>
      </c>
      <c r="D2648" s="175"/>
      <c r="E2648" s="175" t="s">
        <v>6887</v>
      </c>
      <c r="F2648" s="175"/>
      <c r="G2648" s="176"/>
      <c r="H2648" s="175" t="s">
        <v>1462</v>
      </c>
      <c r="I2648" s="173">
        <v>0</v>
      </c>
      <c r="J2648" s="173">
        <v>0</v>
      </c>
      <c r="K2648" s="173">
        <v>0</v>
      </c>
      <c r="L2648" s="174">
        <v>0</v>
      </c>
      <c r="M2648" s="173">
        <v>0</v>
      </c>
      <c r="N2648" s="173">
        <v>0</v>
      </c>
      <c r="O2648" s="173">
        <v>0</v>
      </c>
      <c r="P2648" s="167">
        <v>0</v>
      </c>
    </row>
    <row r="2649" spans="1:16" x14ac:dyDescent="0.35">
      <c r="A2649" s="177" t="s">
        <v>3165</v>
      </c>
      <c r="B2649" s="175" t="s">
        <v>2737</v>
      </c>
      <c r="C2649" s="175" t="s">
        <v>257</v>
      </c>
      <c r="D2649" s="175" t="s">
        <v>3164</v>
      </c>
      <c r="E2649" s="175" t="s">
        <v>3163</v>
      </c>
      <c r="F2649" s="175"/>
      <c r="G2649" s="176" t="s">
        <v>1885</v>
      </c>
      <c r="H2649" s="175" t="s">
        <v>1646</v>
      </c>
      <c r="I2649" s="173">
        <v>0</v>
      </c>
      <c r="J2649" s="173">
        <v>0</v>
      </c>
      <c r="K2649" s="173">
        <v>0</v>
      </c>
      <c r="L2649" s="174">
        <v>0</v>
      </c>
      <c r="M2649" s="173">
        <v>87</v>
      </c>
      <c r="N2649" s="173">
        <v>46</v>
      </c>
      <c r="O2649" s="173">
        <v>45</v>
      </c>
      <c r="P2649" s="167">
        <v>0.89130434782608703</v>
      </c>
    </row>
    <row r="2650" spans="1:16" x14ac:dyDescent="0.35">
      <c r="A2650" s="177" t="s">
        <v>3162</v>
      </c>
      <c r="B2650" s="175" t="s">
        <v>3158</v>
      </c>
      <c r="C2650" s="175" t="s">
        <v>257</v>
      </c>
      <c r="D2650" s="175" t="s">
        <v>3161</v>
      </c>
      <c r="E2650" s="175" t="s">
        <v>3160</v>
      </c>
      <c r="F2650" s="175"/>
      <c r="G2650" s="176" t="s">
        <v>216</v>
      </c>
      <c r="H2650" s="175" t="s">
        <v>1646</v>
      </c>
      <c r="I2650" s="173">
        <v>0</v>
      </c>
      <c r="J2650" s="173">
        <v>0</v>
      </c>
      <c r="K2650" s="173">
        <v>0</v>
      </c>
      <c r="L2650" s="174">
        <v>0</v>
      </c>
      <c r="M2650" s="173">
        <v>253</v>
      </c>
      <c r="N2650" s="173">
        <v>238</v>
      </c>
      <c r="O2650" s="173">
        <v>366</v>
      </c>
      <c r="P2650" s="167">
        <v>6.3025210084033598E-2</v>
      </c>
    </row>
    <row r="2651" spans="1:16" x14ac:dyDescent="0.35">
      <c r="A2651" s="177" t="s">
        <v>3155</v>
      </c>
      <c r="B2651" s="175" t="s">
        <v>2537</v>
      </c>
      <c r="C2651" s="175" t="s">
        <v>257</v>
      </c>
      <c r="D2651" s="175" t="s">
        <v>3154</v>
      </c>
      <c r="E2651" s="175" t="s">
        <v>3153</v>
      </c>
      <c r="F2651" s="175"/>
      <c r="G2651" s="176" t="s">
        <v>216</v>
      </c>
      <c r="H2651" s="175" t="s">
        <v>1646</v>
      </c>
      <c r="I2651" s="173">
        <v>0</v>
      </c>
      <c r="J2651" s="173">
        <v>0</v>
      </c>
      <c r="K2651" s="173">
        <v>0</v>
      </c>
      <c r="L2651" s="174">
        <v>0</v>
      </c>
      <c r="M2651" s="173">
        <v>17</v>
      </c>
      <c r="N2651" s="173">
        <v>3</v>
      </c>
      <c r="O2651" s="173">
        <v>5</v>
      </c>
      <c r="P2651" s="167">
        <v>4.6666666666666696</v>
      </c>
    </row>
    <row r="2652" spans="1:16" x14ac:dyDescent="0.35">
      <c r="A2652" s="177" t="s">
        <v>3152</v>
      </c>
      <c r="B2652" s="175" t="s">
        <v>2537</v>
      </c>
      <c r="C2652" s="175" t="s">
        <v>257</v>
      </c>
      <c r="D2652" s="175" t="s">
        <v>3151</v>
      </c>
      <c r="E2652" s="175" t="s">
        <v>3150</v>
      </c>
      <c r="F2652" s="175"/>
      <c r="G2652" s="176" t="s">
        <v>2534</v>
      </c>
      <c r="H2652" s="175" t="s">
        <v>1646</v>
      </c>
      <c r="I2652" s="173">
        <v>0</v>
      </c>
      <c r="J2652" s="173">
        <v>0</v>
      </c>
      <c r="K2652" s="173">
        <v>0</v>
      </c>
      <c r="L2652" s="174">
        <v>0</v>
      </c>
      <c r="M2652" s="173">
        <v>43</v>
      </c>
      <c r="N2652" s="173">
        <v>30</v>
      </c>
      <c r="O2652" s="173">
        <v>39</v>
      </c>
      <c r="P2652" s="167">
        <v>0.43333333333333302</v>
      </c>
    </row>
    <row r="2653" spans="1:16" x14ac:dyDescent="0.35">
      <c r="A2653" s="177" t="s">
        <v>3145</v>
      </c>
      <c r="B2653" s="175" t="s">
        <v>2537</v>
      </c>
      <c r="C2653" s="175" t="s">
        <v>257</v>
      </c>
      <c r="D2653" s="175"/>
      <c r="E2653" s="175" t="s">
        <v>3144</v>
      </c>
      <c r="F2653" s="175"/>
      <c r="G2653" s="176"/>
      <c r="H2653" s="175" t="s">
        <v>1462</v>
      </c>
      <c r="I2653" s="173">
        <v>0</v>
      </c>
      <c r="J2653" s="173">
        <v>0</v>
      </c>
      <c r="K2653" s="173">
        <v>0</v>
      </c>
      <c r="L2653" s="174">
        <v>0</v>
      </c>
      <c r="M2653" s="173">
        <v>0</v>
      </c>
      <c r="N2653" s="173">
        <v>0</v>
      </c>
      <c r="O2653" s="173">
        <v>0</v>
      </c>
      <c r="P2653" s="167">
        <v>0</v>
      </c>
    </row>
    <row r="2654" spans="1:16" x14ac:dyDescent="0.35">
      <c r="A2654" s="177" t="s">
        <v>3140</v>
      </c>
      <c r="B2654" s="175" t="s">
        <v>3139</v>
      </c>
      <c r="C2654" s="175" t="s">
        <v>256</v>
      </c>
      <c r="D2654" s="175"/>
      <c r="E2654" s="175" t="s">
        <v>3138</v>
      </c>
      <c r="F2654" s="175"/>
      <c r="G2654" s="176"/>
      <c r="H2654" s="175" t="s">
        <v>1462</v>
      </c>
      <c r="I2654" s="173">
        <v>0</v>
      </c>
      <c r="J2654" s="173">
        <v>0</v>
      </c>
      <c r="K2654" s="173">
        <v>0</v>
      </c>
      <c r="L2654" s="174">
        <v>0</v>
      </c>
      <c r="M2654" s="173">
        <v>0</v>
      </c>
      <c r="N2654" s="173">
        <v>0</v>
      </c>
      <c r="O2654" s="173">
        <v>0</v>
      </c>
      <c r="P2654" s="167">
        <v>0</v>
      </c>
    </row>
    <row r="2655" spans="1:16" x14ac:dyDescent="0.35">
      <c r="A2655" s="177" t="s">
        <v>3137</v>
      </c>
      <c r="B2655" s="175" t="s">
        <v>2141</v>
      </c>
      <c r="C2655" s="175" t="s">
        <v>258</v>
      </c>
      <c r="D2655" s="175" t="s">
        <v>1526</v>
      </c>
      <c r="E2655" s="175" t="s">
        <v>3136</v>
      </c>
      <c r="F2655" s="175"/>
      <c r="G2655" s="176" t="s">
        <v>201</v>
      </c>
      <c r="H2655" s="175" t="s">
        <v>1469</v>
      </c>
      <c r="I2655" s="173">
        <v>0</v>
      </c>
      <c r="J2655" s="173">
        <v>0</v>
      </c>
      <c r="K2655" s="173">
        <v>0</v>
      </c>
      <c r="L2655" s="174">
        <v>0</v>
      </c>
      <c r="M2655" s="173">
        <v>33</v>
      </c>
      <c r="N2655" s="173">
        <v>25</v>
      </c>
      <c r="O2655" s="173">
        <v>33</v>
      </c>
      <c r="P2655" s="167">
        <v>0.32</v>
      </c>
    </row>
    <row r="2656" spans="1:16" x14ac:dyDescent="0.35">
      <c r="A2656" s="177" t="s">
        <v>3129</v>
      </c>
      <c r="B2656" s="175" t="s">
        <v>2658</v>
      </c>
      <c r="C2656" s="175" t="s">
        <v>350</v>
      </c>
      <c r="D2656" s="175" t="s">
        <v>1880</v>
      </c>
      <c r="E2656" s="175" t="s">
        <v>3128</v>
      </c>
      <c r="F2656" s="175"/>
      <c r="G2656" s="176" t="s">
        <v>202</v>
      </c>
      <c r="H2656" s="175" t="s">
        <v>1462</v>
      </c>
      <c r="I2656" s="173">
        <v>0</v>
      </c>
      <c r="J2656" s="173">
        <v>0</v>
      </c>
      <c r="K2656" s="173">
        <v>0</v>
      </c>
      <c r="L2656" s="174">
        <v>0</v>
      </c>
      <c r="M2656" s="173">
        <v>20</v>
      </c>
      <c r="N2656" s="173">
        <v>3</v>
      </c>
      <c r="O2656" s="173">
        <v>5</v>
      </c>
      <c r="P2656" s="167">
        <v>5.6666666666666696</v>
      </c>
    </row>
    <row r="2657" spans="1:16" x14ac:dyDescent="0.35">
      <c r="A2657" s="177" t="s">
        <v>6886</v>
      </c>
      <c r="B2657" s="175" t="s">
        <v>3113</v>
      </c>
      <c r="C2657" s="175" t="s">
        <v>260</v>
      </c>
      <c r="D2657" s="175" t="s">
        <v>6885</v>
      </c>
      <c r="E2657" s="175" t="s">
        <v>6884</v>
      </c>
      <c r="F2657" s="175"/>
      <c r="G2657" s="176" t="s">
        <v>2703</v>
      </c>
      <c r="H2657" s="175" t="s">
        <v>1646</v>
      </c>
      <c r="I2657" s="173">
        <v>0</v>
      </c>
      <c r="J2657" s="173">
        <v>0</v>
      </c>
      <c r="K2657" s="173">
        <v>0</v>
      </c>
      <c r="L2657" s="174">
        <v>0</v>
      </c>
      <c r="M2657" s="173">
        <v>403</v>
      </c>
      <c r="N2657" s="173">
        <v>235</v>
      </c>
      <c r="O2657" s="173">
        <v>280</v>
      </c>
      <c r="P2657" s="167">
        <v>0.71489361702127696</v>
      </c>
    </row>
    <row r="2658" spans="1:16" x14ac:dyDescent="0.35">
      <c r="A2658" s="177" t="s">
        <v>3123</v>
      </c>
      <c r="B2658" s="175" t="s">
        <v>3122</v>
      </c>
      <c r="C2658" s="175" t="s">
        <v>260</v>
      </c>
      <c r="D2658" s="175"/>
      <c r="E2658" s="175" t="s">
        <v>3121</v>
      </c>
      <c r="F2658" s="175"/>
      <c r="G2658" s="176"/>
      <c r="H2658" s="175" t="s">
        <v>1462</v>
      </c>
      <c r="I2658" s="173">
        <v>0</v>
      </c>
      <c r="J2658" s="173">
        <v>0</v>
      </c>
      <c r="K2658" s="173">
        <v>0</v>
      </c>
      <c r="L2658" s="174">
        <v>0</v>
      </c>
      <c r="M2658" s="173">
        <v>0</v>
      </c>
      <c r="N2658" s="173">
        <v>0</v>
      </c>
      <c r="O2658" s="173">
        <v>0</v>
      </c>
      <c r="P2658" s="167">
        <v>0</v>
      </c>
    </row>
    <row r="2659" spans="1:16" x14ac:dyDescent="0.35">
      <c r="A2659" s="177" t="s">
        <v>3120</v>
      </c>
      <c r="B2659" s="175" t="s">
        <v>3119</v>
      </c>
      <c r="C2659" s="175" t="s">
        <v>262</v>
      </c>
      <c r="D2659" s="175"/>
      <c r="E2659" s="175" t="s">
        <v>3118</v>
      </c>
      <c r="F2659" s="175"/>
      <c r="G2659" s="176"/>
      <c r="H2659" s="175" t="s">
        <v>1462</v>
      </c>
      <c r="I2659" s="173">
        <v>0</v>
      </c>
      <c r="J2659" s="173">
        <v>0</v>
      </c>
      <c r="K2659" s="173">
        <v>0</v>
      </c>
      <c r="L2659" s="174">
        <v>0</v>
      </c>
      <c r="M2659" s="173">
        <v>0</v>
      </c>
      <c r="N2659" s="173">
        <v>0</v>
      </c>
      <c r="O2659" s="173">
        <v>0</v>
      </c>
      <c r="P2659" s="167">
        <v>0</v>
      </c>
    </row>
    <row r="2660" spans="1:16" x14ac:dyDescent="0.35">
      <c r="A2660" s="177" t="s">
        <v>3114</v>
      </c>
      <c r="B2660" s="175" t="s">
        <v>3113</v>
      </c>
      <c r="C2660" s="175" t="s">
        <v>260</v>
      </c>
      <c r="D2660" s="175" t="s">
        <v>3112</v>
      </c>
      <c r="E2660" s="175" t="s">
        <v>3111</v>
      </c>
      <c r="F2660" s="175"/>
      <c r="G2660" s="176" t="s">
        <v>274</v>
      </c>
      <c r="H2660" s="175" t="s">
        <v>1462</v>
      </c>
      <c r="I2660" s="173">
        <v>0</v>
      </c>
      <c r="J2660" s="173">
        <v>0</v>
      </c>
      <c r="K2660" s="173">
        <v>0</v>
      </c>
      <c r="L2660" s="174">
        <v>0</v>
      </c>
      <c r="M2660" s="173">
        <v>22</v>
      </c>
      <c r="N2660" s="173">
        <v>8</v>
      </c>
      <c r="O2660" s="173">
        <v>10</v>
      </c>
      <c r="P2660" s="167">
        <v>1.75</v>
      </c>
    </row>
    <row r="2661" spans="1:16" x14ac:dyDescent="0.35">
      <c r="A2661" s="177" t="s">
        <v>3108</v>
      </c>
      <c r="B2661" s="175"/>
      <c r="C2661" s="175" t="s">
        <v>259</v>
      </c>
      <c r="D2661" s="175" t="s">
        <v>2642</v>
      </c>
      <c r="E2661" s="175"/>
      <c r="F2661" s="175" t="s">
        <v>3107</v>
      </c>
      <c r="G2661" s="176" t="s">
        <v>202</v>
      </c>
      <c r="H2661" s="175" t="s">
        <v>1462</v>
      </c>
      <c r="I2661" s="173">
        <v>0</v>
      </c>
      <c r="J2661" s="173">
        <v>0</v>
      </c>
      <c r="K2661" s="173">
        <v>0</v>
      </c>
      <c r="L2661" s="174">
        <v>0</v>
      </c>
      <c r="M2661" s="173">
        <v>20</v>
      </c>
      <c r="N2661" s="173">
        <v>3</v>
      </c>
      <c r="O2661" s="173">
        <v>5</v>
      </c>
      <c r="P2661" s="167">
        <v>5.6666666666666696</v>
      </c>
    </row>
    <row r="2662" spans="1:16" x14ac:dyDescent="0.35">
      <c r="A2662" s="177" t="s">
        <v>3106</v>
      </c>
      <c r="B2662" s="175"/>
      <c r="C2662" s="175" t="s">
        <v>258</v>
      </c>
      <c r="D2662" s="175" t="s">
        <v>3105</v>
      </c>
      <c r="E2662" s="175"/>
      <c r="F2662" s="175" t="s">
        <v>3104</v>
      </c>
      <c r="G2662" s="176" t="s">
        <v>1843</v>
      </c>
      <c r="H2662" s="175" t="s">
        <v>1469</v>
      </c>
      <c r="I2662" s="173">
        <v>0</v>
      </c>
      <c r="J2662" s="173">
        <v>0</v>
      </c>
      <c r="K2662" s="173">
        <v>0</v>
      </c>
      <c r="L2662" s="174">
        <v>0</v>
      </c>
      <c r="M2662" s="173">
        <v>29</v>
      </c>
      <c r="N2662" s="173">
        <v>3</v>
      </c>
      <c r="O2662" s="173">
        <v>5</v>
      </c>
      <c r="P2662" s="167">
        <v>8.6666666666666696</v>
      </c>
    </row>
    <row r="2663" spans="1:16" x14ac:dyDescent="0.35">
      <c r="A2663" s="177" t="s">
        <v>3103</v>
      </c>
      <c r="B2663" s="175"/>
      <c r="C2663" s="175" t="s">
        <v>8856</v>
      </c>
      <c r="D2663" s="175" t="s">
        <v>9805</v>
      </c>
      <c r="E2663" s="175"/>
      <c r="F2663" s="175" t="s">
        <v>3102</v>
      </c>
      <c r="G2663" s="176" t="s">
        <v>4954</v>
      </c>
      <c r="H2663" s="175" t="s">
        <v>1646</v>
      </c>
      <c r="I2663" s="173">
        <v>0</v>
      </c>
      <c r="J2663" s="173">
        <v>0</v>
      </c>
      <c r="K2663" s="173">
        <v>0</v>
      </c>
      <c r="L2663" s="174">
        <v>0</v>
      </c>
      <c r="M2663" s="173">
        <v>238</v>
      </c>
      <c r="N2663" s="173">
        <v>74</v>
      </c>
      <c r="O2663" s="173">
        <v>104</v>
      </c>
      <c r="P2663" s="167">
        <v>2.2162162162162198</v>
      </c>
    </row>
    <row r="2664" spans="1:16" x14ac:dyDescent="0.35">
      <c r="A2664" s="177" t="s">
        <v>3100</v>
      </c>
      <c r="B2664" s="175" t="s">
        <v>2785</v>
      </c>
      <c r="C2664" s="175" t="s">
        <v>350</v>
      </c>
      <c r="D2664" s="175" t="s">
        <v>9806</v>
      </c>
      <c r="E2664" s="175" t="s">
        <v>3099</v>
      </c>
      <c r="F2664" s="175"/>
      <c r="G2664" s="176" t="s">
        <v>11456</v>
      </c>
      <c r="H2664" s="175" t="s">
        <v>1469</v>
      </c>
      <c r="I2664" s="173">
        <v>0</v>
      </c>
      <c r="J2664" s="173">
        <v>0</v>
      </c>
      <c r="K2664" s="173">
        <v>0</v>
      </c>
      <c r="L2664" s="174">
        <v>0</v>
      </c>
      <c r="M2664" s="173">
        <v>40</v>
      </c>
      <c r="N2664" s="173">
        <v>6</v>
      </c>
      <c r="O2664" s="173">
        <v>10</v>
      </c>
      <c r="P2664" s="167">
        <v>5.6666666666666696</v>
      </c>
    </row>
    <row r="2665" spans="1:16" x14ac:dyDescent="0.35">
      <c r="A2665" s="177" t="s">
        <v>3098</v>
      </c>
      <c r="B2665" s="175"/>
      <c r="C2665" s="175" t="s">
        <v>259</v>
      </c>
      <c r="D2665" s="175"/>
      <c r="E2665" s="175"/>
      <c r="F2665" s="175" t="s">
        <v>3097</v>
      </c>
      <c r="G2665" s="176"/>
      <c r="H2665" s="175" t="s">
        <v>1462</v>
      </c>
      <c r="I2665" s="173">
        <v>0</v>
      </c>
      <c r="J2665" s="173">
        <v>0</v>
      </c>
      <c r="K2665" s="173">
        <v>0</v>
      </c>
      <c r="L2665" s="174">
        <v>0</v>
      </c>
      <c r="M2665" s="173">
        <v>0</v>
      </c>
      <c r="N2665" s="173">
        <v>0</v>
      </c>
      <c r="O2665" s="173">
        <v>0</v>
      </c>
      <c r="P2665" s="167">
        <v>0</v>
      </c>
    </row>
    <row r="2666" spans="1:16" x14ac:dyDescent="0.35">
      <c r="A2666" s="177" t="s">
        <v>3096</v>
      </c>
      <c r="B2666" s="175"/>
      <c r="C2666" s="175" t="s">
        <v>259</v>
      </c>
      <c r="D2666" s="175"/>
      <c r="E2666" s="175"/>
      <c r="F2666" s="175" t="s">
        <v>3095</v>
      </c>
      <c r="G2666" s="176"/>
      <c r="H2666" s="175" t="s">
        <v>1462</v>
      </c>
      <c r="I2666" s="173">
        <v>0</v>
      </c>
      <c r="J2666" s="173">
        <v>0</v>
      </c>
      <c r="K2666" s="173">
        <v>0</v>
      </c>
      <c r="L2666" s="174">
        <v>0</v>
      </c>
      <c r="M2666" s="173">
        <v>0</v>
      </c>
      <c r="N2666" s="173">
        <v>0</v>
      </c>
      <c r="O2666" s="173">
        <v>0</v>
      </c>
      <c r="P2666" s="167">
        <v>0</v>
      </c>
    </row>
    <row r="2667" spans="1:16" x14ac:dyDescent="0.35">
      <c r="A2667" s="177" t="s">
        <v>3094</v>
      </c>
      <c r="B2667" s="175"/>
      <c r="C2667" s="175" t="s">
        <v>259</v>
      </c>
      <c r="D2667" s="175"/>
      <c r="E2667" s="175"/>
      <c r="F2667" s="175" t="s">
        <v>3093</v>
      </c>
      <c r="G2667" s="176"/>
      <c r="H2667" s="175" t="s">
        <v>1462</v>
      </c>
      <c r="I2667" s="173">
        <v>0</v>
      </c>
      <c r="J2667" s="173">
        <v>0</v>
      </c>
      <c r="K2667" s="173">
        <v>0</v>
      </c>
      <c r="L2667" s="174">
        <v>0</v>
      </c>
      <c r="M2667" s="173">
        <v>0</v>
      </c>
      <c r="N2667" s="173">
        <v>0</v>
      </c>
      <c r="O2667" s="173">
        <v>0</v>
      </c>
      <c r="P2667" s="167">
        <v>0</v>
      </c>
    </row>
    <row r="2668" spans="1:16" x14ac:dyDescent="0.35">
      <c r="A2668" s="177" t="s">
        <v>3092</v>
      </c>
      <c r="B2668" s="175"/>
      <c r="C2668" s="175" t="s">
        <v>350</v>
      </c>
      <c r="D2668" s="175"/>
      <c r="E2668" s="175"/>
      <c r="F2668" s="175" t="s">
        <v>3091</v>
      </c>
      <c r="G2668" s="176"/>
      <c r="H2668" s="175" t="s">
        <v>1646</v>
      </c>
      <c r="I2668" s="173">
        <v>0</v>
      </c>
      <c r="J2668" s="173">
        <v>0</v>
      </c>
      <c r="K2668" s="173">
        <v>0</v>
      </c>
      <c r="L2668" s="174">
        <v>0</v>
      </c>
      <c r="M2668" s="173">
        <v>0</v>
      </c>
      <c r="N2668" s="173">
        <v>0</v>
      </c>
      <c r="O2668" s="173">
        <v>0</v>
      </c>
      <c r="P2668" s="167">
        <v>0</v>
      </c>
    </row>
    <row r="2669" spans="1:16" x14ac:dyDescent="0.35">
      <c r="A2669" s="177" t="s">
        <v>3088</v>
      </c>
      <c r="B2669" s="175"/>
      <c r="C2669" s="175" t="s">
        <v>8856</v>
      </c>
      <c r="D2669" s="175"/>
      <c r="E2669" s="175"/>
      <c r="F2669" s="175" t="s">
        <v>3087</v>
      </c>
      <c r="G2669" s="176"/>
      <c r="H2669" s="175" t="s">
        <v>1462</v>
      </c>
      <c r="I2669" s="173">
        <v>0</v>
      </c>
      <c r="J2669" s="173">
        <v>0</v>
      </c>
      <c r="K2669" s="173">
        <v>0</v>
      </c>
      <c r="L2669" s="174">
        <v>0</v>
      </c>
      <c r="M2669" s="173">
        <v>0</v>
      </c>
      <c r="N2669" s="173">
        <v>0</v>
      </c>
      <c r="O2669" s="173">
        <v>0</v>
      </c>
      <c r="P2669" s="167">
        <v>0</v>
      </c>
    </row>
    <row r="2670" spans="1:16" x14ac:dyDescent="0.35">
      <c r="A2670" s="177" t="s">
        <v>3083</v>
      </c>
      <c r="B2670" s="175"/>
      <c r="C2670" s="175" t="s">
        <v>350</v>
      </c>
      <c r="D2670" s="175" t="s">
        <v>9807</v>
      </c>
      <c r="E2670" s="175"/>
      <c r="F2670" s="175" t="s">
        <v>3082</v>
      </c>
      <c r="G2670" s="176" t="s">
        <v>2590</v>
      </c>
      <c r="H2670" s="175" t="s">
        <v>1646</v>
      </c>
      <c r="I2670" s="173">
        <v>0</v>
      </c>
      <c r="J2670" s="173">
        <v>0</v>
      </c>
      <c r="K2670" s="173">
        <v>0</v>
      </c>
      <c r="L2670" s="174">
        <v>0</v>
      </c>
      <c r="M2670" s="173">
        <v>144</v>
      </c>
      <c r="N2670" s="173">
        <v>72</v>
      </c>
      <c r="O2670" s="173">
        <v>102</v>
      </c>
      <c r="P2670" s="167">
        <v>1</v>
      </c>
    </row>
    <row r="2671" spans="1:16" x14ac:dyDescent="0.35">
      <c r="A2671" s="177" t="s">
        <v>3081</v>
      </c>
      <c r="B2671" s="175"/>
      <c r="C2671" s="175" t="s">
        <v>350</v>
      </c>
      <c r="D2671" s="175" t="s">
        <v>4088</v>
      </c>
      <c r="E2671" s="175"/>
      <c r="F2671" s="175" t="s">
        <v>3080</v>
      </c>
      <c r="G2671" s="176" t="s">
        <v>201</v>
      </c>
      <c r="H2671" s="175" t="s">
        <v>1469</v>
      </c>
      <c r="I2671" s="173">
        <v>0</v>
      </c>
      <c r="J2671" s="173">
        <v>0</v>
      </c>
      <c r="K2671" s="173">
        <v>0</v>
      </c>
      <c r="L2671" s="174">
        <v>0</v>
      </c>
      <c r="M2671" s="173">
        <v>17</v>
      </c>
      <c r="N2671" s="173">
        <v>3</v>
      </c>
      <c r="O2671" s="173">
        <v>5</v>
      </c>
      <c r="P2671" s="167">
        <v>4.6666666666666696</v>
      </c>
    </row>
    <row r="2672" spans="1:16" x14ac:dyDescent="0.35">
      <c r="A2672" s="177" t="s">
        <v>3076</v>
      </c>
      <c r="B2672" s="175"/>
      <c r="C2672" s="175" t="s">
        <v>350</v>
      </c>
      <c r="D2672" s="175" t="s">
        <v>1920</v>
      </c>
      <c r="E2672" s="175"/>
      <c r="F2672" s="175" t="s">
        <v>3075</v>
      </c>
      <c r="G2672" s="176" t="s">
        <v>202</v>
      </c>
      <c r="H2672" s="175" t="s">
        <v>1462</v>
      </c>
      <c r="I2672" s="173">
        <v>0</v>
      </c>
      <c r="J2672" s="173">
        <v>0</v>
      </c>
      <c r="K2672" s="173">
        <v>0</v>
      </c>
      <c r="L2672" s="174">
        <v>0</v>
      </c>
      <c r="M2672" s="173">
        <v>24</v>
      </c>
      <c r="N2672" s="173">
        <v>13</v>
      </c>
      <c r="O2672" s="173">
        <v>15</v>
      </c>
      <c r="P2672" s="167">
        <v>0.84615384615384603</v>
      </c>
    </row>
    <row r="2673" spans="1:16" x14ac:dyDescent="0.35">
      <c r="A2673" s="177" t="s">
        <v>3072</v>
      </c>
      <c r="B2673" s="175" t="s">
        <v>3071</v>
      </c>
      <c r="C2673" s="175" t="s">
        <v>350</v>
      </c>
      <c r="D2673" s="175" t="s">
        <v>3070</v>
      </c>
      <c r="E2673" s="175" t="s">
        <v>3069</v>
      </c>
      <c r="F2673" s="175"/>
      <c r="G2673" s="176" t="s">
        <v>202</v>
      </c>
      <c r="H2673" s="175" t="s">
        <v>1462</v>
      </c>
      <c r="I2673" s="173">
        <v>0</v>
      </c>
      <c r="J2673" s="173">
        <v>0</v>
      </c>
      <c r="K2673" s="173">
        <v>0</v>
      </c>
      <c r="L2673" s="174">
        <v>0</v>
      </c>
      <c r="M2673" s="173">
        <v>185</v>
      </c>
      <c r="N2673" s="173">
        <v>85</v>
      </c>
      <c r="O2673" s="173">
        <v>99</v>
      </c>
      <c r="P2673" s="167">
        <v>1.1764705882352899</v>
      </c>
    </row>
    <row r="2674" spans="1:16" x14ac:dyDescent="0.35">
      <c r="A2674" s="177" t="s">
        <v>3068</v>
      </c>
      <c r="B2674" s="175"/>
      <c r="C2674" s="175" t="s">
        <v>259</v>
      </c>
      <c r="D2674" s="175" t="s">
        <v>2030</v>
      </c>
      <c r="E2674" s="175"/>
      <c r="F2674" s="175" t="s">
        <v>3067</v>
      </c>
      <c r="G2674" s="176" t="s">
        <v>208</v>
      </c>
      <c r="H2674" s="175" t="s">
        <v>1469</v>
      </c>
      <c r="I2674" s="173">
        <v>0</v>
      </c>
      <c r="J2674" s="173">
        <v>0</v>
      </c>
      <c r="K2674" s="173">
        <v>0</v>
      </c>
      <c r="L2674" s="174">
        <v>0</v>
      </c>
      <c r="M2674" s="173">
        <v>17</v>
      </c>
      <c r="N2674" s="173">
        <v>3</v>
      </c>
      <c r="O2674" s="173">
        <v>5</v>
      </c>
      <c r="P2674" s="167">
        <v>4.6666666666666696</v>
      </c>
    </row>
    <row r="2675" spans="1:16" x14ac:dyDescent="0.35">
      <c r="A2675" s="177" t="s">
        <v>3066</v>
      </c>
      <c r="B2675" s="175"/>
      <c r="C2675" s="175" t="s">
        <v>350</v>
      </c>
      <c r="D2675" s="175" t="s">
        <v>1892</v>
      </c>
      <c r="E2675" s="175"/>
      <c r="F2675" s="175" t="s">
        <v>3065</v>
      </c>
      <c r="G2675" s="176" t="s">
        <v>227</v>
      </c>
      <c r="H2675" s="175" t="s">
        <v>1469</v>
      </c>
      <c r="I2675" s="173">
        <v>0</v>
      </c>
      <c r="J2675" s="173">
        <v>0</v>
      </c>
      <c r="K2675" s="173">
        <v>0</v>
      </c>
      <c r="L2675" s="174">
        <v>0</v>
      </c>
      <c r="M2675" s="173">
        <v>23</v>
      </c>
      <c r="N2675" s="173">
        <v>8</v>
      </c>
      <c r="O2675" s="173">
        <v>11</v>
      </c>
      <c r="P2675" s="167">
        <v>1.875</v>
      </c>
    </row>
    <row r="2676" spans="1:16" x14ac:dyDescent="0.35">
      <c r="A2676" s="177" t="s">
        <v>3064</v>
      </c>
      <c r="B2676" s="175"/>
      <c r="C2676" s="175" t="s">
        <v>256</v>
      </c>
      <c r="D2676" s="175" t="s">
        <v>1920</v>
      </c>
      <c r="E2676" s="175"/>
      <c r="F2676" s="175" t="s">
        <v>3063</v>
      </c>
      <c r="G2676" s="176" t="s">
        <v>202</v>
      </c>
      <c r="H2676" s="175" t="s">
        <v>1462</v>
      </c>
      <c r="I2676" s="173">
        <v>0</v>
      </c>
      <c r="J2676" s="173">
        <v>0</v>
      </c>
      <c r="K2676" s="173">
        <v>2</v>
      </c>
      <c r="L2676" s="174">
        <v>0</v>
      </c>
      <c r="M2676" s="173">
        <v>63</v>
      </c>
      <c r="N2676" s="173">
        <v>38</v>
      </c>
      <c r="O2676" s="173">
        <v>50</v>
      </c>
      <c r="P2676" s="167">
        <v>0.65789473684210498</v>
      </c>
    </row>
    <row r="2677" spans="1:16" x14ac:dyDescent="0.35">
      <c r="A2677" s="177" t="s">
        <v>3062</v>
      </c>
      <c r="B2677" s="175"/>
      <c r="C2677" s="175" t="s">
        <v>8856</v>
      </c>
      <c r="D2677" s="175"/>
      <c r="E2677" s="175"/>
      <c r="F2677" s="175" t="s">
        <v>3061</v>
      </c>
      <c r="G2677" s="176"/>
      <c r="H2677" s="175" t="s">
        <v>1462</v>
      </c>
      <c r="I2677" s="173">
        <v>0</v>
      </c>
      <c r="J2677" s="173">
        <v>0</v>
      </c>
      <c r="K2677" s="173">
        <v>0</v>
      </c>
      <c r="L2677" s="174">
        <v>0</v>
      </c>
      <c r="M2677" s="173">
        <v>0</v>
      </c>
      <c r="N2677" s="173">
        <v>0</v>
      </c>
      <c r="O2677" s="173">
        <v>0</v>
      </c>
      <c r="P2677" s="167">
        <v>0</v>
      </c>
    </row>
    <row r="2678" spans="1:16" x14ac:dyDescent="0.35">
      <c r="A2678" s="177" t="s">
        <v>3060</v>
      </c>
      <c r="B2678" s="175"/>
      <c r="C2678" s="175" t="s">
        <v>258</v>
      </c>
      <c r="D2678" s="175" t="s">
        <v>3059</v>
      </c>
      <c r="E2678" s="175"/>
      <c r="F2678" s="175" t="s">
        <v>3058</v>
      </c>
      <c r="G2678" s="176" t="s">
        <v>201</v>
      </c>
      <c r="H2678" s="175" t="s">
        <v>1646</v>
      </c>
      <c r="I2678" s="173">
        <v>0</v>
      </c>
      <c r="J2678" s="173">
        <v>0</v>
      </c>
      <c r="K2678" s="173">
        <v>0</v>
      </c>
      <c r="L2678" s="174">
        <v>0</v>
      </c>
      <c r="M2678" s="173">
        <v>98</v>
      </c>
      <c r="N2678" s="173">
        <v>24</v>
      </c>
      <c r="O2678" s="173">
        <v>10</v>
      </c>
      <c r="P2678" s="167">
        <v>3.0833333333333299</v>
      </c>
    </row>
    <row r="2679" spans="1:16" x14ac:dyDescent="0.35">
      <c r="A2679" s="177" t="s">
        <v>3057</v>
      </c>
      <c r="B2679" s="175"/>
      <c r="C2679" s="175" t="s">
        <v>256</v>
      </c>
      <c r="D2679" s="175" t="s">
        <v>1943</v>
      </c>
      <c r="E2679" s="175"/>
      <c r="F2679" s="175" t="s">
        <v>3056</v>
      </c>
      <c r="G2679" s="176" t="s">
        <v>224</v>
      </c>
      <c r="H2679" s="175" t="s">
        <v>1646</v>
      </c>
      <c r="I2679" s="173">
        <v>0</v>
      </c>
      <c r="J2679" s="173">
        <v>0</v>
      </c>
      <c r="K2679" s="173">
        <v>0</v>
      </c>
      <c r="L2679" s="174">
        <v>0</v>
      </c>
      <c r="M2679" s="173">
        <v>74</v>
      </c>
      <c r="N2679" s="173">
        <v>36</v>
      </c>
      <c r="O2679" s="173">
        <v>41</v>
      </c>
      <c r="P2679" s="167">
        <v>1.05555555555556</v>
      </c>
    </row>
    <row r="2680" spans="1:16" x14ac:dyDescent="0.35">
      <c r="A2680" s="177" t="s">
        <v>3055</v>
      </c>
      <c r="B2680" s="175"/>
      <c r="C2680" s="175" t="s">
        <v>258</v>
      </c>
      <c r="D2680" s="175"/>
      <c r="E2680" s="175"/>
      <c r="F2680" s="175" t="s">
        <v>3054</v>
      </c>
      <c r="G2680" s="176"/>
      <c r="H2680" s="175" t="s">
        <v>1469</v>
      </c>
      <c r="I2680" s="173">
        <v>0</v>
      </c>
      <c r="J2680" s="173">
        <v>0</v>
      </c>
      <c r="K2680" s="173">
        <v>0</v>
      </c>
      <c r="L2680" s="174">
        <v>0</v>
      </c>
      <c r="M2680" s="173">
        <v>0</v>
      </c>
      <c r="N2680" s="173">
        <v>0</v>
      </c>
      <c r="O2680" s="173">
        <v>0</v>
      </c>
      <c r="P2680" s="167">
        <v>0</v>
      </c>
    </row>
    <row r="2681" spans="1:16" x14ac:dyDescent="0.35">
      <c r="A2681" s="177" t="s">
        <v>3053</v>
      </c>
      <c r="B2681" s="175"/>
      <c r="C2681" s="175" t="s">
        <v>256</v>
      </c>
      <c r="D2681" s="175" t="s">
        <v>3052</v>
      </c>
      <c r="E2681" s="175"/>
      <c r="F2681" s="175" t="s">
        <v>3051</v>
      </c>
      <c r="G2681" s="176" t="s">
        <v>3050</v>
      </c>
      <c r="H2681" s="175" t="s">
        <v>1469</v>
      </c>
      <c r="I2681" s="173">
        <v>0</v>
      </c>
      <c r="J2681" s="173">
        <v>0</v>
      </c>
      <c r="K2681" s="173">
        <v>0</v>
      </c>
      <c r="L2681" s="174">
        <v>0</v>
      </c>
      <c r="M2681" s="173">
        <v>17</v>
      </c>
      <c r="N2681" s="173">
        <v>3</v>
      </c>
      <c r="O2681" s="173">
        <v>5</v>
      </c>
      <c r="P2681" s="167">
        <v>4.6666666666666696</v>
      </c>
    </row>
    <row r="2682" spans="1:16" x14ac:dyDescent="0.35">
      <c r="A2682" s="177" t="s">
        <v>3049</v>
      </c>
      <c r="B2682" s="175"/>
      <c r="C2682" s="175" t="s">
        <v>350</v>
      </c>
      <c r="D2682" s="175"/>
      <c r="E2682" s="175"/>
      <c r="F2682" s="175" t="s">
        <v>3048</v>
      </c>
      <c r="G2682" s="176"/>
      <c r="H2682" s="175" t="s">
        <v>1462</v>
      </c>
      <c r="I2682" s="173">
        <v>0</v>
      </c>
      <c r="J2682" s="173">
        <v>0</v>
      </c>
      <c r="K2682" s="173">
        <v>0</v>
      </c>
      <c r="L2682" s="174">
        <v>0</v>
      </c>
      <c r="M2682" s="173">
        <v>0</v>
      </c>
      <c r="N2682" s="173">
        <v>0</v>
      </c>
      <c r="O2682" s="173">
        <v>0</v>
      </c>
      <c r="P2682" s="167">
        <v>0</v>
      </c>
    </row>
    <row r="2683" spans="1:16" x14ac:dyDescent="0.35">
      <c r="A2683" s="177" t="s">
        <v>3047</v>
      </c>
      <c r="B2683" s="175"/>
      <c r="C2683" s="175" t="s">
        <v>8856</v>
      </c>
      <c r="D2683" s="175" t="s">
        <v>1892</v>
      </c>
      <c r="E2683" s="175"/>
      <c r="F2683" s="175" t="s">
        <v>3046</v>
      </c>
      <c r="G2683" s="176" t="s">
        <v>227</v>
      </c>
      <c r="H2683" s="175" t="s">
        <v>1469</v>
      </c>
      <c r="I2683" s="173">
        <v>0</v>
      </c>
      <c r="J2683" s="173">
        <v>0</v>
      </c>
      <c r="K2683" s="173">
        <v>0</v>
      </c>
      <c r="L2683" s="174">
        <v>0</v>
      </c>
      <c r="M2683" s="173">
        <v>23</v>
      </c>
      <c r="N2683" s="173">
        <v>8</v>
      </c>
      <c r="O2683" s="173">
        <v>10</v>
      </c>
      <c r="P2683" s="167">
        <v>1.875</v>
      </c>
    </row>
    <row r="2684" spans="1:16" x14ac:dyDescent="0.35">
      <c r="A2684" s="177" t="s">
        <v>3045</v>
      </c>
      <c r="B2684" s="175"/>
      <c r="C2684" s="175" t="s">
        <v>8856</v>
      </c>
      <c r="D2684" s="175" t="s">
        <v>1920</v>
      </c>
      <c r="E2684" s="175"/>
      <c r="F2684" s="175" t="s">
        <v>3044</v>
      </c>
      <c r="G2684" s="176" t="s">
        <v>202</v>
      </c>
      <c r="H2684" s="175" t="s">
        <v>1462</v>
      </c>
      <c r="I2684" s="173">
        <v>0</v>
      </c>
      <c r="J2684" s="173">
        <v>0</v>
      </c>
      <c r="K2684" s="173">
        <v>0</v>
      </c>
      <c r="L2684" s="174">
        <v>0</v>
      </c>
      <c r="M2684" s="173">
        <v>21</v>
      </c>
      <c r="N2684" s="173">
        <v>8</v>
      </c>
      <c r="O2684" s="173">
        <v>10</v>
      </c>
      <c r="P2684" s="167">
        <v>1.625</v>
      </c>
    </row>
    <row r="2685" spans="1:16" x14ac:dyDescent="0.35">
      <c r="A2685" s="177" t="s">
        <v>3043</v>
      </c>
      <c r="B2685" s="175"/>
      <c r="C2685" s="175" t="s">
        <v>263</v>
      </c>
      <c r="D2685" s="175"/>
      <c r="E2685" s="175"/>
      <c r="F2685" s="175" t="s">
        <v>3042</v>
      </c>
      <c r="G2685" s="176"/>
      <c r="H2685" s="175" t="s">
        <v>1462</v>
      </c>
      <c r="I2685" s="173">
        <v>0</v>
      </c>
      <c r="J2685" s="173">
        <v>0</v>
      </c>
      <c r="K2685" s="173">
        <v>0</v>
      </c>
      <c r="L2685" s="174">
        <v>0</v>
      </c>
      <c r="M2685" s="173">
        <v>0</v>
      </c>
      <c r="N2685" s="173">
        <v>0</v>
      </c>
      <c r="O2685" s="173">
        <v>0</v>
      </c>
      <c r="P2685" s="167">
        <v>0</v>
      </c>
    </row>
    <row r="2686" spans="1:16" x14ac:dyDescent="0.35">
      <c r="A2686" s="177" t="s">
        <v>3041</v>
      </c>
      <c r="B2686" s="175"/>
      <c r="C2686" s="175" t="s">
        <v>256</v>
      </c>
      <c r="D2686" s="175" t="s">
        <v>3040</v>
      </c>
      <c r="E2686" s="175"/>
      <c r="F2686" s="175" t="s">
        <v>3039</v>
      </c>
      <c r="G2686" s="176" t="s">
        <v>2526</v>
      </c>
      <c r="H2686" s="175" t="s">
        <v>1469</v>
      </c>
      <c r="I2686" s="173">
        <v>0</v>
      </c>
      <c r="J2686" s="173">
        <v>0</v>
      </c>
      <c r="K2686" s="173">
        <v>0</v>
      </c>
      <c r="L2686" s="174">
        <v>0</v>
      </c>
      <c r="M2686" s="173">
        <v>60</v>
      </c>
      <c r="N2686" s="173">
        <v>18</v>
      </c>
      <c r="O2686" s="173">
        <v>24</v>
      </c>
      <c r="P2686" s="167">
        <v>2.3333333333333299</v>
      </c>
    </row>
    <row r="2687" spans="1:16" x14ac:dyDescent="0.35">
      <c r="A2687" s="177" t="s">
        <v>3038</v>
      </c>
      <c r="B2687" s="175"/>
      <c r="C2687" s="175" t="s">
        <v>351</v>
      </c>
      <c r="D2687" s="175"/>
      <c r="E2687" s="175"/>
      <c r="F2687" s="175" t="s">
        <v>3037</v>
      </c>
      <c r="G2687" s="176"/>
      <c r="H2687" s="175" t="s">
        <v>1462</v>
      </c>
      <c r="I2687" s="173">
        <v>0</v>
      </c>
      <c r="J2687" s="173">
        <v>0</v>
      </c>
      <c r="K2687" s="173">
        <v>0</v>
      </c>
      <c r="L2687" s="174">
        <v>0</v>
      </c>
      <c r="M2687" s="173">
        <v>0</v>
      </c>
      <c r="N2687" s="173">
        <v>0</v>
      </c>
      <c r="O2687" s="173">
        <v>0</v>
      </c>
      <c r="P2687" s="167">
        <v>0</v>
      </c>
    </row>
    <row r="2688" spans="1:16" x14ac:dyDescent="0.35">
      <c r="A2688" s="177" t="s">
        <v>3036</v>
      </c>
      <c r="B2688" s="175"/>
      <c r="C2688" s="175" t="s">
        <v>258</v>
      </c>
      <c r="D2688" s="175"/>
      <c r="E2688" s="175"/>
      <c r="F2688" s="175" t="s">
        <v>3035</v>
      </c>
      <c r="G2688" s="176"/>
      <c r="H2688" s="175" t="s">
        <v>1469</v>
      </c>
      <c r="I2688" s="173">
        <v>0</v>
      </c>
      <c r="J2688" s="173">
        <v>0</v>
      </c>
      <c r="K2688" s="173">
        <v>0</v>
      </c>
      <c r="L2688" s="174">
        <v>0</v>
      </c>
      <c r="M2688" s="173">
        <v>0</v>
      </c>
      <c r="N2688" s="173">
        <v>0</v>
      </c>
      <c r="O2688" s="173">
        <v>0</v>
      </c>
      <c r="P2688" s="167">
        <v>0</v>
      </c>
    </row>
    <row r="2689" spans="1:16" x14ac:dyDescent="0.35">
      <c r="A2689" s="177" t="s">
        <v>3034</v>
      </c>
      <c r="B2689" s="175"/>
      <c r="C2689" s="175" t="s">
        <v>260</v>
      </c>
      <c r="D2689" s="175" t="s">
        <v>9180</v>
      </c>
      <c r="E2689" s="175"/>
      <c r="F2689" s="175" t="s">
        <v>3033</v>
      </c>
      <c r="G2689" s="176" t="s">
        <v>201</v>
      </c>
      <c r="H2689" s="175" t="s">
        <v>1646</v>
      </c>
      <c r="I2689" s="173">
        <v>0</v>
      </c>
      <c r="J2689" s="173">
        <v>0</v>
      </c>
      <c r="K2689" s="173">
        <v>2</v>
      </c>
      <c r="L2689" s="174">
        <v>0</v>
      </c>
      <c r="M2689" s="173">
        <v>0</v>
      </c>
      <c r="N2689" s="173">
        <v>0</v>
      </c>
      <c r="O2689" s="173">
        <v>0</v>
      </c>
      <c r="P2689" s="167">
        <v>0</v>
      </c>
    </row>
    <row r="2690" spans="1:16" x14ac:dyDescent="0.35">
      <c r="A2690" s="177" t="s">
        <v>3032</v>
      </c>
      <c r="B2690" s="175"/>
      <c r="C2690" s="175" t="s">
        <v>8856</v>
      </c>
      <c r="D2690" s="175" t="s">
        <v>11178</v>
      </c>
      <c r="E2690" s="175"/>
      <c r="F2690" s="175" t="s">
        <v>3031</v>
      </c>
      <c r="G2690" s="176" t="s">
        <v>2430</v>
      </c>
      <c r="H2690" s="175" t="s">
        <v>1469</v>
      </c>
      <c r="I2690" s="173">
        <v>0</v>
      </c>
      <c r="J2690" s="173">
        <v>0</v>
      </c>
      <c r="K2690" s="173">
        <v>0</v>
      </c>
      <c r="L2690" s="174">
        <v>0</v>
      </c>
      <c r="M2690" s="173">
        <v>37</v>
      </c>
      <c r="N2690" s="173">
        <v>19</v>
      </c>
      <c r="O2690" s="173">
        <v>25</v>
      </c>
      <c r="P2690" s="167">
        <v>0.94736842105263197</v>
      </c>
    </row>
    <row r="2691" spans="1:16" x14ac:dyDescent="0.35">
      <c r="A2691" s="177" t="s">
        <v>3030</v>
      </c>
      <c r="B2691" s="175"/>
      <c r="C2691" s="175" t="s">
        <v>260</v>
      </c>
      <c r="D2691" s="175"/>
      <c r="E2691" s="175"/>
      <c r="F2691" s="175" t="s">
        <v>3029</v>
      </c>
      <c r="G2691" s="176"/>
      <c r="H2691" s="175" t="s">
        <v>1462</v>
      </c>
      <c r="I2691" s="173">
        <v>0</v>
      </c>
      <c r="J2691" s="173">
        <v>0</v>
      </c>
      <c r="K2691" s="173">
        <v>0</v>
      </c>
      <c r="L2691" s="174">
        <v>0</v>
      </c>
      <c r="M2691" s="173">
        <v>0</v>
      </c>
      <c r="N2691" s="173">
        <v>0</v>
      </c>
      <c r="O2691" s="173">
        <v>0</v>
      </c>
      <c r="P2691" s="167">
        <v>0</v>
      </c>
    </row>
    <row r="2692" spans="1:16" x14ac:dyDescent="0.35">
      <c r="A2692" s="177" t="s">
        <v>3028</v>
      </c>
      <c r="B2692" s="175" t="s">
        <v>2743</v>
      </c>
      <c r="C2692" s="175" t="s">
        <v>255</v>
      </c>
      <c r="D2692" s="175" t="s">
        <v>11886</v>
      </c>
      <c r="E2692" s="175" t="s">
        <v>3027</v>
      </c>
      <c r="F2692" s="175"/>
      <c r="G2692" s="176" t="s">
        <v>11887</v>
      </c>
      <c r="H2692" s="175" t="s">
        <v>1646</v>
      </c>
      <c r="I2692" s="173">
        <v>0</v>
      </c>
      <c r="J2692" s="173">
        <v>0</v>
      </c>
      <c r="K2692" s="173">
        <v>0</v>
      </c>
      <c r="L2692" s="174">
        <v>0</v>
      </c>
      <c r="M2692" s="173">
        <v>465</v>
      </c>
      <c r="N2692" s="173">
        <v>451</v>
      </c>
      <c r="O2692" s="173">
        <v>572</v>
      </c>
      <c r="P2692" s="167">
        <v>3.1042128603104201E-2</v>
      </c>
    </row>
    <row r="2693" spans="1:16" x14ac:dyDescent="0.35">
      <c r="A2693" s="177" t="s">
        <v>3022</v>
      </c>
      <c r="B2693" s="175"/>
      <c r="C2693" s="175" t="s">
        <v>462</v>
      </c>
      <c r="D2693" s="175" t="s">
        <v>3021</v>
      </c>
      <c r="E2693" s="175"/>
      <c r="F2693" s="175" t="s">
        <v>3020</v>
      </c>
      <c r="G2693" s="176" t="s">
        <v>3019</v>
      </c>
      <c r="H2693" s="175" t="s">
        <v>1462</v>
      </c>
      <c r="I2693" s="173">
        <v>0</v>
      </c>
      <c r="J2693" s="173">
        <v>0</v>
      </c>
      <c r="K2693" s="173">
        <v>0</v>
      </c>
      <c r="L2693" s="174">
        <v>0</v>
      </c>
      <c r="M2693" s="173">
        <v>112</v>
      </c>
      <c r="N2693" s="173">
        <v>31</v>
      </c>
      <c r="O2693" s="173">
        <v>44</v>
      </c>
      <c r="P2693" s="167">
        <v>2.6129032258064502</v>
      </c>
    </row>
    <row r="2694" spans="1:16" x14ac:dyDescent="0.35">
      <c r="A2694" s="177" t="s">
        <v>3018</v>
      </c>
      <c r="B2694" s="175"/>
      <c r="C2694" s="175" t="s">
        <v>8856</v>
      </c>
      <c r="D2694" s="175" t="s">
        <v>9600</v>
      </c>
      <c r="E2694" s="175"/>
      <c r="F2694" s="175" t="s">
        <v>3017</v>
      </c>
      <c r="G2694" s="176" t="s">
        <v>3084</v>
      </c>
      <c r="H2694" s="175" t="s">
        <v>1646</v>
      </c>
      <c r="I2694" s="173">
        <v>0</v>
      </c>
      <c r="J2694" s="173">
        <v>0</v>
      </c>
      <c r="K2694" s="173">
        <v>15</v>
      </c>
      <c r="L2694" s="174">
        <v>0</v>
      </c>
      <c r="M2694" s="173">
        <v>726</v>
      </c>
      <c r="N2694" s="173">
        <v>308</v>
      </c>
      <c r="O2694" s="173">
        <v>404</v>
      </c>
      <c r="P2694" s="167">
        <v>1.3571428571428601</v>
      </c>
    </row>
    <row r="2695" spans="1:16" x14ac:dyDescent="0.35">
      <c r="A2695" s="177" t="s">
        <v>3016</v>
      </c>
      <c r="B2695" s="175" t="s">
        <v>3015</v>
      </c>
      <c r="C2695" s="175" t="s">
        <v>8856</v>
      </c>
      <c r="D2695" s="175" t="s">
        <v>10615</v>
      </c>
      <c r="E2695" s="175" t="s">
        <v>3014</v>
      </c>
      <c r="F2695" s="175"/>
      <c r="G2695" s="176" t="s">
        <v>10616</v>
      </c>
      <c r="H2695" s="175" t="s">
        <v>1469</v>
      </c>
      <c r="I2695" s="173">
        <v>0</v>
      </c>
      <c r="J2695" s="173">
        <v>0</v>
      </c>
      <c r="K2695" s="173">
        <v>0</v>
      </c>
      <c r="L2695" s="174">
        <v>0</v>
      </c>
      <c r="M2695" s="173">
        <v>44</v>
      </c>
      <c r="N2695" s="173">
        <v>16</v>
      </c>
      <c r="O2695" s="173">
        <v>40</v>
      </c>
      <c r="P2695" s="167">
        <v>1.75</v>
      </c>
    </row>
    <row r="2696" spans="1:16" x14ac:dyDescent="0.35">
      <c r="A2696" s="177" t="s">
        <v>3013</v>
      </c>
      <c r="B2696" s="175" t="s">
        <v>2880</v>
      </c>
      <c r="C2696" s="175" t="s">
        <v>8856</v>
      </c>
      <c r="D2696" s="175" t="s">
        <v>1459</v>
      </c>
      <c r="E2696" s="175" t="s">
        <v>3012</v>
      </c>
      <c r="F2696" s="175"/>
      <c r="G2696" s="176" t="s">
        <v>1457</v>
      </c>
      <c r="H2696" s="175" t="s">
        <v>1469</v>
      </c>
      <c r="I2696" s="173">
        <v>0</v>
      </c>
      <c r="J2696" s="173">
        <v>0</v>
      </c>
      <c r="K2696" s="173">
        <v>0</v>
      </c>
      <c r="L2696" s="174">
        <v>0</v>
      </c>
      <c r="M2696" s="173">
        <v>50</v>
      </c>
      <c r="N2696" s="173">
        <v>21</v>
      </c>
      <c r="O2696" s="173">
        <v>29</v>
      </c>
      <c r="P2696" s="167">
        <v>1.38095238095238</v>
      </c>
    </row>
    <row r="2697" spans="1:16" x14ac:dyDescent="0.35">
      <c r="A2697" s="177" t="s">
        <v>3011</v>
      </c>
      <c r="B2697" s="175" t="s">
        <v>2785</v>
      </c>
      <c r="C2697" s="175" t="s">
        <v>350</v>
      </c>
      <c r="D2697" s="180" t="s">
        <v>1920</v>
      </c>
      <c r="E2697" s="175" t="s">
        <v>3010</v>
      </c>
      <c r="F2697" s="175"/>
      <c r="G2697" s="183" t="s">
        <v>202</v>
      </c>
      <c r="H2697" s="175" t="s">
        <v>1469</v>
      </c>
      <c r="I2697" s="173">
        <v>0</v>
      </c>
      <c r="J2697" s="173">
        <v>0</v>
      </c>
      <c r="K2697" s="173">
        <v>0</v>
      </c>
      <c r="L2697" s="174">
        <v>0</v>
      </c>
      <c r="M2697" s="173">
        <v>69</v>
      </c>
      <c r="N2697" s="173">
        <v>26</v>
      </c>
      <c r="O2697" s="173">
        <v>32</v>
      </c>
      <c r="P2697" s="167">
        <v>1.65384615384615</v>
      </c>
    </row>
    <row r="2698" spans="1:16" x14ac:dyDescent="0.35">
      <c r="A2698" s="177" t="s">
        <v>3009</v>
      </c>
      <c r="B2698" s="175" t="s">
        <v>2823</v>
      </c>
      <c r="C2698" s="175" t="s">
        <v>262</v>
      </c>
      <c r="D2698" s="175" t="s">
        <v>3008</v>
      </c>
      <c r="E2698" s="175" t="s">
        <v>3007</v>
      </c>
      <c r="F2698" s="175"/>
      <c r="G2698" s="176" t="s">
        <v>3006</v>
      </c>
      <c r="H2698" s="175" t="s">
        <v>1469</v>
      </c>
      <c r="I2698" s="173">
        <v>0</v>
      </c>
      <c r="J2698" s="173">
        <v>0</v>
      </c>
      <c r="K2698" s="173">
        <v>0</v>
      </c>
      <c r="L2698" s="174">
        <v>0</v>
      </c>
      <c r="M2698" s="173">
        <v>55</v>
      </c>
      <c r="N2698" s="173">
        <v>13</v>
      </c>
      <c r="O2698" s="173">
        <v>19</v>
      </c>
      <c r="P2698" s="167">
        <v>3.2307692307692299</v>
      </c>
    </row>
    <row r="2699" spans="1:16" x14ac:dyDescent="0.35">
      <c r="A2699" s="177" t="s">
        <v>3005</v>
      </c>
      <c r="B2699" s="175"/>
      <c r="C2699" s="175" t="s">
        <v>8856</v>
      </c>
      <c r="D2699" s="175"/>
      <c r="E2699" s="175"/>
      <c r="F2699" s="175" t="s">
        <v>3004</v>
      </c>
      <c r="G2699" s="176"/>
      <c r="H2699" s="175" t="s">
        <v>1462</v>
      </c>
      <c r="I2699" s="173">
        <v>0</v>
      </c>
      <c r="J2699" s="173">
        <v>0</v>
      </c>
      <c r="K2699" s="173">
        <v>0</v>
      </c>
      <c r="L2699" s="174">
        <v>0</v>
      </c>
      <c r="M2699" s="173">
        <v>0</v>
      </c>
      <c r="N2699" s="173">
        <v>0</v>
      </c>
      <c r="O2699" s="173">
        <v>0</v>
      </c>
      <c r="P2699" s="167">
        <v>0</v>
      </c>
    </row>
    <row r="2700" spans="1:16" x14ac:dyDescent="0.35">
      <c r="A2700" s="177" t="s">
        <v>3003</v>
      </c>
      <c r="B2700" s="175" t="s">
        <v>2645</v>
      </c>
      <c r="C2700" s="175" t="s">
        <v>264</v>
      </c>
      <c r="D2700" s="175" t="s">
        <v>3002</v>
      </c>
      <c r="E2700" s="175" t="s">
        <v>3001</v>
      </c>
      <c r="F2700" s="175"/>
      <c r="G2700" s="176" t="s">
        <v>2997</v>
      </c>
      <c r="H2700" s="175" t="s">
        <v>1469</v>
      </c>
      <c r="I2700" s="173">
        <v>0</v>
      </c>
      <c r="J2700" s="173">
        <v>0</v>
      </c>
      <c r="K2700" s="173">
        <v>0</v>
      </c>
      <c r="L2700" s="174">
        <v>0</v>
      </c>
      <c r="M2700" s="173">
        <v>87</v>
      </c>
      <c r="N2700" s="173">
        <v>32</v>
      </c>
      <c r="O2700" s="173">
        <v>40</v>
      </c>
      <c r="P2700" s="167">
        <v>1.71875</v>
      </c>
    </row>
    <row r="2701" spans="1:16" x14ac:dyDescent="0.35">
      <c r="A2701" s="177" t="s">
        <v>7432</v>
      </c>
      <c r="B2701" s="175" t="s">
        <v>2743</v>
      </c>
      <c r="C2701" s="175" t="s">
        <v>255</v>
      </c>
      <c r="D2701" s="175" t="s">
        <v>9429</v>
      </c>
      <c r="E2701" s="175" t="s">
        <v>7431</v>
      </c>
      <c r="F2701" s="175"/>
      <c r="G2701" s="176" t="s">
        <v>9430</v>
      </c>
      <c r="H2701" s="175" t="s">
        <v>1646</v>
      </c>
      <c r="I2701" s="173">
        <v>0</v>
      </c>
      <c r="J2701" s="173">
        <v>11</v>
      </c>
      <c r="K2701" s="173">
        <v>8</v>
      </c>
      <c r="L2701" s="174">
        <v>-1</v>
      </c>
      <c r="M2701" s="173">
        <v>638</v>
      </c>
      <c r="N2701" s="173">
        <v>542</v>
      </c>
      <c r="O2701" s="173">
        <v>664</v>
      </c>
      <c r="P2701" s="167">
        <v>0.177121771217712</v>
      </c>
    </row>
    <row r="2702" spans="1:16" x14ac:dyDescent="0.35">
      <c r="A2702" s="177" t="s">
        <v>3000</v>
      </c>
      <c r="B2702" s="175" t="s">
        <v>2645</v>
      </c>
      <c r="C2702" s="175" t="s">
        <v>264</v>
      </c>
      <c r="D2702" s="175" t="s">
        <v>2999</v>
      </c>
      <c r="E2702" s="175" t="s">
        <v>2998</v>
      </c>
      <c r="F2702" s="175"/>
      <c r="G2702" s="176" t="s">
        <v>2997</v>
      </c>
      <c r="H2702" s="175" t="s">
        <v>1646</v>
      </c>
      <c r="I2702" s="173">
        <v>0</v>
      </c>
      <c r="J2702" s="173">
        <v>0</v>
      </c>
      <c r="K2702" s="173">
        <v>0</v>
      </c>
      <c r="L2702" s="174">
        <v>0</v>
      </c>
      <c r="M2702" s="173">
        <v>226</v>
      </c>
      <c r="N2702" s="173">
        <v>70</v>
      </c>
      <c r="O2702" s="173">
        <v>92</v>
      </c>
      <c r="P2702" s="167">
        <v>2.22857142857143</v>
      </c>
    </row>
    <row r="2703" spans="1:16" x14ac:dyDescent="0.35">
      <c r="A2703" s="177" t="s">
        <v>2996</v>
      </c>
      <c r="B2703" s="175"/>
      <c r="C2703" s="175" t="s">
        <v>350</v>
      </c>
      <c r="D2703" s="175"/>
      <c r="E2703" s="175"/>
      <c r="F2703" s="175" t="s">
        <v>2995</v>
      </c>
      <c r="G2703" s="176"/>
      <c r="H2703" s="175" t="s">
        <v>1462</v>
      </c>
      <c r="I2703" s="173">
        <v>0</v>
      </c>
      <c r="J2703" s="173">
        <v>0</v>
      </c>
      <c r="K2703" s="173">
        <v>0</v>
      </c>
      <c r="L2703" s="174">
        <v>0</v>
      </c>
      <c r="M2703" s="173">
        <v>0</v>
      </c>
      <c r="N2703" s="173">
        <v>0</v>
      </c>
      <c r="O2703" s="173">
        <v>0</v>
      </c>
      <c r="P2703" s="167">
        <v>0</v>
      </c>
    </row>
    <row r="2704" spans="1:16" x14ac:dyDescent="0.35">
      <c r="A2704" s="177" t="s">
        <v>2994</v>
      </c>
      <c r="B2704" s="175" t="s">
        <v>2872</v>
      </c>
      <c r="C2704" s="175" t="s">
        <v>350</v>
      </c>
      <c r="D2704" s="175" t="s">
        <v>11888</v>
      </c>
      <c r="E2704" s="175" t="s">
        <v>2993</v>
      </c>
      <c r="F2704" s="175"/>
      <c r="G2704" s="176" t="s">
        <v>5840</v>
      </c>
      <c r="H2704" s="175" t="s">
        <v>1469</v>
      </c>
      <c r="I2704" s="173">
        <v>0</v>
      </c>
      <c r="J2704" s="173">
        <v>0</v>
      </c>
      <c r="K2704" s="173">
        <v>0</v>
      </c>
      <c r="L2704" s="174">
        <v>0</v>
      </c>
      <c r="M2704" s="173">
        <v>494</v>
      </c>
      <c r="N2704" s="173">
        <v>167</v>
      </c>
      <c r="O2704" s="173">
        <v>199</v>
      </c>
      <c r="P2704" s="167">
        <v>1.95808383233533</v>
      </c>
    </row>
    <row r="2705" spans="1:16" x14ac:dyDescent="0.35">
      <c r="A2705" s="177" t="s">
        <v>2992</v>
      </c>
      <c r="B2705" s="175" t="s">
        <v>2991</v>
      </c>
      <c r="C2705" s="175" t="s">
        <v>255</v>
      </c>
      <c r="D2705" s="175" t="s">
        <v>2990</v>
      </c>
      <c r="E2705" s="175" t="s">
        <v>2989</v>
      </c>
      <c r="F2705" s="175"/>
      <c r="G2705" s="176" t="s">
        <v>2988</v>
      </c>
      <c r="H2705" s="175" t="s">
        <v>1469</v>
      </c>
      <c r="I2705" s="173">
        <v>0</v>
      </c>
      <c r="J2705" s="173">
        <v>0</v>
      </c>
      <c r="K2705" s="173">
        <v>0</v>
      </c>
      <c r="L2705" s="174">
        <v>0</v>
      </c>
      <c r="M2705" s="173">
        <v>38</v>
      </c>
      <c r="N2705" s="173">
        <v>10</v>
      </c>
      <c r="O2705" s="173">
        <v>69</v>
      </c>
      <c r="P2705" s="167">
        <v>2.8</v>
      </c>
    </row>
    <row r="2706" spans="1:16" x14ac:dyDescent="0.35">
      <c r="A2706" s="177" t="s">
        <v>2987</v>
      </c>
      <c r="B2706" s="175" t="s">
        <v>2880</v>
      </c>
      <c r="C2706" s="175" t="s">
        <v>8856</v>
      </c>
      <c r="D2706" s="175"/>
      <c r="E2706" s="175" t="s">
        <v>2986</v>
      </c>
      <c r="F2706" s="175"/>
      <c r="G2706" s="176"/>
      <c r="H2706" s="175" t="s">
        <v>1469</v>
      </c>
      <c r="I2706" s="173">
        <v>0</v>
      </c>
      <c r="J2706" s="173">
        <v>0</v>
      </c>
      <c r="K2706" s="173">
        <v>0</v>
      </c>
      <c r="L2706" s="174">
        <v>0</v>
      </c>
      <c r="M2706" s="173">
        <v>0</v>
      </c>
      <c r="N2706" s="173">
        <v>0</v>
      </c>
      <c r="O2706" s="173">
        <v>0</v>
      </c>
      <c r="P2706" s="167">
        <v>0</v>
      </c>
    </row>
    <row r="2707" spans="1:16" x14ac:dyDescent="0.35">
      <c r="A2707" s="177" t="s">
        <v>2985</v>
      </c>
      <c r="B2707" s="175"/>
      <c r="C2707" s="175" t="s">
        <v>8856</v>
      </c>
      <c r="D2707" s="175" t="s">
        <v>11463</v>
      </c>
      <c r="E2707" s="175"/>
      <c r="F2707" s="175" t="s">
        <v>2984</v>
      </c>
      <c r="G2707" s="176" t="s">
        <v>11464</v>
      </c>
      <c r="H2707" s="175" t="s">
        <v>1646</v>
      </c>
      <c r="I2707" s="173">
        <v>0</v>
      </c>
      <c r="J2707" s="173">
        <v>0</v>
      </c>
      <c r="K2707" s="173">
        <v>0</v>
      </c>
      <c r="L2707" s="174">
        <v>0</v>
      </c>
      <c r="M2707" s="173">
        <v>287</v>
      </c>
      <c r="N2707" s="173">
        <v>119</v>
      </c>
      <c r="O2707" s="173">
        <v>135</v>
      </c>
      <c r="P2707" s="167">
        <v>1.4117647058823499</v>
      </c>
    </row>
    <row r="2708" spans="1:16" x14ac:dyDescent="0.35">
      <c r="A2708" s="177" t="s">
        <v>2980</v>
      </c>
      <c r="B2708" s="175"/>
      <c r="C2708" s="175" t="s">
        <v>8856</v>
      </c>
      <c r="D2708" s="175" t="s">
        <v>9982</v>
      </c>
      <c r="E2708" s="175"/>
      <c r="F2708" s="175" t="s">
        <v>2979</v>
      </c>
      <c r="G2708" s="176" t="s">
        <v>9983</v>
      </c>
      <c r="H2708" s="175" t="s">
        <v>1646</v>
      </c>
      <c r="I2708" s="173">
        <v>0</v>
      </c>
      <c r="J2708" s="173">
        <v>4</v>
      </c>
      <c r="K2708" s="173">
        <v>3</v>
      </c>
      <c r="L2708" s="174">
        <v>-1</v>
      </c>
      <c r="M2708" s="173">
        <v>432</v>
      </c>
      <c r="N2708" s="173">
        <v>168</v>
      </c>
      <c r="O2708" s="173">
        <v>207</v>
      </c>
      <c r="P2708" s="167">
        <v>1.5714285714285701</v>
      </c>
    </row>
    <row r="2709" spans="1:16" x14ac:dyDescent="0.35">
      <c r="A2709" s="177" t="s">
        <v>2978</v>
      </c>
      <c r="B2709" s="175" t="s">
        <v>2922</v>
      </c>
      <c r="C2709" s="175" t="s">
        <v>257</v>
      </c>
      <c r="D2709" s="175"/>
      <c r="E2709" s="175" t="s">
        <v>2977</v>
      </c>
      <c r="F2709" s="175"/>
      <c r="G2709" s="176"/>
      <c r="H2709" s="175" t="s">
        <v>1462</v>
      </c>
      <c r="I2709" s="173">
        <v>0</v>
      </c>
      <c r="J2709" s="173">
        <v>0</v>
      </c>
      <c r="K2709" s="173">
        <v>0</v>
      </c>
      <c r="L2709" s="174">
        <v>0</v>
      </c>
      <c r="M2709" s="173">
        <v>0</v>
      </c>
      <c r="N2709" s="173">
        <v>0</v>
      </c>
      <c r="O2709" s="173">
        <v>0</v>
      </c>
      <c r="P2709" s="167">
        <v>0</v>
      </c>
    </row>
    <row r="2710" spans="1:16" x14ac:dyDescent="0.35">
      <c r="A2710" s="177" t="s">
        <v>2976</v>
      </c>
      <c r="B2710" s="175" t="s">
        <v>2785</v>
      </c>
      <c r="C2710" s="175" t="s">
        <v>350</v>
      </c>
      <c r="D2710" s="175" t="s">
        <v>2975</v>
      </c>
      <c r="E2710" s="175" t="s">
        <v>2974</v>
      </c>
      <c r="F2710" s="175"/>
      <c r="G2710" s="176" t="s">
        <v>11465</v>
      </c>
      <c r="H2710" s="175" t="s">
        <v>1462</v>
      </c>
      <c r="I2710" s="173">
        <v>0</v>
      </c>
      <c r="J2710" s="173">
        <v>0</v>
      </c>
      <c r="K2710" s="173">
        <v>0</v>
      </c>
      <c r="L2710" s="174">
        <v>0</v>
      </c>
      <c r="M2710" s="173">
        <v>22</v>
      </c>
      <c r="N2710" s="173">
        <v>8</v>
      </c>
      <c r="O2710" s="173">
        <v>10</v>
      </c>
      <c r="P2710" s="167">
        <v>1.75</v>
      </c>
    </row>
    <row r="2711" spans="1:16" x14ac:dyDescent="0.35">
      <c r="A2711" s="177" t="s">
        <v>2971</v>
      </c>
      <c r="B2711" s="175" t="s">
        <v>2785</v>
      </c>
      <c r="C2711" s="175" t="s">
        <v>350</v>
      </c>
      <c r="D2711" s="175" t="s">
        <v>2642</v>
      </c>
      <c r="E2711" s="175" t="s">
        <v>2970</v>
      </c>
      <c r="F2711" s="175"/>
      <c r="G2711" s="176" t="s">
        <v>202</v>
      </c>
      <c r="H2711" s="175" t="s">
        <v>1462</v>
      </c>
      <c r="I2711" s="173">
        <v>0</v>
      </c>
      <c r="J2711" s="173">
        <v>0</v>
      </c>
      <c r="K2711" s="173">
        <v>0</v>
      </c>
      <c r="L2711" s="174">
        <v>0</v>
      </c>
      <c r="M2711" s="173">
        <v>20</v>
      </c>
      <c r="N2711" s="173">
        <v>3</v>
      </c>
      <c r="O2711" s="173">
        <v>5</v>
      </c>
      <c r="P2711" s="167">
        <v>5.6666666666666696</v>
      </c>
    </row>
    <row r="2712" spans="1:16" x14ac:dyDescent="0.35">
      <c r="A2712" s="177" t="s">
        <v>2969</v>
      </c>
      <c r="B2712" s="175"/>
      <c r="C2712" s="175" t="s">
        <v>8856</v>
      </c>
      <c r="D2712" s="175" t="s">
        <v>11466</v>
      </c>
      <c r="E2712" s="175"/>
      <c r="F2712" s="175" t="s">
        <v>2968</v>
      </c>
      <c r="G2712" s="176" t="s">
        <v>9984</v>
      </c>
      <c r="H2712" s="175" t="s">
        <v>1469</v>
      </c>
      <c r="I2712" s="173">
        <v>0</v>
      </c>
      <c r="J2712" s="173">
        <v>0</v>
      </c>
      <c r="K2712" s="173">
        <v>0</v>
      </c>
      <c r="L2712" s="174">
        <v>0</v>
      </c>
      <c r="M2712" s="173">
        <v>49</v>
      </c>
      <c r="N2712" s="173">
        <v>15</v>
      </c>
      <c r="O2712" s="173">
        <v>5</v>
      </c>
      <c r="P2712" s="167">
        <v>2.2666666666666702</v>
      </c>
    </row>
    <row r="2713" spans="1:16" x14ac:dyDescent="0.35">
      <c r="A2713" s="177" t="s">
        <v>2967</v>
      </c>
      <c r="B2713" s="175"/>
      <c r="C2713" s="175" t="s">
        <v>8856</v>
      </c>
      <c r="D2713" s="175" t="s">
        <v>2642</v>
      </c>
      <c r="E2713" s="175"/>
      <c r="F2713" s="175" t="s">
        <v>2966</v>
      </c>
      <c r="G2713" s="176" t="s">
        <v>202</v>
      </c>
      <c r="H2713" s="175" t="s">
        <v>1462</v>
      </c>
      <c r="I2713" s="173">
        <v>0</v>
      </c>
      <c r="J2713" s="173">
        <v>0</v>
      </c>
      <c r="K2713" s="173">
        <v>0</v>
      </c>
      <c r="L2713" s="174">
        <v>0</v>
      </c>
      <c r="M2713" s="173">
        <v>0</v>
      </c>
      <c r="N2713" s="173">
        <v>0</v>
      </c>
      <c r="O2713" s="173">
        <v>0</v>
      </c>
      <c r="P2713" s="167">
        <v>0</v>
      </c>
    </row>
    <row r="2714" spans="1:16" x14ac:dyDescent="0.35">
      <c r="A2714" s="177" t="s">
        <v>2965</v>
      </c>
      <c r="B2714" s="175" t="s">
        <v>2835</v>
      </c>
      <c r="C2714" s="175" t="s">
        <v>350</v>
      </c>
      <c r="D2714" s="175" t="s">
        <v>11890</v>
      </c>
      <c r="E2714" s="175" t="s">
        <v>2964</v>
      </c>
      <c r="F2714" s="175"/>
      <c r="G2714" s="176" t="s">
        <v>202</v>
      </c>
      <c r="H2714" s="175" t="s">
        <v>1469</v>
      </c>
      <c r="I2714" s="173">
        <v>0</v>
      </c>
      <c r="J2714" s="173">
        <v>0</v>
      </c>
      <c r="K2714" s="173">
        <v>0</v>
      </c>
      <c r="L2714" s="174">
        <v>0</v>
      </c>
      <c r="M2714" s="173">
        <v>21</v>
      </c>
      <c r="N2714" s="173">
        <v>0</v>
      </c>
      <c r="O2714" s="173">
        <v>0</v>
      </c>
      <c r="P2714" s="167">
        <v>0</v>
      </c>
    </row>
    <row r="2715" spans="1:16" x14ac:dyDescent="0.35">
      <c r="A2715" s="177" t="s">
        <v>6652</v>
      </c>
      <c r="B2715" s="175"/>
      <c r="C2715" s="175" t="s">
        <v>262</v>
      </c>
      <c r="D2715" s="175" t="s">
        <v>9812</v>
      </c>
      <c r="E2715" s="175"/>
      <c r="F2715" s="175" t="s">
        <v>6651</v>
      </c>
      <c r="G2715" s="176" t="s">
        <v>10627</v>
      </c>
      <c r="H2715" s="175" t="s">
        <v>1646</v>
      </c>
      <c r="I2715" s="173">
        <v>0</v>
      </c>
      <c r="J2715" s="173">
        <v>0</v>
      </c>
      <c r="K2715" s="173">
        <v>0</v>
      </c>
      <c r="L2715" s="174">
        <v>0</v>
      </c>
      <c r="M2715" s="173">
        <v>93</v>
      </c>
      <c r="N2715" s="173">
        <v>32</v>
      </c>
      <c r="O2715" s="173">
        <v>40</v>
      </c>
      <c r="P2715" s="167">
        <v>1.90625</v>
      </c>
    </row>
    <row r="2716" spans="1:16" x14ac:dyDescent="0.35">
      <c r="A2716" s="177" t="s">
        <v>2963</v>
      </c>
      <c r="B2716" s="175" t="s">
        <v>2628</v>
      </c>
      <c r="C2716" s="175" t="s">
        <v>254</v>
      </c>
      <c r="D2716" s="175" t="s">
        <v>9435</v>
      </c>
      <c r="E2716" s="175" t="s">
        <v>2962</v>
      </c>
      <c r="F2716" s="175"/>
      <c r="G2716" s="176" t="s">
        <v>201</v>
      </c>
      <c r="H2716" s="175" t="s">
        <v>1646</v>
      </c>
      <c r="I2716" s="173">
        <v>0</v>
      </c>
      <c r="J2716" s="173">
        <v>0</v>
      </c>
      <c r="K2716" s="173">
        <v>4</v>
      </c>
      <c r="L2716" s="174">
        <v>0</v>
      </c>
      <c r="M2716" s="173">
        <v>176</v>
      </c>
      <c r="N2716" s="173">
        <v>77</v>
      </c>
      <c r="O2716" s="173">
        <v>107</v>
      </c>
      <c r="P2716" s="167">
        <v>1.28571428571429</v>
      </c>
    </row>
    <row r="2717" spans="1:16" x14ac:dyDescent="0.35">
      <c r="A2717" s="177" t="s">
        <v>2957</v>
      </c>
      <c r="B2717" s="175"/>
      <c r="C2717" s="175" t="s">
        <v>8856</v>
      </c>
      <c r="D2717" s="175" t="s">
        <v>1892</v>
      </c>
      <c r="E2717" s="175"/>
      <c r="F2717" s="175" t="s">
        <v>2956</v>
      </c>
      <c r="G2717" s="176" t="s">
        <v>227</v>
      </c>
      <c r="H2717" s="175" t="s">
        <v>1469</v>
      </c>
      <c r="I2717" s="173">
        <v>0</v>
      </c>
      <c r="J2717" s="173">
        <v>0</v>
      </c>
      <c r="K2717" s="173">
        <v>0</v>
      </c>
      <c r="L2717" s="174">
        <v>0</v>
      </c>
      <c r="M2717" s="173">
        <v>0</v>
      </c>
      <c r="N2717" s="173">
        <v>0</v>
      </c>
      <c r="O2717" s="173">
        <v>0</v>
      </c>
      <c r="P2717" s="167">
        <v>0</v>
      </c>
    </row>
    <row r="2718" spans="1:16" x14ac:dyDescent="0.35">
      <c r="A2718" s="177" t="s">
        <v>2955</v>
      </c>
      <c r="B2718" s="175" t="s">
        <v>2926</v>
      </c>
      <c r="C2718" s="175" t="s">
        <v>350</v>
      </c>
      <c r="D2718" s="175" t="s">
        <v>2916</v>
      </c>
      <c r="E2718" s="175" t="s">
        <v>2954</v>
      </c>
      <c r="F2718" s="175"/>
      <c r="G2718" s="176" t="s">
        <v>2914</v>
      </c>
      <c r="H2718" s="175" t="s">
        <v>1462</v>
      </c>
      <c r="I2718" s="173">
        <v>0</v>
      </c>
      <c r="J2718" s="173">
        <v>0</v>
      </c>
      <c r="K2718" s="173">
        <v>0</v>
      </c>
      <c r="L2718" s="174">
        <v>0</v>
      </c>
      <c r="M2718" s="173">
        <v>26</v>
      </c>
      <c r="N2718" s="173">
        <v>12</v>
      </c>
      <c r="O2718" s="173">
        <v>10</v>
      </c>
      <c r="P2718" s="167">
        <v>1.1666666666666701</v>
      </c>
    </row>
    <row r="2719" spans="1:16" x14ac:dyDescent="0.35">
      <c r="A2719" s="177" t="s">
        <v>2953</v>
      </c>
      <c r="B2719" s="175" t="s">
        <v>2774</v>
      </c>
      <c r="C2719" s="175" t="s">
        <v>254</v>
      </c>
      <c r="D2719" s="175" t="s">
        <v>1880</v>
      </c>
      <c r="E2719" s="175" t="s">
        <v>2952</v>
      </c>
      <c r="F2719" s="175"/>
      <c r="G2719" s="176" t="s">
        <v>202</v>
      </c>
      <c r="H2719" s="175" t="s">
        <v>1462</v>
      </c>
      <c r="I2719" s="173">
        <v>0</v>
      </c>
      <c r="J2719" s="173">
        <v>0</v>
      </c>
      <c r="K2719" s="173">
        <v>0</v>
      </c>
      <c r="L2719" s="174">
        <v>0</v>
      </c>
      <c r="M2719" s="173">
        <v>46</v>
      </c>
      <c r="N2719" s="173">
        <v>18</v>
      </c>
      <c r="O2719" s="173">
        <v>31</v>
      </c>
      <c r="P2719" s="167">
        <v>1.55555555555556</v>
      </c>
    </row>
    <row r="2720" spans="1:16" x14ac:dyDescent="0.35">
      <c r="A2720" s="177" t="s">
        <v>2951</v>
      </c>
      <c r="B2720" s="175" t="s">
        <v>2753</v>
      </c>
      <c r="C2720" s="175" t="s">
        <v>262</v>
      </c>
      <c r="D2720" s="175" t="s">
        <v>1920</v>
      </c>
      <c r="E2720" s="175" t="s">
        <v>2950</v>
      </c>
      <c r="F2720" s="175"/>
      <c r="G2720" s="176" t="s">
        <v>202</v>
      </c>
      <c r="H2720" s="175" t="s">
        <v>1462</v>
      </c>
      <c r="I2720" s="173">
        <v>0</v>
      </c>
      <c r="J2720" s="173">
        <v>0</v>
      </c>
      <c r="K2720" s="173">
        <v>0</v>
      </c>
      <c r="L2720" s="174">
        <v>0</v>
      </c>
      <c r="M2720" s="173">
        <v>22</v>
      </c>
      <c r="N2720" s="173">
        <v>15</v>
      </c>
      <c r="O2720" s="173">
        <v>15</v>
      </c>
      <c r="P2720" s="167">
        <v>0.46666666666666701</v>
      </c>
    </row>
    <row r="2721" spans="1:16" x14ac:dyDescent="0.35">
      <c r="A2721" s="177" t="s">
        <v>2949</v>
      </c>
      <c r="B2721" s="175" t="s">
        <v>2875</v>
      </c>
      <c r="C2721" s="175" t="s">
        <v>260</v>
      </c>
      <c r="D2721" s="175" t="s">
        <v>9814</v>
      </c>
      <c r="E2721" s="175" t="s">
        <v>2948</v>
      </c>
      <c r="F2721" s="175"/>
      <c r="G2721" s="176" t="s">
        <v>9815</v>
      </c>
      <c r="H2721" s="175" t="s">
        <v>1646</v>
      </c>
      <c r="I2721" s="173">
        <v>0</v>
      </c>
      <c r="J2721" s="173">
        <v>0</v>
      </c>
      <c r="K2721" s="173">
        <v>0</v>
      </c>
      <c r="L2721" s="174">
        <v>0</v>
      </c>
      <c r="M2721" s="173">
        <v>86</v>
      </c>
      <c r="N2721" s="173">
        <v>22</v>
      </c>
      <c r="O2721" s="173">
        <v>31</v>
      </c>
      <c r="P2721" s="167">
        <v>2.9090909090909101</v>
      </c>
    </row>
    <row r="2722" spans="1:16" x14ac:dyDescent="0.35">
      <c r="A2722" s="177" t="s">
        <v>2947</v>
      </c>
      <c r="B2722" s="175" t="s">
        <v>2946</v>
      </c>
      <c r="C2722" s="175" t="s">
        <v>256</v>
      </c>
      <c r="D2722" s="175" t="s">
        <v>2945</v>
      </c>
      <c r="E2722" s="175" t="s">
        <v>2944</v>
      </c>
      <c r="F2722" s="175"/>
      <c r="G2722" s="176" t="s">
        <v>2943</v>
      </c>
      <c r="H2722" s="175" t="s">
        <v>1646</v>
      </c>
      <c r="I2722" s="173">
        <v>0</v>
      </c>
      <c r="J2722" s="173">
        <v>0</v>
      </c>
      <c r="K2722" s="173">
        <v>1</v>
      </c>
      <c r="L2722" s="174">
        <v>0</v>
      </c>
      <c r="M2722" s="173">
        <v>211</v>
      </c>
      <c r="N2722" s="173">
        <v>113</v>
      </c>
      <c r="O2722" s="173">
        <v>91</v>
      </c>
      <c r="P2722" s="167">
        <v>0.86725663716814205</v>
      </c>
    </row>
    <row r="2723" spans="1:16" x14ac:dyDescent="0.35">
      <c r="A2723" s="177" t="s">
        <v>2942</v>
      </c>
      <c r="B2723" s="175" t="s">
        <v>2938</v>
      </c>
      <c r="C2723" s="175" t="s">
        <v>260</v>
      </c>
      <c r="D2723" s="175" t="s">
        <v>9677</v>
      </c>
      <c r="E2723" s="175" t="s">
        <v>2940</v>
      </c>
      <c r="F2723" s="175"/>
      <c r="G2723" s="176" t="s">
        <v>1457</v>
      </c>
      <c r="H2723" s="175" t="s">
        <v>1469</v>
      </c>
      <c r="I2723" s="173">
        <v>0</v>
      </c>
      <c r="J2723" s="173">
        <v>0</v>
      </c>
      <c r="K2723" s="173">
        <v>0</v>
      </c>
      <c r="L2723" s="174">
        <v>0</v>
      </c>
      <c r="M2723" s="173">
        <v>98</v>
      </c>
      <c r="N2723" s="173">
        <v>48</v>
      </c>
      <c r="O2723" s="173">
        <v>60</v>
      </c>
      <c r="P2723" s="167">
        <v>1.0416666666666701</v>
      </c>
    </row>
    <row r="2724" spans="1:16" x14ac:dyDescent="0.35">
      <c r="A2724" s="177" t="s">
        <v>2939</v>
      </c>
      <c r="B2724" s="175" t="s">
        <v>2938</v>
      </c>
      <c r="C2724" s="175" t="s">
        <v>260</v>
      </c>
      <c r="D2724" s="175"/>
      <c r="E2724" s="175" t="s">
        <v>2937</v>
      </c>
      <c r="F2724" s="175"/>
      <c r="G2724" s="176"/>
      <c r="H2724" s="175" t="s">
        <v>1462</v>
      </c>
      <c r="I2724" s="173">
        <v>0</v>
      </c>
      <c r="J2724" s="173">
        <v>0</v>
      </c>
      <c r="K2724" s="173">
        <v>0</v>
      </c>
      <c r="L2724" s="174">
        <v>0</v>
      </c>
      <c r="M2724" s="173">
        <v>0</v>
      </c>
      <c r="N2724" s="173">
        <v>0</v>
      </c>
      <c r="O2724" s="173">
        <v>0</v>
      </c>
      <c r="P2724" s="167">
        <v>0</v>
      </c>
    </row>
    <row r="2725" spans="1:16" x14ac:dyDescent="0.35">
      <c r="A2725" s="177" t="s">
        <v>2936</v>
      </c>
      <c r="B2725" s="175" t="s">
        <v>2537</v>
      </c>
      <c r="C2725" s="175" t="s">
        <v>257</v>
      </c>
      <c r="D2725" s="175"/>
      <c r="E2725" s="175" t="s">
        <v>2935</v>
      </c>
      <c r="F2725" s="175"/>
      <c r="G2725" s="176"/>
      <c r="H2725" s="175" t="s">
        <v>1462</v>
      </c>
      <c r="I2725" s="173">
        <v>0</v>
      </c>
      <c r="J2725" s="173">
        <v>0</v>
      </c>
      <c r="K2725" s="173">
        <v>0</v>
      </c>
      <c r="L2725" s="174">
        <v>0</v>
      </c>
      <c r="M2725" s="173">
        <v>0</v>
      </c>
      <c r="N2725" s="173">
        <v>0</v>
      </c>
      <c r="O2725" s="173">
        <v>0</v>
      </c>
      <c r="P2725" s="167">
        <v>0</v>
      </c>
    </row>
    <row r="2726" spans="1:16" x14ac:dyDescent="0.35">
      <c r="A2726" s="177" t="s">
        <v>2934</v>
      </c>
      <c r="B2726" s="175" t="s">
        <v>2863</v>
      </c>
      <c r="C2726" s="175" t="s">
        <v>254</v>
      </c>
      <c r="D2726" s="175" t="s">
        <v>2925</v>
      </c>
      <c r="E2726" s="175" t="s">
        <v>2933</v>
      </c>
      <c r="F2726" s="175"/>
      <c r="G2726" s="176" t="s">
        <v>202</v>
      </c>
      <c r="H2726" s="175" t="s">
        <v>1462</v>
      </c>
      <c r="I2726" s="173">
        <v>0</v>
      </c>
      <c r="J2726" s="173">
        <v>0</v>
      </c>
      <c r="K2726" s="173">
        <v>0</v>
      </c>
      <c r="L2726" s="174">
        <v>0</v>
      </c>
      <c r="M2726" s="173">
        <v>139</v>
      </c>
      <c r="N2726" s="173">
        <v>80</v>
      </c>
      <c r="O2726" s="173">
        <v>90</v>
      </c>
      <c r="P2726" s="167">
        <v>0.73750000000000004</v>
      </c>
    </row>
    <row r="2727" spans="1:16" x14ac:dyDescent="0.35">
      <c r="A2727" s="177" t="s">
        <v>2932</v>
      </c>
      <c r="B2727" s="175" t="s">
        <v>2875</v>
      </c>
      <c r="C2727" s="175" t="s">
        <v>260</v>
      </c>
      <c r="D2727" s="175" t="s">
        <v>1880</v>
      </c>
      <c r="E2727" s="175" t="s">
        <v>2931</v>
      </c>
      <c r="F2727" s="175"/>
      <c r="G2727" s="176" t="s">
        <v>202</v>
      </c>
      <c r="H2727" s="175" t="s">
        <v>1462</v>
      </c>
      <c r="I2727" s="173">
        <v>0</v>
      </c>
      <c r="J2727" s="173">
        <v>0</v>
      </c>
      <c r="K2727" s="173">
        <v>0</v>
      </c>
      <c r="L2727" s="174">
        <v>0</v>
      </c>
      <c r="M2727" s="173">
        <v>20</v>
      </c>
      <c r="N2727" s="173">
        <v>3</v>
      </c>
      <c r="O2727" s="173">
        <v>5</v>
      </c>
      <c r="P2727" s="167">
        <v>5.6666666666666696</v>
      </c>
    </row>
    <row r="2728" spans="1:16" x14ac:dyDescent="0.35">
      <c r="A2728" s="177" t="s">
        <v>2930</v>
      </c>
      <c r="B2728" s="175" t="s">
        <v>2929</v>
      </c>
      <c r="C2728" s="175" t="s">
        <v>258</v>
      </c>
      <c r="D2728" s="175"/>
      <c r="E2728" s="175" t="s">
        <v>2928</v>
      </c>
      <c r="F2728" s="175"/>
      <c r="G2728" s="176"/>
      <c r="H2728" s="175" t="s">
        <v>1462</v>
      </c>
      <c r="I2728" s="173">
        <v>0</v>
      </c>
      <c r="J2728" s="173">
        <v>0</v>
      </c>
      <c r="K2728" s="173">
        <v>0</v>
      </c>
      <c r="L2728" s="174">
        <v>0</v>
      </c>
      <c r="M2728" s="173">
        <v>0</v>
      </c>
      <c r="N2728" s="173">
        <v>0</v>
      </c>
      <c r="O2728" s="173">
        <v>0</v>
      </c>
      <c r="P2728" s="167">
        <v>0</v>
      </c>
    </row>
    <row r="2729" spans="1:16" x14ac:dyDescent="0.35">
      <c r="A2729" s="177" t="s">
        <v>2927</v>
      </c>
      <c r="B2729" s="175" t="s">
        <v>2926</v>
      </c>
      <c r="C2729" s="175" t="s">
        <v>350</v>
      </c>
      <c r="D2729" s="175" t="s">
        <v>3177</v>
      </c>
      <c r="E2729" s="175" t="s">
        <v>2924</v>
      </c>
      <c r="F2729" s="175"/>
      <c r="G2729" s="176" t="s">
        <v>1872</v>
      </c>
      <c r="H2729" s="175" t="s">
        <v>1462</v>
      </c>
      <c r="I2729" s="173">
        <v>0</v>
      </c>
      <c r="J2729" s="173">
        <v>0</v>
      </c>
      <c r="K2729" s="173">
        <v>0</v>
      </c>
      <c r="L2729" s="174">
        <v>0</v>
      </c>
      <c r="M2729" s="173">
        <v>73</v>
      </c>
      <c r="N2729" s="173">
        <v>44</v>
      </c>
      <c r="O2729" s="173">
        <v>50</v>
      </c>
      <c r="P2729" s="167">
        <v>0.65909090909090895</v>
      </c>
    </row>
    <row r="2730" spans="1:16" x14ac:dyDescent="0.35">
      <c r="A2730" s="177" t="s">
        <v>2923</v>
      </c>
      <c r="B2730" s="175" t="s">
        <v>2922</v>
      </c>
      <c r="C2730" s="175" t="s">
        <v>257</v>
      </c>
      <c r="D2730" s="175" t="s">
        <v>1837</v>
      </c>
      <c r="E2730" s="175" t="s">
        <v>2921</v>
      </c>
      <c r="F2730" s="175"/>
      <c r="G2730" s="176" t="s">
        <v>216</v>
      </c>
      <c r="H2730" s="175" t="s">
        <v>1469</v>
      </c>
      <c r="I2730" s="173">
        <v>0</v>
      </c>
      <c r="J2730" s="173">
        <v>0</v>
      </c>
      <c r="K2730" s="173">
        <v>0</v>
      </c>
      <c r="L2730" s="174">
        <v>0</v>
      </c>
      <c r="M2730" s="173">
        <v>75</v>
      </c>
      <c r="N2730" s="173">
        <v>16</v>
      </c>
      <c r="O2730" s="173">
        <v>25</v>
      </c>
      <c r="P2730" s="167">
        <v>3.6875</v>
      </c>
    </row>
    <row r="2731" spans="1:16" x14ac:dyDescent="0.35">
      <c r="A2731" s="177" t="s">
        <v>2920</v>
      </c>
      <c r="B2731" s="175" t="s">
        <v>2537</v>
      </c>
      <c r="C2731" s="175" t="s">
        <v>257</v>
      </c>
      <c r="D2731" s="175" t="s">
        <v>11470</v>
      </c>
      <c r="E2731" s="175" t="s">
        <v>2919</v>
      </c>
      <c r="F2731" s="175"/>
      <c r="G2731" s="176" t="s">
        <v>216</v>
      </c>
      <c r="H2731" s="175" t="s">
        <v>1646</v>
      </c>
      <c r="I2731" s="173">
        <v>0</v>
      </c>
      <c r="J2731" s="173">
        <v>0</v>
      </c>
      <c r="K2731" s="173">
        <v>0</v>
      </c>
      <c r="L2731" s="174">
        <v>0</v>
      </c>
      <c r="M2731" s="173">
        <v>0</v>
      </c>
      <c r="N2731" s="173">
        <v>0</v>
      </c>
      <c r="O2731" s="173">
        <v>10</v>
      </c>
      <c r="P2731" s="167">
        <v>0</v>
      </c>
    </row>
    <row r="2732" spans="1:16" x14ac:dyDescent="0.35">
      <c r="A2732" s="177" t="s">
        <v>2917</v>
      </c>
      <c r="B2732" s="175" t="s">
        <v>2795</v>
      </c>
      <c r="C2732" s="175" t="s">
        <v>350</v>
      </c>
      <c r="D2732" s="175" t="s">
        <v>2916</v>
      </c>
      <c r="E2732" s="175" t="s">
        <v>2915</v>
      </c>
      <c r="F2732" s="175"/>
      <c r="G2732" s="176" t="s">
        <v>2914</v>
      </c>
      <c r="H2732" s="175" t="s">
        <v>1462</v>
      </c>
      <c r="I2732" s="173">
        <v>0</v>
      </c>
      <c r="J2732" s="173">
        <v>2</v>
      </c>
      <c r="K2732" s="173">
        <v>0</v>
      </c>
      <c r="L2732" s="174">
        <v>-1</v>
      </c>
      <c r="M2732" s="173">
        <v>107</v>
      </c>
      <c r="N2732" s="173">
        <v>52</v>
      </c>
      <c r="O2732" s="173">
        <v>54</v>
      </c>
      <c r="P2732" s="167">
        <v>1.0576923076923099</v>
      </c>
    </row>
    <row r="2733" spans="1:16" x14ac:dyDescent="0.35">
      <c r="A2733" s="177" t="s">
        <v>2913</v>
      </c>
      <c r="B2733" s="175" t="s">
        <v>2141</v>
      </c>
      <c r="C2733" s="175" t="s">
        <v>258</v>
      </c>
      <c r="D2733" s="175" t="s">
        <v>10629</v>
      </c>
      <c r="E2733" s="175" t="s">
        <v>2912</v>
      </c>
      <c r="F2733" s="175"/>
      <c r="G2733" s="176" t="s">
        <v>11471</v>
      </c>
      <c r="H2733" s="175" t="s">
        <v>1462</v>
      </c>
      <c r="I2733" s="173">
        <v>0</v>
      </c>
      <c r="J2733" s="173">
        <v>0</v>
      </c>
      <c r="K2733" s="173">
        <v>0</v>
      </c>
      <c r="L2733" s="174">
        <v>0</v>
      </c>
      <c r="M2733" s="173">
        <v>43</v>
      </c>
      <c r="N2733" s="173">
        <v>17</v>
      </c>
      <c r="O2733" s="173">
        <v>30</v>
      </c>
      <c r="P2733" s="167">
        <v>1.52941176470588</v>
      </c>
    </row>
    <row r="2734" spans="1:16" x14ac:dyDescent="0.35">
      <c r="A2734" s="177" t="s">
        <v>2911</v>
      </c>
      <c r="B2734" s="175" t="s">
        <v>2872</v>
      </c>
      <c r="C2734" s="175" t="s">
        <v>350</v>
      </c>
      <c r="D2734" s="175" t="s">
        <v>2900</v>
      </c>
      <c r="E2734" s="175" t="s">
        <v>2910</v>
      </c>
      <c r="F2734" s="175"/>
      <c r="G2734" s="176" t="s">
        <v>222</v>
      </c>
      <c r="H2734" s="175" t="s">
        <v>1469</v>
      </c>
      <c r="I2734" s="173">
        <v>0</v>
      </c>
      <c r="J2734" s="173">
        <v>0</v>
      </c>
      <c r="K2734" s="173">
        <v>0</v>
      </c>
      <c r="L2734" s="174">
        <v>0</v>
      </c>
      <c r="M2734" s="173">
        <v>63</v>
      </c>
      <c r="N2734" s="173">
        <v>21</v>
      </c>
      <c r="O2734" s="173">
        <v>27</v>
      </c>
      <c r="P2734" s="167">
        <v>2</v>
      </c>
    </row>
    <row r="2735" spans="1:16" x14ac:dyDescent="0.35">
      <c r="A2735" s="177" t="s">
        <v>2909</v>
      </c>
      <c r="B2735" s="175" t="s">
        <v>2908</v>
      </c>
      <c r="C2735" s="175" t="s">
        <v>262</v>
      </c>
      <c r="D2735" s="175" t="s">
        <v>2907</v>
      </c>
      <c r="E2735" s="175" t="s">
        <v>2906</v>
      </c>
      <c r="F2735" s="175"/>
      <c r="G2735" s="176" t="s">
        <v>2357</v>
      </c>
      <c r="H2735" s="175" t="s">
        <v>1469</v>
      </c>
      <c r="I2735" s="173">
        <v>0</v>
      </c>
      <c r="J2735" s="173">
        <v>0</v>
      </c>
      <c r="K2735" s="173">
        <v>0</v>
      </c>
      <c r="L2735" s="174">
        <v>0</v>
      </c>
      <c r="M2735" s="173">
        <v>42</v>
      </c>
      <c r="N2735" s="173">
        <v>11</v>
      </c>
      <c r="O2735" s="173">
        <v>15</v>
      </c>
      <c r="P2735" s="167">
        <v>2.8181818181818201</v>
      </c>
    </row>
    <row r="2736" spans="1:16" x14ac:dyDescent="0.35">
      <c r="A2736" s="177" t="s">
        <v>2905</v>
      </c>
      <c r="B2736" s="175" t="s">
        <v>2746</v>
      </c>
      <c r="C2736" s="175" t="s">
        <v>258</v>
      </c>
      <c r="D2736" s="175" t="s">
        <v>1526</v>
      </c>
      <c r="E2736" s="175" t="s">
        <v>2904</v>
      </c>
      <c r="F2736" s="175"/>
      <c r="G2736" s="176" t="s">
        <v>201</v>
      </c>
      <c r="H2736" s="175" t="s">
        <v>1646</v>
      </c>
      <c r="I2736" s="173">
        <v>0</v>
      </c>
      <c r="J2736" s="173">
        <v>0</v>
      </c>
      <c r="K2736" s="173">
        <v>0</v>
      </c>
      <c r="L2736" s="174">
        <v>0</v>
      </c>
      <c r="M2736" s="173">
        <v>17</v>
      </c>
      <c r="N2736" s="173">
        <v>3</v>
      </c>
      <c r="O2736" s="173">
        <v>5</v>
      </c>
      <c r="P2736" s="167">
        <v>4.6666666666666696</v>
      </c>
    </row>
    <row r="2737" spans="1:16" x14ac:dyDescent="0.35">
      <c r="A2737" s="177" t="s">
        <v>2901</v>
      </c>
      <c r="B2737" s="175" t="s">
        <v>2872</v>
      </c>
      <c r="C2737" s="175" t="s">
        <v>350</v>
      </c>
      <c r="D2737" s="175" t="s">
        <v>2900</v>
      </c>
      <c r="E2737" s="175" t="s">
        <v>2899</v>
      </c>
      <c r="F2737" s="175"/>
      <c r="G2737" s="176" t="s">
        <v>222</v>
      </c>
      <c r="H2737" s="175" t="s">
        <v>1469</v>
      </c>
      <c r="I2737" s="173">
        <v>0</v>
      </c>
      <c r="J2737" s="173">
        <v>0</v>
      </c>
      <c r="K2737" s="173">
        <v>0</v>
      </c>
      <c r="L2737" s="174">
        <v>0</v>
      </c>
      <c r="M2737" s="173">
        <v>428</v>
      </c>
      <c r="N2737" s="173">
        <v>255</v>
      </c>
      <c r="O2737" s="173">
        <v>272</v>
      </c>
      <c r="P2737" s="167">
        <v>0.67843137254901997</v>
      </c>
    </row>
    <row r="2738" spans="1:16" x14ac:dyDescent="0.35">
      <c r="A2738" s="177" t="s">
        <v>2898</v>
      </c>
      <c r="B2738" s="175" t="s">
        <v>2897</v>
      </c>
      <c r="C2738" s="175" t="s">
        <v>259</v>
      </c>
      <c r="D2738" s="175"/>
      <c r="E2738" s="175" t="s">
        <v>2896</v>
      </c>
      <c r="F2738" s="175"/>
      <c r="G2738" s="176"/>
      <c r="H2738" s="175" t="s">
        <v>1462</v>
      </c>
      <c r="I2738" s="173">
        <v>0</v>
      </c>
      <c r="J2738" s="173">
        <v>0</v>
      </c>
      <c r="K2738" s="173">
        <v>0</v>
      </c>
      <c r="L2738" s="174">
        <v>0</v>
      </c>
      <c r="M2738" s="173">
        <v>0</v>
      </c>
      <c r="N2738" s="173">
        <v>0</v>
      </c>
      <c r="O2738" s="173">
        <v>0</v>
      </c>
      <c r="P2738" s="167">
        <v>0</v>
      </c>
    </row>
    <row r="2739" spans="1:16" x14ac:dyDescent="0.35">
      <c r="A2739" s="177" t="s">
        <v>2895</v>
      </c>
      <c r="B2739" s="175" t="s">
        <v>2883</v>
      </c>
      <c r="C2739" s="175" t="s">
        <v>259</v>
      </c>
      <c r="D2739" s="175" t="s">
        <v>10630</v>
      </c>
      <c r="E2739" s="175" t="s">
        <v>2894</v>
      </c>
      <c r="F2739" s="175"/>
      <c r="G2739" s="176" t="s">
        <v>9687</v>
      </c>
      <c r="H2739" s="175" t="s">
        <v>1469</v>
      </c>
      <c r="I2739" s="173">
        <v>0</v>
      </c>
      <c r="J2739" s="173">
        <v>0</v>
      </c>
      <c r="K2739" s="173">
        <v>0</v>
      </c>
      <c r="L2739" s="174">
        <v>0</v>
      </c>
      <c r="M2739" s="173">
        <v>46</v>
      </c>
      <c r="N2739" s="173">
        <v>23</v>
      </c>
      <c r="O2739" s="173">
        <v>34</v>
      </c>
      <c r="P2739" s="167">
        <v>1</v>
      </c>
    </row>
    <row r="2740" spans="1:16" x14ac:dyDescent="0.35">
      <c r="A2740" s="177" t="s">
        <v>2893</v>
      </c>
      <c r="B2740" s="175" t="s">
        <v>2892</v>
      </c>
      <c r="C2740" s="175" t="s">
        <v>350</v>
      </c>
      <c r="D2740" s="175" t="s">
        <v>9816</v>
      </c>
      <c r="E2740" s="175" t="s">
        <v>2891</v>
      </c>
      <c r="F2740" s="175"/>
      <c r="G2740" s="176" t="s">
        <v>9817</v>
      </c>
      <c r="H2740" s="175" t="s">
        <v>1469</v>
      </c>
      <c r="I2740" s="173">
        <v>0</v>
      </c>
      <c r="J2740" s="173">
        <v>0</v>
      </c>
      <c r="K2740" s="173">
        <v>0</v>
      </c>
      <c r="L2740" s="174">
        <v>0</v>
      </c>
      <c r="M2740" s="173">
        <v>0</v>
      </c>
      <c r="N2740" s="173">
        <v>0</v>
      </c>
      <c r="O2740" s="173">
        <v>0</v>
      </c>
      <c r="P2740" s="167">
        <v>0</v>
      </c>
    </row>
    <row r="2741" spans="1:16" x14ac:dyDescent="0.35">
      <c r="A2741" s="177" t="s">
        <v>2890</v>
      </c>
      <c r="B2741" s="175" t="s">
        <v>2872</v>
      </c>
      <c r="C2741" s="175" t="s">
        <v>350</v>
      </c>
      <c r="D2741" s="175"/>
      <c r="E2741" s="175" t="s">
        <v>2889</v>
      </c>
      <c r="F2741" s="175"/>
      <c r="G2741" s="176"/>
      <c r="H2741" s="175" t="s">
        <v>1462</v>
      </c>
      <c r="I2741" s="173">
        <v>0</v>
      </c>
      <c r="J2741" s="173">
        <v>0</v>
      </c>
      <c r="K2741" s="173">
        <v>0</v>
      </c>
      <c r="L2741" s="174">
        <v>0</v>
      </c>
      <c r="M2741" s="173">
        <v>0</v>
      </c>
      <c r="N2741" s="173">
        <v>0</v>
      </c>
      <c r="O2741" s="173">
        <v>0</v>
      </c>
      <c r="P2741" s="167">
        <v>0</v>
      </c>
    </row>
    <row r="2742" spans="1:16" x14ac:dyDescent="0.35">
      <c r="A2742" s="179" t="s">
        <v>2888</v>
      </c>
      <c r="B2742" s="178" t="s">
        <v>2849</v>
      </c>
      <c r="C2742" s="175" t="s">
        <v>350</v>
      </c>
      <c r="D2742" s="175" t="s">
        <v>1837</v>
      </c>
      <c r="E2742" s="175" t="s">
        <v>2887</v>
      </c>
      <c r="F2742" s="175"/>
      <c r="G2742" s="176" t="s">
        <v>216</v>
      </c>
      <c r="H2742" s="175" t="s">
        <v>1462</v>
      </c>
      <c r="I2742" s="173">
        <v>0</v>
      </c>
      <c r="J2742" s="173">
        <v>0</v>
      </c>
      <c r="K2742" s="173">
        <v>0</v>
      </c>
      <c r="L2742" s="174">
        <v>0</v>
      </c>
      <c r="M2742" s="173">
        <v>0</v>
      </c>
      <c r="N2742" s="173">
        <v>0</v>
      </c>
      <c r="O2742" s="173">
        <v>0</v>
      </c>
      <c r="P2742" s="167">
        <v>0</v>
      </c>
    </row>
    <row r="2743" spans="1:16" x14ac:dyDescent="0.35">
      <c r="A2743" s="177" t="s">
        <v>2886</v>
      </c>
      <c r="B2743" s="175" t="s">
        <v>2832</v>
      </c>
      <c r="C2743" s="175" t="s">
        <v>258</v>
      </c>
      <c r="D2743" s="175"/>
      <c r="E2743" s="175" t="s">
        <v>2885</v>
      </c>
      <c r="F2743" s="175"/>
      <c r="G2743" s="176"/>
      <c r="H2743" s="175" t="s">
        <v>1462</v>
      </c>
      <c r="I2743" s="173">
        <v>0</v>
      </c>
      <c r="J2743" s="173">
        <v>0</v>
      </c>
      <c r="K2743" s="173">
        <v>0</v>
      </c>
      <c r="L2743" s="174">
        <v>0</v>
      </c>
      <c r="M2743" s="173">
        <v>0</v>
      </c>
      <c r="N2743" s="173">
        <v>0</v>
      </c>
      <c r="O2743" s="173">
        <v>0</v>
      </c>
      <c r="P2743" s="167">
        <v>0</v>
      </c>
    </row>
    <row r="2744" spans="1:16" x14ac:dyDescent="0.35">
      <c r="A2744" s="177" t="s">
        <v>2884</v>
      </c>
      <c r="B2744" s="175" t="s">
        <v>2883</v>
      </c>
      <c r="C2744" s="175" t="s">
        <v>259</v>
      </c>
      <c r="D2744" s="175"/>
      <c r="E2744" s="175" t="s">
        <v>2882</v>
      </c>
      <c r="F2744" s="175"/>
      <c r="G2744" s="176"/>
      <c r="H2744" s="175" t="s">
        <v>1878</v>
      </c>
      <c r="I2744" s="173">
        <v>0</v>
      </c>
      <c r="J2744" s="173">
        <v>0</v>
      </c>
      <c r="K2744" s="173">
        <v>0</v>
      </c>
      <c r="L2744" s="174">
        <v>0</v>
      </c>
      <c r="M2744" s="173">
        <v>0</v>
      </c>
      <c r="N2744" s="173">
        <v>0</v>
      </c>
      <c r="O2744" s="173">
        <v>0</v>
      </c>
      <c r="P2744" s="167">
        <v>0</v>
      </c>
    </row>
    <row r="2745" spans="1:16" x14ac:dyDescent="0.35">
      <c r="A2745" s="177" t="s">
        <v>2876</v>
      </c>
      <c r="B2745" s="175" t="s">
        <v>2875</v>
      </c>
      <c r="C2745" s="175" t="s">
        <v>260</v>
      </c>
      <c r="D2745" s="175"/>
      <c r="E2745" s="175" t="s">
        <v>2874</v>
      </c>
      <c r="F2745" s="175"/>
      <c r="G2745" s="176"/>
      <c r="H2745" s="175" t="s">
        <v>1462</v>
      </c>
      <c r="I2745" s="173">
        <v>0</v>
      </c>
      <c r="J2745" s="173">
        <v>0</v>
      </c>
      <c r="K2745" s="173">
        <v>0</v>
      </c>
      <c r="L2745" s="174">
        <v>0</v>
      </c>
      <c r="M2745" s="173">
        <v>0</v>
      </c>
      <c r="N2745" s="173">
        <v>0</v>
      </c>
      <c r="O2745" s="173">
        <v>0</v>
      </c>
      <c r="P2745" s="167">
        <v>0</v>
      </c>
    </row>
    <row r="2746" spans="1:16" x14ac:dyDescent="0.35">
      <c r="A2746" s="177" t="s">
        <v>2873</v>
      </c>
      <c r="B2746" s="175" t="s">
        <v>2872</v>
      </c>
      <c r="C2746" s="175" t="s">
        <v>350</v>
      </c>
      <c r="D2746" s="175"/>
      <c r="E2746" s="175" t="s">
        <v>2871</v>
      </c>
      <c r="F2746" s="175"/>
      <c r="G2746" s="176"/>
      <c r="H2746" s="175" t="s">
        <v>1462</v>
      </c>
      <c r="I2746" s="173">
        <v>0</v>
      </c>
      <c r="J2746" s="173">
        <v>0</v>
      </c>
      <c r="K2746" s="173">
        <v>0</v>
      </c>
      <c r="L2746" s="174">
        <v>0</v>
      </c>
      <c r="M2746" s="173">
        <v>0</v>
      </c>
      <c r="N2746" s="173">
        <v>0</v>
      </c>
      <c r="O2746" s="173">
        <v>0</v>
      </c>
      <c r="P2746" s="167">
        <v>0</v>
      </c>
    </row>
    <row r="2747" spans="1:16" x14ac:dyDescent="0.35">
      <c r="A2747" s="177" t="s">
        <v>2868</v>
      </c>
      <c r="B2747" s="175" t="s">
        <v>2743</v>
      </c>
      <c r="C2747" s="175" t="s">
        <v>255</v>
      </c>
      <c r="D2747" s="175" t="s">
        <v>2867</v>
      </c>
      <c r="E2747" s="175" t="s">
        <v>2866</v>
      </c>
      <c r="F2747" s="175"/>
      <c r="G2747" s="176" t="s">
        <v>2865</v>
      </c>
      <c r="H2747" s="175" t="s">
        <v>1462</v>
      </c>
      <c r="I2747" s="173">
        <v>0</v>
      </c>
      <c r="J2747" s="173">
        <v>0</v>
      </c>
      <c r="K2747" s="173">
        <v>0</v>
      </c>
      <c r="L2747" s="174">
        <v>0</v>
      </c>
      <c r="M2747" s="173">
        <v>21</v>
      </c>
      <c r="N2747" s="173">
        <v>7</v>
      </c>
      <c r="O2747" s="173">
        <v>10</v>
      </c>
      <c r="P2747" s="167">
        <v>2</v>
      </c>
    </row>
    <row r="2748" spans="1:16" x14ac:dyDescent="0.35">
      <c r="A2748" s="177" t="s">
        <v>2864</v>
      </c>
      <c r="B2748" s="175" t="s">
        <v>2863</v>
      </c>
      <c r="C2748" s="175" t="s">
        <v>254</v>
      </c>
      <c r="D2748" s="175" t="s">
        <v>2862</v>
      </c>
      <c r="E2748" s="175" t="s">
        <v>2861</v>
      </c>
      <c r="F2748" s="175"/>
      <c r="G2748" s="176" t="s">
        <v>202</v>
      </c>
      <c r="H2748" s="175" t="s">
        <v>1462</v>
      </c>
      <c r="I2748" s="173">
        <v>0</v>
      </c>
      <c r="J2748" s="173">
        <v>0</v>
      </c>
      <c r="K2748" s="173">
        <v>0</v>
      </c>
      <c r="L2748" s="174">
        <v>0</v>
      </c>
      <c r="M2748" s="173">
        <v>21</v>
      </c>
      <c r="N2748" s="173">
        <v>7</v>
      </c>
      <c r="O2748" s="173">
        <v>9</v>
      </c>
      <c r="P2748" s="167">
        <v>2</v>
      </c>
    </row>
    <row r="2749" spans="1:16" x14ac:dyDescent="0.35">
      <c r="A2749" s="177" t="s">
        <v>2860</v>
      </c>
      <c r="B2749" s="175" t="s">
        <v>2740</v>
      </c>
      <c r="C2749" s="175" t="s">
        <v>257</v>
      </c>
      <c r="D2749" s="175" t="s">
        <v>9182</v>
      </c>
      <c r="E2749" s="175" t="s">
        <v>2859</v>
      </c>
      <c r="F2749" s="175"/>
      <c r="G2749" s="176" t="s">
        <v>5215</v>
      </c>
      <c r="H2749" s="175" t="s">
        <v>1646</v>
      </c>
      <c r="I2749" s="173">
        <v>0</v>
      </c>
      <c r="J2749" s="173">
        <v>11</v>
      </c>
      <c r="K2749" s="173">
        <v>4</v>
      </c>
      <c r="L2749" s="174">
        <v>-1</v>
      </c>
      <c r="M2749" s="173">
        <v>500</v>
      </c>
      <c r="N2749" s="173">
        <v>461</v>
      </c>
      <c r="O2749" s="173">
        <v>542</v>
      </c>
      <c r="P2749" s="167">
        <v>8.4598698481561901E-2</v>
      </c>
    </row>
    <row r="2750" spans="1:16" x14ac:dyDescent="0.35">
      <c r="A2750" s="177" t="s">
        <v>2858</v>
      </c>
      <c r="B2750" s="175" t="s">
        <v>2835</v>
      </c>
      <c r="C2750" s="175" t="s">
        <v>350</v>
      </c>
      <c r="D2750" s="175" t="s">
        <v>2857</v>
      </c>
      <c r="E2750" s="175" t="s">
        <v>2856</v>
      </c>
      <c r="F2750" s="175"/>
      <c r="G2750" s="176" t="s">
        <v>1457</v>
      </c>
      <c r="H2750" s="175" t="s">
        <v>1469</v>
      </c>
      <c r="I2750" s="173">
        <v>0</v>
      </c>
      <c r="J2750" s="173">
        <v>0</v>
      </c>
      <c r="K2750" s="173">
        <v>0</v>
      </c>
      <c r="L2750" s="174">
        <v>0</v>
      </c>
      <c r="M2750" s="173">
        <v>88</v>
      </c>
      <c r="N2750" s="173">
        <v>31</v>
      </c>
      <c r="O2750" s="173">
        <v>37</v>
      </c>
      <c r="P2750" s="167">
        <v>1.8387096774193501</v>
      </c>
    </row>
    <row r="2751" spans="1:16" x14ac:dyDescent="0.35">
      <c r="A2751" s="177" t="s">
        <v>2855</v>
      </c>
      <c r="B2751" s="175" t="s">
        <v>2823</v>
      </c>
      <c r="C2751" s="175" t="s">
        <v>262</v>
      </c>
      <c r="D2751" s="175" t="s">
        <v>2854</v>
      </c>
      <c r="E2751" s="175" t="s">
        <v>2853</v>
      </c>
      <c r="F2751" s="175"/>
      <c r="G2751" s="176" t="s">
        <v>205</v>
      </c>
      <c r="H2751" s="175" t="s">
        <v>1646</v>
      </c>
      <c r="I2751" s="173">
        <v>0</v>
      </c>
      <c r="J2751" s="173">
        <v>0</v>
      </c>
      <c r="K2751" s="173">
        <v>0</v>
      </c>
      <c r="L2751" s="174">
        <v>0</v>
      </c>
      <c r="M2751" s="173">
        <v>34</v>
      </c>
      <c r="N2751" s="173">
        <v>6</v>
      </c>
      <c r="O2751" s="173">
        <v>10</v>
      </c>
      <c r="P2751" s="167">
        <v>4.6666666666666696</v>
      </c>
    </row>
    <row r="2752" spans="1:16" x14ac:dyDescent="0.35">
      <c r="A2752" s="177" t="s">
        <v>2850</v>
      </c>
      <c r="B2752" s="175" t="s">
        <v>2849</v>
      </c>
      <c r="C2752" s="175" t="s">
        <v>350</v>
      </c>
      <c r="D2752" s="175"/>
      <c r="E2752" s="175"/>
      <c r="F2752" s="175" t="s">
        <v>2848</v>
      </c>
      <c r="G2752" s="176"/>
      <c r="H2752" s="175" t="s">
        <v>1462</v>
      </c>
      <c r="I2752" s="173">
        <v>0</v>
      </c>
      <c r="J2752" s="173">
        <v>0</v>
      </c>
      <c r="K2752" s="173">
        <v>0</v>
      </c>
      <c r="L2752" s="174">
        <v>0</v>
      </c>
      <c r="M2752" s="173">
        <v>0</v>
      </c>
      <c r="N2752" s="173">
        <v>0</v>
      </c>
      <c r="O2752" s="173">
        <v>0</v>
      </c>
      <c r="P2752" s="167">
        <v>0</v>
      </c>
    </row>
    <row r="2753" spans="1:16" x14ac:dyDescent="0.35">
      <c r="A2753" s="177" t="s">
        <v>2847</v>
      </c>
      <c r="B2753" s="175" t="s">
        <v>2737</v>
      </c>
      <c r="C2753" s="175" t="s">
        <v>257</v>
      </c>
      <c r="D2753" s="175" t="s">
        <v>2846</v>
      </c>
      <c r="E2753" s="175" t="s">
        <v>2845</v>
      </c>
      <c r="F2753" s="175"/>
      <c r="G2753" s="176" t="s">
        <v>1885</v>
      </c>
      <c r="H2753" s="175" t="s">
        <v>1646</v>
      </c>
      <c r="I2753" s="173">
        <v>0</v>
      </c>
      <c r="J2753" s="173">
        <v>0</v>
      </c>
      <c r="K2753" s="173">
        <v>0</v>
      </c>
      <c r="L2753" s="174">
        <v>0</v>
      </c>
      <c r="M2753" s="173">
        <v>105</v>
      </c>
      <c r="N2753" s="173">
        <v>84</v>
      </c>
      <c r="O2753" s="173">
        <v>103</v>
      </c>
      <c r="P2753" s="167">
        <v>0.25</v>
      </c>
    </row>
    <row r="2754" spans="1:16" x14ac:dyDescent="0.35">
      <c r="A2754" s="177" t="s">
        <v>2841</v>
      </c>
      <c r="B2754" s="175" t="s">
        <v>2778</v>
      </c>
      <c r="C2754" s="175" t="s">
        <v>257</v>
      </c>
      <c r="D2754" s="175" t="s">
        <v>2686</v>
      </c>
      <c r="E2754" s="175" t="s">
        <v>2840</v>
      </c>
      <c r="F2754" s="175"/>
      <c r="G2754" s="176" t="s">
        <v>1885</v>
      </c>
      <c r="H2754" s="175" t="s">
        <v>1462</v>
      </c>
      <c r="I2754" s="173">
        <v>0</v>
      </c>
      <c r="J2754" s="173">
        <v>0</v>
      </c>
      <c r="K2754" s="173">
        <v>0</v>
      </c>
      <c r="L2754" s="174">
        <v>0</v>
      </c>
      <c r="M2754" s="173">
        <v>102</v>
      </c>
      <c r="N2754" s="173">
        <v>72</v>
      </c>
      <c r="O2754" s="173">
        <v>67</v>
      </c>
      <c r="P2754" s="167">
        <v>0.41666666666666702</v>
      </c>
    </row>
    <row r="2755" spans="1:16" x14ac:dyDescent="0.35">
      <c r="A2755" s="177" t="s">
        <v>2839</v>
      </c>
      <c r="B2755" s="175" t="s">
        <v>2838</v>
      </c>
      <c r="C2755" s="175" t="s">
        <v>258</v>
      </c>
      <c r="D2755" s="175" t="s">
        <v>11472</v>
      </c>
      <c r="E2755" s="175" t="s">
        <v>2837</v>
      </c>
      <c r="F2755" s="175"/>
      <c r="G2755" s="176" t="s">
        <v>2059</v>
      </c>
      <c r="H2755" s="175" t="s">
        <v>1646</v>
      </c>
      <c r="I2755" s="173">
        <v>0</v>
      </c>
      <c r="J2755" s="173">
        <v>0</v>
      </c>
      <c r="K2755" s="173">
        <v>1</v>
      </c>
      <c r="L2755" s="174">
        <v>0</v>
      </c>
      <c r="M2755" s="173">
        <v>290</v>
      </c>
      <c r="N2755" s="173">
        <v>92</v>
      </c>
      <c r="O2755" s="173">
        <v>122</v>
      </c>
      <c r="P2755" s="167">
        <v>2.1521739130434798</v>
      </c>
    </row>
    <row r="2756" spans="1:16" x14ac:dyDescent="0.35">
      <c r="A2756" s="177" t="s">
        <v>2836</v>
      </c>
      <c r="B2756" s="175" t="s">
        <v>2835</v>
      </c>
      <c r="C2756" s="175" t="s">
        <v>350</v>
      </c>
      <c r="D2756" s="175" t="s">
        <v>9818</v>
      </c>
      <c r="E2756" s="175" t="s">
        <v>2834</v>
      </c>
      <c r="F2756" s="175"/>
      <c r="G2756" s="176" t="s">
        <v>9819</v>
      </c>
      <c r="H2756" s="175" t="s">
        <v>1646</v>
      </c>
      <c r="I2756" s="173">
        <v>0</v>
      </c>
      <c r="J2756" s="173">
        <v>4</v>
      </c>
      <c r="K2756" s="173">
        <v>6</v>
      </c>
      <c r="L2756" s="174">
        <v>-1</v>
      </c>
      <c r="M2756" s="173">
        <v>223</v>
      </c>
      <c r="N2756" s="173">
        <v>192</v>
      </c>
      <c r="O2756" s="173">
        <v>206</v>
      </c>
      <c r="P2756" s="167">
        <v>0.16145833333333301</v>
      </c>
    </row>
    <row r="2757" spans="1:16" x14ac:dyDescent="0.35">
      <c r="A2757" s="177" t="s">
        <v>2833</v>
      </c>
      <c r="B2757" s="175" t="s">
        <v>2832</v>
      </c>
      <c r="C2757" s="175" t="s">
        <v>258</v>
      </c>
      <c r="D2757" s="175"/>
      <c r="E2757" s="175" t="s">
        <v>2831</v>
      </c>
      <c r="F2757" s="175"/>
      <c r="G2757" s="176"/>
      <c r="H2757" s="175" t="s">
        <v>1462</v>
      </c>
      <c r="I2757" s="173">
        <v>0</v>
      </c>
      <c r="J2757" s="173">
        <v>0</v>
      </c>
      <c r="K2757" s="173">
        <v>0</v>
      </c>
      <c r="L2757" s="174">
        <v>0</v>
      </c>
      <c r="M2757" s="173">
        <v>0</v>
      </c>
      <c r="N2757" s="173">
        <v>0</v>
      </c>
      <c r="O2757" s="173">
        <v>0</v>
      </c>
      <c r="P2757" s="167">
        <v>0</v>
      </c>
    </row>
    <row r="2758" spans="1:16" x14ac:dyDescent="0.35">
      <c r="A2758" s="177" t="s">
        <v>2830</v>
      </c>
      <c r="B2758" s="175" t="s">
        <v>2537</v>
      </c>
      <c r="C2758" s="175" t="s">
        <v>257</v>
      </c>
      <c r="D2758" s="175" t="s">
        <v>2829</v>
      </c>
      <c r="E2758" s="175" t="s">
        <v>2828</v>
      </c>
      <c r="F2758" s="175"/>
      <c r="G2758" s="176" t="s">
        <v>1885</v>
      </c>
      <c r="H2758" s="175" t="s">
        <v>1646</v>
      </c>
      <c r="I2758" s="173">
        <v>0</v>
      </c>
      <c r="J2758" s="173">
        <v>0</v>
      </c>
      <c r="K2758" s="173">
        <v>3</v>
      </c>
      <c r="L2758" s="174">
        <v>0</v>
      </c>
      <c r="M2758" s="173">
        <v>109</v>
      </c>
      <c r="N2758" s="173">
        <v>117</v>
      </c>
      <c r="O2758" s="173">
        <v>111</v>
      </c>
      <c r="P2758" s="167">
        <v>-6.8376068376068397E-2</v>
      </c>
    </row>
    <row r="2759" spans="1:16" x14ac:dyDescent="0.35">
      <c r="A2759" s="177" t="s">
        <v>2827</v>
      </c>
      <c r="B2759" s="175" t="s">
        <v>2826</v>
      </c>
      <c r="C2759" s="175" t="s">
        <v>259</v>
      </c>
      <c r="D2759" s="175" t="s">
        <v>10633</v>
      </c>
      <c r="E2759" s="175" t="s">
        <v>2825</v>
      </c>
      <c r="F2759" s="175"/>
      <c r="G2759" s="176" t="s">
        <v>10634</v>
      </c>
      <c r="H2759" s="175" t="s">
        <v>1469</v>
      </c>
      <c r="I2759" s="173">
        <v>0</v>
      </c>
      <c r="J2759" s="173">
        <v>0</v>
      </c>
      <c r="K2759" s="173">
        <v>0</v>
      </c>
      <c r="L2759" s="174">
        <v>0</v>
      </c>
      <c r="M2759" s="173">
        <v>22</v>
      </c>
      <c r="N2759" s="173">
        <v>8</v>
      </c>
      <c r="O2759" s="173">
        <v>13</v>
      </c>
      <c r="P2759" s="167">
        <v>1.75</v>
      </c>
    </row>
    <row r="2760" spans="1:16" x14ac:dyDescent="0.35">
      <c r="A2760" s="177" t="s">
        <v>2824</v>
      </c>
      <c r="B2760" s="175" t="s">
        <v>2823</v>
      </c>
      <c r="C2760" s="175" t="s">
        <v>262</v>
      </c>
      <c r="D2760" s="175"/>
      <c r="E2760" s="175" t="s">
        <v>2822</v>
      </c>
      <c r="F2760" s="175"/>
      <c r="G2760" s="176"/>
      <c r="H2760" s="175" t="s">
        <v>1462</v>
      </c>
      <c r="I2760" s="173">
        <v>0</v>
      </c>
      <c r="J2760" s="173">
        <v>0</v>
      </c>
      <c r="K2760" s="173">
        <v>0</v>
      </c>
      <c r="L2760" s="174">
        <v>0</v>
      </c>
      <c r="M2760" s="173">
        <v>0</v>
      </c>
      <c r="N2760" s="173">
        <v>0</v>
      </c>
      <c r="O2760" s="173">
        <v>0</v>
      </c>
      <c r="P2760" s="167">
        <v>0</v>
      </c>
    </row>
    <row r="2761" spans="1:16" x14ac:dyDescent="0.35">
      <c r="A2761" s="177" t="s">
        <v>2821</v>
      </c>
      <c r="B2761" s="175" t="s">
        <v>2746</v>
      </c>
      <c r="C2761" s="175" t="s">
        <v>258</v>
      </c>
      <c r="D2761" s="175"/>
      <c r="E2761" s="175" t="s">
        <v>2820</v>
      </c>
      <c r="F2761" s="175"/>
      <c r="G2761" s="176"/>
      <c r="H2761" s="175" t="s">
        <v>1462</v>
      </c>
      <c r="I2761" s="173">
        <v>0</v>
      </c>
      <c r="J2761" s="173">
        <v>0</v>
      </c>
      <c r="K2761" s="173">
        <v>0</v>
      </c>
      <c r="L2761" s="174">
        <v>0</v>
      </c>
      <c r="M2761" s="173">
        <v>0</v>
      </c>
      <c r="N2761" s="173">
        <v>0</v>
      </c>
      <c r="O2761" s="173">
        <v>0</v>
      </c>
      <c r="P2761" s="167">
        <v>0</v>
      </c>
    </row>
    <row r="2762" spans="1:16" x14ac:dyDescent="0.35">
      <c r="A2762" s="177" t="s">
        <v>2807</v>
      </c>
      <c r="B2762" s="175" t="s">
        <v>2806</v>
      </c>
      <c r="C2762" s="175" t="s">
        <v>256</v>
      </c>
      <c r="D2762" s="175" t="s">
        <v>10636</v>
      </c>
      <c r="E2762" s="175" t="s">
        <v>2805</v>
      </c>
      <c r="F2762" s="175"/>
      <c r="G2762" s="176" t="s">
        <v>10637</v>
      </c>
      <c r="H2762" s="175" t="s">
        <v>1469</v>
      </c>
      <c r="I2762" s="173">
        <v>0</v>
      </c>
      <c r="J2762" s="173">
        <v>0</v>
      </c>
      <c r="K2762" s="173">
        <v>0</v>
      </c>
      <c r="L2762" s="174">
        <v>0</v>
      </c>
      <c r="M2762" s="173">
        <v>151</v>
      </c>
      <c r="N2762" s="173">
        <v>90</v>
      </c>
      <c r="O2762" s="173">
        <v>126</v>
      </c>
      <c r="P2762" s="167">
        <v>0.67777777777777803</v>
      </c>
    </row>
    <row r="2763" spans="1:16" x14ac:dyDescent="0.35">
      <c r="A2763" s="177" t="s">
        <v>2804</v>
      </c>
      <c r="B2763" s="175" t="s">
        <v>2765</v>
      </c>
      <c r="C2763" s="175" t="s">
        <v>254</v>
      </c>
      <c r="D2763" s="175" t="s">
        <v>9823</v>
      </c>
      <c r="E2763" s="175" t="s">
        <v>2803</v>
      </c>
      <c r="F2763" s="175"/>
      <c r="G2763" s="176" t="s">
        <v>5963</v>
      </c>
      <c r="H2763" s="175" t="s">
        <v>1462</v>
      </c>
      <c r="I2763" s="173">
        <v>0</v>
      </c>
      <c r="J2763" s="173">
        <v>0</v>
      </c>
      <c r="K2763" s="173">
        <v>0</v>
      </c>
      <c r="L2763" s="174">
        <v>0</v>
      </c>
      <c r="M2763" s="173">
        <v>226</v>
      </c>
      <c r="N2763" s="173">
        <v>208</v>
      </c>
      <c r="O2763" s="173">
        <v>42</v>
      </c>
      <c r="P2763" s="167">
        <v>8.6538461538461495E-2</v>
      </c>
    </row>
    <row r="2764" spans="1:16" x14ac:dyDescent="0.35">
      <c r="A2764" s="177" t="s">
        <v>2802</v>
      </c>
      <c r="B2764" s="175" t="s">
        <v>2141</v>
      </c>
      <c r="C2764" s="175" t="s">
        <v>258</v>
      </c>
      <c r="D2764" s="175"/>
      <c r="E2764" s="175" t="s">
        <v>2801</v>
      </c>
      <c r="F2764" s="175"/>
      <c r="G2764" s="176"/>
      <c r="H2764" s="175" t="s">
        <v>1469</v>
      </c>
      <c r="I2764" s="173">
        <v>0</v>
      </c>
      <c r="J2764" s="173">
        <v>0</v>
      </c>
      <c r="K2764" s="173">
        <v>0</v>
      </c>
      <c r="L2764" s="174">
        <v>0</v>
      </c>
      <c r="M2764" s="173">
        <v>0</v>
      </c>
      <c r="N2764" s="173">
        <v>0</v>
      </c>
      <c r="O2764" s="173">
        <v>0</v>
      </c>
      <c r="P2764" s="167">
        <v>0</v>
      </c>
    </row>
    <row r="2765" spans="1:16" x14ac:dyDescent="0.35">
      <c r="A2765" s="177" t="s">
        <v>2800</v>
      </c>
      <c r="B2765" s="175" t="s">
        <v>2746</v>
      </c>
      <c r="C2765" s="175" t="s">
        <v>258</v>
      </c>
      <c r="D2765" s="175" t="s">
        <v>11475</v>
      </c>
      <c r="E2765" s="175" t="s">
        <v>2799</v>
      </c>
      <c r="F2765" s="175"/>
      <c r="G2765" s="176" t="s">
        <v>11476</v>
      </c>
      <c r="H2765" s="175" t="s">
        <v>1469</v>
      </c>
      <c r="I2765" s="173">
        <v>0</v>
      </c>
      <c r="J2765" s="173">
        <v>0</v>
      </c>
      <c r="K2765" s="173">
        <v>0</v>
      </c>
      <c r="L2765" s="174">
        <v>0</v>
      </c>
      <c r="M2765" s="173">
        <v>223</v>
      </c>
      <c r="N2765" s="173">
        <v>221</v>
      </c>
      <c r="O2765" s="173">
        <v>272</v>
      </c>
      <c r="P2765" s="167">
        <v>9.0497737556560799E-3</v>
      </c>
    </row>
    <row r="2766" spans="1:16" x14ac:dyDescent="0.35">
      <c r="A2766" s="177" t="s">
        <v>2798</v>
      </c>
      <c r="B2766" s="175" t="s">
        <v>2658</v>
      </c>
      <c r="C2766" s="175" t="s">
        <v>350</v>
      </c>
      <c r="D2766" s="175" t="s">
        <v>9184</v>
      </c>
      <c r="E2766" s="175" t="s">
        <v>2797</v>
      </c>
      <c r="F2766" s="175"/>
      <c r="G2766" s="176" t="s">
        <v>1986</v>
      </c>
      <c r="H2766" s="175" t="s">
        <v>1469</v>
      </c>
      <c r="I2766" s="173">
        <v>0</v>
      </c>
      <c r="J2766" s="173">
        <v>0</v>
      </c>
      <c r="K2766" s="173">
        <v>0</v>
      </c>
      <c r="L2766" s="174">
        <v>0</v>
      </c>
      <c r="M2766" s="173">
        <v>82</v>
      </c>
      <c r="N2766" s="173">
        <v>20</v>
      </c>
      <c r="O2766" s="173">
        <v>29</v>
      </c>
      <c r="P2766" s="167">
        <v>3.1</v>
      </c>
    </row>
    <row r="2767" spans="1:16" x14ac:dyDescent="0.35">
      <c r="A2767" s="177" t="s">
        <v>2796</v>
      </c>
      <c r="B2767" s="175" t="s">
        <v>2795</v>
      </c>
      <c r="C2767" s="175" t="s">
        <v>260</v>
      </c>
      <c r="D2767" s="175"/>
      <c r="E2767" s="175" t="s">
        <v>2794</v>
      </c>
      <c r="F2767" s="175"/>
      <c r="G2767" s="176"/>
      <c r="H2767" s="175" t="s">
        <v>1462</v>
      </c>
      <c r="I2767" s="173">
        <v>0</v>
      </c>
      <c r="J2767" s="173">
        <v>0</v>
      </c>
      <c r="K2767" s="173">
        <v>0</v>
      </c>
      <c r="L2767" s="174">
        <v>0</v>
      </c>
      <c r="M2767" s="173">
        <v>0</v>
      </c>
      <c r="N2767" s="173">
        <v>0</v>
      </c>
      <c r="O2767" s="173">
        <v>0</v>
      </c>
      <c r="P2767" s="167">
        <v>0</v>
      </c>
    </row>
    <row r="2768" spans="1:16" x14ac:dyDescent="0.35">
      <c r="A2768" s="177" t="s">
        <v>2793</v>
      </c>
      <c r="B2768" s="175" t="s">
        <v>2765</v>
      </c>
      <c r="C2768" s="175" t="s">
        <v>254</v>
      </c>
      <c r="D2768" s="175" t="s">
        <v>2792</v>
      </c>
      <c r="E2768" s="175" t="s">
        <v>2791</v>
      </c>
      <c r="F2768" s="175"/>
      <c r="G2768" s="176" t="s">
        <v>201</v>
      </c>
      <c r="H2768" s="175" t="s">
        <v>1646</v>
      </c>
      <c r="I2768" s="173">
        <v>0</v>
      </c>
      <c r="J2768" s="173">
        <v>0</v>
      </c>
      <c r="K2768" s="173">
        <v>0</v>
      </c>
      <c r="L2768" s="174">
        <v>0</v>
      </c>
      <c r="M2768" s="173">
        <v>268</v>
      </c>
      <c r="N2768" s="173">
        <v>54</v>
      </c>
      <c r="O2768" s="173">
        <v>127</v>
      </c>
      <c r="P2768" s="167">
        <v>3.9629629629629601</v>
      </c>
    </row>
    <row r="2769" spans="1:16" x14ac:dyDescent="0.35">
      <c r="A2769" s="177" t="s">
        <v>2790</v>
      </c>
      <c r="B2769" s="175" t="s">
        <v>2789</v>
      </c>
      <c r="C2769" s="175" t="s">
        <v>260</v>
      </c>
      <c r="D2769" s="175" t="s">
        <v>10640</v>
      </c>
      <c r="E2769" s="175" t="s">
        <v>2788</v>
      </c>
      <c r="F2769" s="175"/>
      <c r="G2769" s="176" t="s">
        <v>9682</v>
      </c>
      <c r="H2769" s="175" t="s">
        <v>1469</v>
      </c>
      <c r="I2769" s="173">
        <v>0</v>
      </c>
      <c r="J2769" s="173">
        <v>0</v>
      </c>
      <c r="K2769" s="173">
        <v>0</v>
      </c>
      <c r="L2769" s="174">
        <v>0</v>
      </c>
      <c r="M2769" s="173">
        <v>53</v>
      </c>
      <c r="N2769" s="173">
        <v>21</v>
      </c>
      <c r="O2769" s="173">
        <v>28</v>
      </c>
      <c r="P2769" s="167">
        <v>1.52380952380952</v>
      </c>
    </row>
    <row r="2770" spans="1:16" x14ac:dyDescent="0.35">
      <c r="A2770" s="177" t="s">
        <v>7994</v>
      </c>
      <c r="B2770" s="175" t="s">
        <v>2863</v>
      </c>
      <c r="C2770" s="175" t="s">
        <v>254</v>
      </c>
      <c r="D2770" s="175" t="s">
        <v>10641</v>
      </c>
      <c r="E2770" s="175" t="s">
        <v>7993</v>
      </c>
      <c r="F2770" s="175"/>
      <c r="G2770" s="176" t="s">
        <v>1843</v>
      </c>
      <c r="H2770" s="175" t="s">
        <v>1462</v>
      </c>
      <c r="I2770" s="173">
        <v>0</v>
      </c>
      <c r="J2770" s="173">
        <v>0</v>
      </c>
      <c r="K2770" s="173">
        <v>0</v>
      </c>
      <c r="L2770" s="174">
        <v>0</v>
      </c>
      <c r="M2770" s="173">
        <v>324</v>
      </c>
      <c r="N2770" s="173">
        <v>150</v>
      </c>
      <c r="O2770" s="173">
        <v>146</v>
      </c>
      <c r="P2770" s="167">
        <v>1.1599999999999999</v>
      </c>
    </row>
    <row r="2771" spans="1:16" x14ac:dyDescent="0.35">
      <c r="A2771" s="179" t="s">
        <v>2786</v>
      </c>
      <c r="B2771" s="178" t="s">
        <v>2785</v>
      </c>
      <c r="C2771" s="175" t="s">
        <v>350</v>
      </c>
      <c r="D2771" s="175"/>
      <c r="E2771" s="175" t="s">
        <v>2784</v>
      </c>
      <c r="F2771" s="175"/>
      <c r="G2771" s="176"/>
      <c r="H2771" s="175" t="s">
        <v>1462</v>
      </c>
      <c r="I2771" s="173">
        <v>0</v>
      </c>
      <c r="J2771" s="173">
        <v>0</v>
      </c>
      <c r="K2771" s="173">
        <v>0</v>
      </c>
      <c r="L2771" s="174">
        <v>0</v>
      </c>
      <c r="M2771" s="173">
        <v>0</v>
      </c>
      <c r="N2771" s="173">
        <v>0</v>
      </c>
      <c r="O2771" s="173">
        <v>0</v>
      </c>
      <c r="P2771" s="167">
        <v>0</v>
      </c>
    </row>
    <row r="2772" spans="1:16" x14ac:dyDescent="0.35">
      <c r="A2772" s="177" t="s">
        <v>2783</v>
      </c>
      <c r="B2772" s="175" t="s">
        <v>2746</v>
      </c>
      <c r="C2772" s="175" t="s">
        <v>258</v>
      </c>
      <c r="D2772" s="175" t="s">
        <v>10642</v>
      </c>
      <c r="E2772" s="175" t="s">
        <v>2782</v>
      </c>
      <c r="F2772" s="175"/>
      <c r="G2772" s="176" t="s">
        <v>201</v>
      </c>
      <c r="H2772" s="175" t="s">
        <v>1646</v>
      </c>
      <c r="I2772" s="173">
        <v>0</v>
      </c>
      <c r="J2772" s="173">
        <v>0</v>
      </c>
      <c r="K2772" s="173">
        <v>0</v>
      </c>
      <c r="L2772" s="174">
        <v>0</v>
      </c>
      <c r="M2772" s="173">
        <v>352</v>
      </c>
      <c r="N2772" s="173">
        <v>266</v>
      </c>
      <c r="O2772" s="173">
        <v>308</v>
      </c>
      <c r="P2772" s="167">
        <v>0.32330827067669199</v>
      </c>
    </row>
    <row r="2773" spans="1:16" x14ac:dyDescent="0.35">
      <c r="A2773" s="177" t="s">
        <v>2781</v>
      </c>
      <c r="B2773" s="175" t="s">
        <v>2765</v>
      </c>
      <c r="C2773" s="175" t="s">
        <v>254</v>
      </c>
      <c r="D2773" s="175"/>
      <c r="E2773" s="175" t="s">
        <v>2780</v>
      </c>
      <c r="F2773" s="175"/>
      <c r="G2773" s="176"/>
      <c r="H2773" s="175" t="s">
        <v>1462</v>
      </c>
      <c r="I2773" s="173">
        <v>0</v>
      </c>
      <c r="J2773" s="173">
        <v>0</v>
      </c>
      <c r="K2773" s="173">
        <v>0</v>
      </c>
      <c r="L2773" s="174">
        <v>0</v>
      </c>
      <c r="M2773" s="173">
        <v>0</v>
      </c>
      <c r="N2773" s="173">
        <v>0</v>
      </c>
      <c r="O2773" s="173">
        <v>0</v>
      </c>
      <c r="P2773" s="167">
        <v>0</v>
      </c>
    </row>
    <row r="2774" spans="1:16" x14ac:dyDescent="0.35">
      <c r="A2774" s="177" t="s">
        <v>2779</v>
      </c>
      <c r="B2774" s="175" t="s">
        <v>2778</v>
      </c>
      <c r="C2774" s="175" t="s">
        <v>257</v>
      </c>
      <c r="D2774" s="175" t="s">
        <v>2777</v>
      </c>
      <c r="E2774" s="175" t="s">
        <v>2776</v>
      </c>
      <c r="F2774" s="175"/>
      <c r="G2774" s="176" t="s">
        <v>1885</v>
      </c>
      <c r="H2774" s="175" t="s">
        <v>1646</v>
      </c>
      <c r="I2774" s="173">
        <v>0</v>
      </c>
      <c r="J2774" s="173">
        <v>0</v>
      </c>
      <c r="K2774" s="173">
        <v>0</v>
      </c>
      <c r="L2774" s="174">
        <v>0</v>
      </c>
      <c r="M2774" s="173">
        <v>444</v>
      </c>
      <c r="N2774" s="173">
        <v>163</v>
      </c>
      <c r="O2774" s="173">
        <v>213</v>
      </c>
      <c r="P2774" s="167">
        <v>1.7239263803681</v>
      </c>
    </row>
    <row r="2775" spans="1:16" x14ac:dyDescent="0.35">
      <c r="A2775" s="177" t="s">
        <v>6871</v>
      </c>
      <c r="B2775" s="175" t="s">
        <v>2806</v>
      </c>
      <c r="C2775" s="175" t="s">
        <v>256</v>
      </c>
      <c r="D2775" s="175" t="s">
        <v>6870</v>
      </c>
      <c r="E2775" s="175" t="s">
        <v>6869</v>
      </c>
      <c r="F2775" s="175"/>
      <c r="G2775" s="176" t="s">
        <v>6868</v>
      </c>
      <c r="H2775" s="175" t="s">
        <v>1646</v>
      </c>
      <c r="I2775" s="173">
        <v>0</v>
      </c>
      <c r="J2775" s="173">
        <v>0</v>
      </c>
      <c r="K2775" s="173">
        <v>0</v>
      </c>
      <c r="L2775" s="174">
        <v>0</v>
      </c>
      <c r="M2775" s="173">
        <v>159</v>
      </c>
      <c r="N2775" s="173">
        <v>89</v>
      </c>
      <c r="O2775" s="173">
        <v>162</v>
      </c>
      <c r="P2775" s="167">
        <v>0.78651685393258397</v>
      </c>
    </row>
    <row r="2776" spans="1:16" x14ac:dyDescent="0.35">
      <c r="A2776" s="177" t="s">
        <v>2775</v>
      </c>
      <c r="B2776" s="175" t="s">
        <v>2774</v>
      </c>
      <c r="C2776" s="175" t="s">
        <v>254</v>
      </c>
      <c r="D2776" s="175"/>
      <c r="E2776" s="175" t="s">
        <v>2773</v>
      </c>
      <c r="F2776" s="175"/>
      <c r="G2776" s="176"/>
      <c r="H2776" s="175" t="s">
        <v>1462</v>
      </c>
      <c r="I2776" s="173">
        <v>0</v>
      </c>
      <c r="J2776" s="173">
        <v>0</v>
      </c>
      <c r="K2776" s="173">
        <v>0</v>
      </c>
      <c r="L2776" s="174">
        <v>0</v>
      </c>
      <c r="M2776" s="173">
        <v>0</v>
      </c>
      <c r="N2776" s="173">
        <v>0</v>
      </c>
      <c r="O2776" s="173">
        <v>0</v>
      </c>
      <c r="P2776" s="167">
        <v>0</v>
      </c>
    </row>
    <row r="2777" spans="1:16" x14ac:dyDescent="0.35">
      <c r="A2777" s="177" t="s">
        <v>2772</v>
      </c>
      <c r="B2777" s="175" t="s">
        <v>2771</v>
      </c>
      <c r="C2777" s="175" t="s">
        <v>255</v>
      </c>
      <c r="D2777" s="175"/>
      <c r="E2777" s="175" t="s">
        <v>2770</v>
      </c>
      <c r="F2777" s="175"/>
      <c r="G2777" s="176"/>
      <c r="H2777" s="175" t="s">
        <v>1462</v>
      </c>
      <c r="I2777" s="173">
        <v>0</v>
      </c>
      <c r="J2777" s="173">
        <v>0</v>
      </c>
      <c r="K2777" s="173">
        <v>0</v>
      </c>
      <c r="L2777" s="174">
        <v>0</v>
      </c>
      <c r="M2777" s="173">
        <v>0</v>
      </c>
      <c r="N2777" s="173">
        <v>0</v>
      </c>
      <c r="O2777" s="173">
        <v>0</v>
      </c>
      <c r="P2777" s="167">
        <v>0</v>
      </c>
    </row>
    <row r="2778" spans="1:16" x14ac:dyDescent="0.35">
      <c r="A2778" s="177" t="s">
        <v>2769</v>
      </c>
      <c r="B2778" s="175" t="s">
        <v>2768</v>
      </c>
      <c r="C2778" s="175" t="s">
        <v>254</v>
      </c>
      <c r="D2778" s="175" t="s">
        <v>9438</v>
      </c>
      <c r="E2778" s="175" t="s">
        <v>2767</v>
      </c>
      <c r="F2778" s="175"/>
      <c r="G2778" s="176" t="s">
        <v>9439</v>
      </c>
      <c r="H2778" s="175" t="s">
        <v>1646</v>
      </c>
      <c r="I2778" s="173">
        <v>0</v>
      </c>
      <c r="J2778" s="173">
        <v>0</v>
      </c>
      <c r="K2778" s="173">
        <v>0</v>
      </c>
      <c r="L2778" s="174">
        <v>0</v>
      </c>
      <c r="M2778" s="173">
        <v>503</v>
      </c>
      <c r="N2778" s="173">
        <v>157</v>
      </c>
      <c r="O2778" s="173">
        <v>205</v>
      </c>
      <c r="P2778" s="167">
        <v>2.2038216560509598</v>
      </c>
    </row>
    <row r="2779" spans="1:16" x14ac:dyDescent="0.35">
      <c r="A2779" s="177" t="s">
        <v>2766</v>
      </c>
      <c r="B2779" s="175" t="s">
        <v>2765</v>
      </c>
      <c r="C2779" s="175" t="s">
        <v>254</v>
      </c>
      <c r="D2779" s="175" t="s">
        <v>11477</v>
      </c>
      <c r="E2779" s="175" t="s">
        <v>2763</v>
      </c>
      <c r="F2779" s="175"/>
      <c r="G2779" s="176" t="s">
        <v>1894</v>
      </c>
      <c r="H2779" s="175" t="s">
        <v>1469</v>
      </c>
      <c r="I2779" s="173">
        <v>0</v>
      </c>
      <c r="J2779" s="173">
        <v>0</v>
      </c>
      <c r="K2779" s="173">
        <v>0</v>
      </c>
      <c r="L2779" s="174">
        <v>0</v>
      </c>
      <c r="M2779" s="173">
        <v>22</v>
      </c>
      <c r="N2779" s="173">
        <v>14</v>
      </c>
      <c r="O2779" s="173">
        <v>28</v>
      </c>
      <c r="P2779" s="167">
        <v>0.57142857142857095</v>
      </c>
    </row>
    <row r="2780" spans="1:16" x14ac:dyDescent="0.35">
      <c r="A2780" s="177" t="s">
        <v>2762</v>
      </c>
      <c r="B2780" s="175" t="s">
        <v>2141</v>
      </c>
      <c r="C2780" s="175" t="s">
        <v>258</v>
      </c>
      <c r="D2780" s="175"/>
      <c r="E2780" s="175" t="s">
        <v>2761</v>
      </c>
      <c r="F2780" s="175"/>
      <c r="G2780" s="176"/>
      <c r="H2780" s="175" t="s">
        <v>1469</v>
      </c>
      <c r="I2780" s="173">
        <v>0</v>
      </c>
      <c r="J2780" s="173">
        <v>0</v>
      </c>
      <c r="K2780" s="173">
        <v>0</v>
      </c>
      <c r="L2780" s="174">
        <v>0</v>
      </c>
      <c r="M2780" s="173">
        <v>0</v>
      </c>
      <c r="N2780" s="173">
        <v>3</v>
      </c>
      <c r="O2780" s="173">
        <v>5</v>
      </c>
      <c r="P2780" s="167">
        <v>-1</v>
      </c>
    </row>
    <row r="2781" spans="1:16" x14ac:dyDescent="0.35">
      <c r="A2781" s="177" t="s">
        <v>2760</v>
      </c>
      <c r="B2781" s="175" t="s">
        <v>2141</v>
      </c>
      <c r="C2781" s="175" t="s">
        <v>258</v>
      </c>
      <c r="D2781" s="175" t="s">
        <v>2686</v>
      </c>
      <c r="E2781" s="175" t="s">
        <v>2759</v>
      </c>
      <c r="F2781" s="175"/>
      <c r="G2781" s="176" t="s">
        <v>1885</v>
      </c>
      <c r="H2781" s="175" t="s">
        <v>1462</v>
      </c>
      <c r="I2781" s="173">
        <v>0</v>
      </c>
      <c r="J2781" s="173">
        <v>0</v>
      </c>
      <c r="K2781" s="173">
        <v>0</v>
      </c>
      <c r="L2781" s="174">
        <v>0</v>
      </c>
      <c r="M2781" s="173">
        <v>60</v>
      </c>
      <c r="N2781" s="173">
        <v>33</v>
      </c>
      <c r="O2781" s="173">
        <v>57</v>
      </c>
      <c r="P2781" s="167">
        <v>0.81818181818181801</v>
      </c>
    </row>
    <row r="2782" spans="1:16" x14ac:dyDescent="0.35">
      <c r="A2782" s="177" t="s">
        <v>2758</v>
      </c>
      <c r="B2782" s="175" t="s">
        <v>2757</v>
      </c>
      <c r="C2782" s="175" t="s">
        <v>254</v>
      </c>
      <c r="D2782" s="175" t="s">
        <v>9986</v>
      </c>
      <c r="E2782" s="175" t="s">
        <v>2756</v>
      </c>
      <c r="F2782" s="175"/>
      <c r="G2782" s="176" t="s">
        <v>2755</v>
      </c>
      <c r="H2782" s="175" t="s">
        <v>1469</v>
      </c>
      <c r="I2782" s="173">
        <v>0</v>
      </c>
      <c r="J2782" s="173">
        <v>0</v>
      </c>
      <c r="K2782" s="173">
        <v>0</v>
      </c>
      <c r="L2782" s="174">
        <v>0</v>
      </c>
      <c r="M2782" s="173">
        <v>166</v>
      </c>
      <c r="N2782" s="173">
        <v>74</v>
      </c>
      <c r="O2782" s="173">
        <v>107</v>
      </c>
      <c r="P2782" s="167">
        <v>1.2432432432432401</v>
      </c>
    </row>
    <row r="2783" spans="1:16" x14ac:dyDescent="0.35">
      <c r="A2783" s="177" t="s">
        <v>2754</v>
      </c>
      <c r="B2783" s="175" t="s">
        <v>2753</v>
      </c>
      <c r="C2783" s="175" t="s">
        <v>262</v>
      </c>
      <c r="D2783" s="175" t="s">
        <v>10050</v>
      </c>
      <c r="E2783" s="175" t="s">
        <v>2752</v>
      </c>
      <c r="F2783" s="175"/>
      <c r="G2783" s="176" t="s">
        <v>10051</v>
      </c>
      <c r="H2783" s="175" t="s">
        <v>1462</v>
      </c>
      <c r="I2783" s="173">
        <v>0</v>
      </c>
      <c r="J2783" s="173">
        <v>0</v>
      </c>
      <c r="K2783" s="173">
        <v>0</v>
      </c>
      <c r="L2783" s="174">
        <v>0</v>
      </c>
      <c r="M2783" s="173">
        <v>37</v>
      </c>
      <c r="N2783" s="173">
        <v>19</v>
      </c>
      <c r="O2783" s="173">
        <v>44</v>
      </c>
      <c r="P2783" s="167">
        <v>0.94736842105263197</v>
      </c>
    </row>
    <row r="2784" spans="1:16" x14ac:dyDescent="0.35">
      <c r="A2784" s="177" t="s">
        <v>2751</v>
      </c>
      <c r="B2784" s="175" t="s">
        <v>2537</v>
      </c>
      <c r="C2784" s="175" t="s">
        <v>257</v>
      </c>
      <c r="D2784" s="175"/>
      <c r="E2784" s="175" t="s">
        <v>2750</v>
      </c>
      <c r="F2784" s="175"/>
      <c r="G2784" s="176"/>
      <c r="H2784" s="175" t="s">
        <v>1462</v>
      </c>
      <c r="I2784" s="173">
        <v>0</v>
      </c>
      <c r="J2784" s="173">
        <v>0</v>
      </c>
      <c r="K2784" s="173">
        <v>0</v>
      </c>
      <c r="L2784" s="174">
        <v>0</v>
      </c>
      <c r="M2784" s="173">
        <v>0</v>
      </c>
      <c r="N2784" s="173">
        <v>0</v>
      </c>
      <c r="O2784" s="173">
        <v>0</v>
      </c>
      <c r="P2784" s="167">
        <v>0</v>
      </c>
    </row>
    <row r="2785" spans="1:16" x14ac:dyDescent="0.35">
      <c r="A2785" s="177" t="s">
        <v>2749</v>
      </c>
      <c r="B2785" s="175" t="s">
        <v>2141</v>
      </c>
      <c r="C2785" s="175" t="s">
        <v>258</v>
      </c>
      <c r="D2785" s="175" t="s">
        <v>1880</v>
      </c>
      <c r="E2785" s="175" t="s">
        <v>2748</v>
      </c>
      <c r="F2785" s="175"/>
      <c r="G2785" s="176" t="s">
        <v>202</v>
      </c>
      <c r="H2785" s="175" t="s">
        <v>1462</v>
      </c>
      <c r="I2785" s="173">
        <v>0</v>
      </c>
      <c r="J2785" s="173">
        <v>0</v>
      </c>
      <c r="K2785" s="173">
        <v>0</v>
      </c>
      <c r="L2785" s="174">
        <v>0</v>
      </c>
      <c r="M2785" s="173">
        <v>62</v>
      </c>
      <c r="N2785" s="173">
        <v>43</v>
      </c>
      <c r="O2785" s="173">
        <v>45</v>
      </c>
      <c r="P2785" s="167">
        <v>0.44186046511627902</v>
      </c>
    </row>
    <row r="2786" spans="1:16" x14ac:dyDescent="0.35">
      <c r="A2786" s="177" t="s">
        <v>2747</v>
      </c>
      <c r="B2786" s="175" t="s">
        <v>2746</v>
      </c>
      <c r="C2786" s="175" t="s">
        <v>258</v>
      </c>
      <c r="D2786" s="175"/>
      <c r="E2786" s="175" t="s">
        <v>2745</v>
      </c>
      <c r="F2786" s="175"/>
      <c r="G2786" s="176"/>
      <c r="H2786" s="175" t="s">
        <v>1646</v>
      </c>
      <c r="I2786" s="173">
        <v>0</v>
      </c>
      <c r="J2786" s="173">
        <v>0</v>
      </c>
      <c r="K2786" s="173">
        <v>0</v>
      </c>
      <c r="L2786" s="174">
        <v>0</v>
      </c>
      <c r="M2786" s="173">
        <v>0</v>
      </c>
      <c r="N2786" s="173">
        <v>0</v>
      </c>
      <c r="O2786" s="173">
        <v>0</v>
      </c>
      <c r="P2786" s="167">
        <v>0</v>
      </c>
    </row>
    <row r="2787" spans="1:16" x14ac:dyDescent="0.35">
      <c r="A2787" s="177" t="s">
        <v>2744</v>
      </c>
      <c r="B2787" s="175" t="s">
        <v>2743</v>
      </c>
      <c r="C2787" s="175" t="s">
        <v>255</v>
      </c>
      <c r="D2787" s="175" t="s">
        <v>5700</v>
      </c>
      <c r="E2787" s="175" t="s">
        <v>2742</v>
      </c>
      <c r="F2787" s="175"/>
      <c r="G2787" s="176" t="s">
        <v>5698</v>
      </c>
      <c r="H2787" s="175" t="s">
        <v>1469</v>
      </c>
      <c r="I2787" s="173">
        <v>0</v>
      </c>
      <c r="J2787" s="173">
        <v>0</v>
      </c>
      <c r="K2787" s="173">
        <v>0</v>
      </c>
      <c r="L2787" s="174">
        <v>0</v>
      </c>
      <c r="M2787" s="173">
        <v>61</v>
      </c>
      <c r="N2787" s="173">
        <v>20</v>
      </c>
      <c r="O2787" s="173">
        <v>26</v>
      </c>
      <c r="P2787" s="167">
        <v>2.0499999999999998</v>
      </c>
    </row>
    <row r="2788" spans="1:16" x14ac:dyDescent="0.35">
      <c r="A2788" s="177" t="s">
        <v>2741</v>
      </c>
      <c r="B2788" s="175" t="s">
        <v>2740</v>
      </c>
      <c r="C2788" s="175" t="s">
        <v>257</v>
      </c>
      <c r="D2788" s="175" t="s">
        <v>9500</v>
      </c>
      <c r="E2788" s="175" t="s">
        <v>2739</v>
      </c>
      <c r="F2788" s="175"/>
      <c r="G2788" s="176" t="s">
        <v>216</v>
      </c>
      <c r="H2788" s="175" t="s">
        <v>1646</v>
      </c>
      <c r="I2788" s="173">
        <v>0</v>
      </c>
      <c r="J2788" s="173">
        <v>0</v>
      </c>
      <c r="K2788" s="173">
        <v>0</v>
      </c>
      <c r="L2788" s="174">
        <v>0</v>
      </c>
      <c r="M2788" s="173">
        <v>17</v>
      </c>
      <c r="N2788" s="173">
        <v>3</v>
      </c>
      <c r="O2788" s="173">
        <v>5</v>
      </c>
      <c r="P2788" s="167">
        <v>4.6666666666666696</v>
      </c>
    </row>
    <row r="2789" spans="1:16" x14ac:dyDescent="0.35">
      <c r="A2789" s="177" t="s">
        <v>6643</v>
      </c>
      <c r="B2789" s="175" t="s">
        <v>3139</v>
      </c>
      <c r="C2789" s="175" t="s">
        <v>256</v>
      </c>
      <c r="D2789" s="175" t="s">
        <v>10643</v>
      </c>
      <c r="E2789" s="175" t="s">
        <v>6642</v>
      </c>
      <c r="F2789" s="175"/>
      <c r="G2789" s="176" t="s">
        <v>11478</v>
      </c>
      <c r="H2789" s="175" t="s">
        <v>1646</v>
      </c>
      <c r="I2789" s="173">
        <v>0</v>
      </c>
      <c r="J2789" s="173">
        <v>0</v>
      </c>
      <c r="K2789" s="173">
        <v>0</v>
      </c>
      <c r="L2789" s="174">
        <v>0</v>
      </c>
      <c r="M2789" s="173">
        <v>172</v>
      </c>
      <c r="N2789" s="173">
        <v>86</v>
      </c>
      <c r="O2789" s="173">
        <v>125</v>
      </c>
      <c r="P2789" s="167">
        <v>1</v>
      </c>
    </row>
    <row r="2790" spans="1:16" x14ac:dyDescent="0.35">
      <c r="A2790" s="177" t="s">
        <v>7099</v>
      </c>
      <c r="B2790" s="175" t="s">
        <v>7020</v>
      </c>
      <c r="C2790" s="175" t="s">
        <v>255</v>
      </c>
      <c r="D2790" s="175" t="s">
        <v>6988</v>
      </c>
      <c r="E2790" s="175" t="s">
        <v>7098</v>
      </c>
      <c r="F2790" s="175"/>
      <c r="G2790" s="176" t="s">
        <v>6986</v>
      </c>
      <c r="H2790" s="175" t="s">
        <v>1646</v>
      </c>
      <c r="I2790" s="173">
        <v>0</v>
      </c>
      <c r="J2790" s="173">
        <v>4</v>
      </c>
      <c r="K2790" s="173">
        <v>0</v>
      </c>
      <c r="L2790" s="174">
        <v>-1</v>
      </c>
      <c r="M2790" s="173">
        <v>307</v>
      </c>
      <c r="N2790" s="173">
        <v>262</v>
      </c>
      <c r="O2790" s="173">
        <v>335</v>
      </c>
      <c r="P2790" s="167">
        <v>0.17175572519084001</v>
      </c>
    </row>
    <row r="2791" spans="1:16" x14ac:dyDescent="0.35">
      <c r="A2791" s="177" t="s">
        <v>2733</v>
      </c>
      <c r="B2791" s="175" t="s">
        <v>2732</v>
      </c>
      <c r="C2791" s="175" t="s">
        <v>262</v>
      </c>
      <c r="D2791" s="175" t="s">
        <v>1837</v>
      </c>
      <c r="E2791" s="175" t="s">
        <v>2731</v>
      </c>
      <c r="F2791" s="175"/>
      <c r="G2791" s="176" t="s">
        <v>216</v>
      </c>
      <c r="H2791" s="175" t="s">
        <v>1462</v>
      </c>
      <c r="I2791" s="173">
        <v>0</v>
      </c>
      <c r="J2791" s="173">
        <v>0</v>
      </c>
      <c r="K2791" s="173">
        <v>0</v>
      </c>
      <c r="L2791" s="174">
        <v>0</v>
      </c>
      <c r="M2791" s="173">
        <v>0</v>
      </c>
      <c r="N2791" s="173">
        <v>0</v>
      </c>
      <c r="O2791" s="173">
        <v>0</v>
      </c>
      <c r="P2791" s="167">
        <v>0</v>
      </c>
    </row>
    <row r="2792" spans="1:16" x14ac:dyDescent="0.35">
      <c r="A2792" s="177" t="s">
        <v>2728</v>
      </c>
      <c r="B2792" s="175"/>
      <c r="C2792" s="175" t="s">
        <v>8856</v>
      </c>
      <c r="D2792" s="175"/>
      <c r="E2792" s="175"/>
      <c r="F2792" s="175" t="s">
        <v>2727</v>
      </c>
      <c r="G2792" s="176"/>
      <c r="H2792" s="175" t="s">
        <v>1462</v>
      </c>
      <c r="I2792" s="173">
        <v>0</v>
      </c>
      <c r="J2792" s="173">
        <v>0</v>
      </c>
      <c r="K2792" s="173">
        <v>0</v>
      </c>
      <c r="L2792" s="174">
        <v>0</v>
      </c>
      <c r="M2792" s="173">
        <v>0</v>
      </c>
      <c r="N2792" s="173">
        <v>0</v>
      </c>
      <c r="O2792" s="173">
        <v>0</v>
      </c>
      <c r="P2792" s="167">
        <v>0</v>
      </c>
    </row>
    <row r="2793" spans="1:16" x14ac:dyDescent="0.35">
      <c r="A2793" s="177" t="s">
        <v>2726</v>
      </c>
      <c r="B2793" s="175"/>
      <c r="C2793" s="175" t="s">
        <v>8856</v>
      </c>
      <c r="D2793" s="175" t="s">
        <v>10645</v>
      </c>
      <c r="E2793" s="175"/>
      <c r="F2793" s="175" t="s">
        <v>2725</v>
      </c>
      <c r="G2793" s="176" t="s">
        <v>3006</v>
      </c>
      <c r="H2793" s="175" t="s">
        <v>1646</v>
      </c>
      <c r="I2793" s="173">
        <v>0</v>
      </c>
      <c r="J2793" s="173">
        <v>0</v>
      </c>
      <c r="K2793" s="173">
        <v>0</v>
      </c>
      <c r="L2793" s="174">
        <v>0</v>
      </c>
      <c r="M2793" s="173">
        <v>422</v>
      </c>
      <c r="N2793" s="173">
        <v>131</v>
      </c>
      <c r="O2793" s="173">
        <v>167</v>
      </c>
      <c r="P2793" s="167">
        <v>2.2213740458015301</v>
      </c>
    </row>
    <row r="2794" spans="1:16" x14ac:dyDescent="0.35">
      <c r="A2794" s="177" t="s">
        <v>2724</v>
      </c>
      <c r="B2794" s="175" t="s">
        <v>2723</v>
      </c>
      <c r="C2794" s="175" t="s">
        <v>257</v>
      </c>
      <c r="D2794" s="175" t="s">
        <v>2722</v>
      </c>
      <c r="E2794" s="175"/>
      <c r="F2794" s="175" t="s">
        <v>2721</v>
      </c>
      <c r="G2794" s="176" t="s">
        <v>1885</v>
      </c>
      <c r="H2794" s="175" t="s">
        <v>1469</v>
      </c>
      <c r="I2794" s="173">
        <v>0</v>
      </c>
      <c r="J2794" s="173">
        <v>0</v>
      </c>
      <c r="K2794" s="173">
        <v>0</v>
      </c>
      <c r="L2794" s="174">
        <v>0</v>
      </c>
      <c r="M2794" s="173">
        <v>195</v>
      </c>
      <c r="N2794" s="173">
        <v>199</v>
      </c>
      <c r="O2794" s="173">
        <v>249</v>
      </c>
      <c r="P2794" s="167">
        <v>-2.01005025125628E-2</v>
      </c>
    </row>
    <row r="2795" spans="1:16" x14ac:dyDescent="0.35">
      <c r="A2795" s="177" t="s">
        <v>2720</v>
      </c>
      <c r="B2795" s="175"/>
      <c r="C2795" s="175" t="s">
        <v>8856</v>
      </c>
      <c r="D2795" s="175" t="s">
        <v>11482</v>
      </c>
      <c r="E2795" s="175"/>
      <c r="F2795" s="175" t="s">
        <v>2719</v>
      </c>
      <c r="G2795" s="176" t="s">
        <v>10646</v>
      </c>
      <c r="H2795" s="175" t="s">
        <v>1469</v>
      </c>
      <c r="I2795" s="173">
        <v>0</v>
      </c>
      <c r="J2795" s="173">
        <v>0</v>
      </c>
      <c r="K2795" s="173">
        <v>1</v>
      </c>
      <c r="L2795" s="174">
        <v>0</v>
      </c>
      <c r="M2795" s="173">
        <v>305</v>
      </c>
      <c r="N2795" s="173">
        <v>135</v>
      </c>
      <c r="O2795" s="173">
        <v>183</v>
      </c>
      <c r="P2795" s="167">
        <v>1.25925925925926</v>
      </c>
    </row>
    <row r="2796" spans="1:16" x14ac:dyDescent="0.35">
      <c r="A2796" s="177" t="s">
        <v>2710</v>
      </c>
      <c r="B2796" s="175"/>
      <c r="C2796" s="175" t="s">
        <v>8856</v>
      </c>
      <c r="D2796" s="175" t="s">
        <v>10660</v>
      </c>
      <c r="E2796" s="175"/>
      <c r="F2796" s="175" t="s">
        <v>2709</v>
      </c>
      <c r="G2796" s="176" t="s">
        <v>2059</v>
      </c>
      <c r="H2796" s="175" t="s">
        <v>1646</v>
      </c>
      <c r="I2796" s="173">
        <v>0</v>
      </c>
      <c r="J2796" s="173">
        <v>0</v>
      </c>
      <c r="K2796" s="173">
        <v>0</v>
      </c>
      <c r="L2796" s="174">
        <v>0</v>
      </c>
      <c r="M2796" s="173">
        <v>258</v>
      </c>
      <c r="N2796" s="173">
        <v>100</v>
      </c>
      <c r="O2796" s="173">
        <v>121</v>
      </c>
      <c r="P2796" s="167">
        <v>1.58</v>
      </c>
    </row>
    <row r="2797" spans="1:16" x14ac:dyDescent="0.35">
      <c r="A2797" s="177" t="s">
        <v>2694</v>
      </c>
      <c r="B2797" s="175"/>
      <c r="C2797" s="175" t="s">
        <v>8856</v>
      </c>
      <c r="D2797" s="175" t="s">
        <v>10672</v>
      </c>
      <c r="E2797" s="175"/>
      <c r="F2797" s="175" t="s">
        <v>2693</v>
      </c>
      <c r="G2797" s="176" t="s">
        <v>10051</v>
      </c>
      <c r="H2797" s="175" t="s">
        <v>1646</v>
      </c>
      <c r="I2797" s="173">
        <v>0</v>
      </c>
      <c r="J2797" s="173">
        <v>0</v>
      </c>
      <c r="K2797" s="173">
        <v>0</v>
      </c>
      <c r="L2797" s="174">
        <v>0</v>
      </c>
      <c r="M2797" s="173">
        <v>105</v>
      </c>
      <c r="N2797" s="173">
        <v>36</v>
      </c>
      <c r="O2797" s="173">
        <v>81</v>
      </c>
      <c r="P2797" s="167">
        <v>1.9166666666666701</v>
      </c>
    </row>
    <row r="2798" spans="1:16" x14ac:dyDescent="0.35">
      <c r="A2798" s="177" t="s">
        <v>2684</v>
      </c>
      <c r="B2798" s="175"/>
      <c r="C2798" s="175" t="s">
        <v>8856</v>
      </c>
      <c r="D2798" s="175" t="s">
        <v>10675</v>
      </c>
      <c r="E2798" s="175"/>
      <c r="F2798" s="175" t="s">
        <v>2683</v>
      </c>
      <c r="G2798" s="176" t="s">
        <v>10567</v>
      </c>
      <c r="H2798" s="175" t="s">
        <v>1469</v>
      </c>
      <c r="I2798" s="173">
        <v>0</v>
      </c>
      <c r="J2798" s="173">
        <v>0</v>
      </c>
      <c r="K2798" s="173">
        <v>0</v>
      </c>
      <c r="L2798" s="174">
        <v>0</v>
      </c>
      <c r="M2798" s="173">
        <v>162</v>
      </c>
      <c r="N2798" s="173">
        <v>69</v>
      </c>
      <c r="O2798" s="173">
        <v>142</v>
      </c>
      <c r="P2798" s="167">
        <v>1.34782608695652</v>
      </c>
    </row>
    <row r="2799" spans="1:16" x14ac:dyDescent="0.35">
      <c r="A2799" s="177" t="s">
        <v>2680</v>
      </c>
      <c r="B2799" s="175"/>
      <c r="C2799" s="175" t="s">
        <v>266</v>
      </c>
      <c r="D2799" s="175"/>
      <c r="E2799" s="175"/>
      <c r="F2799" s="175" t="s">
        <v>2679</v>
      </c>
      <c r="G2799" s="176"/>
      <c r="H2799" s="175" t="s">
        <v>1462</v>
      </c>
      <c r="I2799" s="173">
        <v>0</v>
      </c>
      <c r="J2799" s="173">
        <v>0</v>
      </c>
      <c r="K2799" s="173">
        <v>0</v>
      </c>
      <c r="L2799" s="174">
        <v>0</v>
      </c>
      <c r="M2799" s="173">
        <v>0</v>
      </c>
      <c r="N2799" s="173">
        <v>0</v>
      </c>
      <c r="O2799" s="173">
        <v>0</v>
      </c>
      <c r="P2799" s="167">
        <v>0</v>
      </c>
    </row>
    <row r="2800" spans="1:16" x14ac:dyDescent="0.35">
      <c r="A2800" s="177" t="s">
        <v>2678</v>
      </c>
      <c r="B2800" s="175"/>
      <c r="C2800" s="175" t="s">
        <v>255</v>
      </c>
      <c r="D2800" s="175"/>
      <c r="E2800" s="175"/>
      <c r="F2800" s="175" t="s">
        <v>2677</v>
      </c>
      <c r="G2800" s="176"/>
      <c r="H2800" s="175" t="s">
        <v>1462</v>
      </c>
      <c r="I2800" s="173">
        <v>0</v>
      </c>
      <c r="J2800" s="173">
        <v>0</v>
      </c>
      <c r="K2800" s="173">
        <v>0</v>
      </c>
      <c r="L2800" s="174">
        <v>0</v>
      </c>
      <c r="M2800" s="173">
        <v>0</v>
      </c>
      <c r="N2800" s="173">
        <v>0</v>
      </c>
      <c r="O2800" s="173">
        <v>0</v>
      </c>
      <c r="P2800" s="167">
        <v>0</v>
      </c>
    </row>
    <row r="2801" spans="1:16" x14ac:dyDescent="0.35">
      <c r="A2801" s="177" t="s">
        <v>7354</v>
      </c>
      <c r="B2801" s="175" t="s">
        <v>2723</v>
      </c>
      <c r="C2801" s="175" t="s">
        <v>258</v>
      </c>
      <c r="D2801" s="175" t="s">
        <v>9836</v>
      </c>
      <c r="E2801" s="175"/>
      <c r="F2801" s="175" t="s">
        <v>7353</v>
      </c>
      <c r="G2801" s="176" t="s">
        <v>11496</v>
      </c>
      <c r="H2801" s="175" t="s">
        <v>1646</v>
      </c>
      <c r="I2801" s="173">
        <v>0</v>
      </c>
      <c r="J2801" s="173">
        <v>0</v>
      </c>
      <c r="K2801" s="173">
        <v>0</v>
      </c>
      <c r="L2801" s="174">
        <v>0</v>
      </c>
      <c r="M2801" s="173">
        <v>357</v>
      </c>
      <c r="N2801" s="173">
        <v>125</v>
      </c>
      <c r="O2801" s="173">
        <v>158</v>
      </c>
      <c r="P2801" s="167">
        <v>1.8560000000000001</v>
      </c>
    </row>
    <row r="2802" spans="1:16" x14ac:dyDescent="0.35">
      <c r="A2802" s="177" t="s">
        <v>2670</v>
      </c>
      <c r="B2802" s="175"/>
      <c r="C2802" s="175" t="s">
        <v>350</v>
      </c>
      <c r="D2802" s="175" t="s">
        <v>11900</v>
      </c>
      <c r="E2802" s="175"/>
      <c r="F2802" s="175" t="s">
        <v>2669</v>
      </c>
      <c r="G2802" s="176" t="s">
        <v>11901</v>
      </c>
      <c r="H2802" s="175" t="s">
        <v>1469</v>
      </c>
      <c r="I2802" s="173">
        <v>0</v>
      </c>
      <c r="J2802" s="173">
        <v>0</v>
      </c>
      <c r="K2802" s="173">
        <v>0</v>
      </c>
      <c r="L2802" s="174">
        <v>0</v>
      </c>
      <c r="M2802" s="173">
        <v>393</v>
      </c>
      <c r="N2802" s="173">
        <v>173</v>
      </c>
      <c r="O2802" s="173">
        <v>223</v>
      </c>
      <c r="P2802" s="167">
        <v>1.27167630057803</v>
      </c>
    </row>
    <row r="2803" spans="1:16" x14ac:dyDescent="0.35">
      <c r="A2803" s="177" t="s">
        <v>2668</v>
      </c>
      <c r="B2803" s="175" t="s">
        <v>2645</v>
      </c>
      <c r="C2803" s="175" t="s">
        <v>264</v>
      </c>
      <c r="D2803" s="175"/>
      <c r="E2803" s="175" t="s">
        <v>2667</v>
      </c>
      <c r="F2803" s="175"/>
      <c r="G2803" s="176"/>
      <c r="H2803" s="175" t="s">
        <v>1469</v>
      </c>
      <c r="I2803" s="173">
        <v>0</v>
      </c>
      <c r="J2803" s="173">
        <v>0</v>
      </c>
      <c r="K2803" s="173">
        <v>0</v>
      </c>
      <c r="L2803" s="174">
        <v>0</v>
      </c>
      <c r="M2803" s="173">
        <v>0</v>
      </c>
      <c r="N2803" s="173">
        <v>3</v>
      </c>
      <c r="O2803" s="173">
        <v>5</v>
      </c>
      <c r="P2803" s="167">
        <v>-1</v>
      </c>
    </row>
    <row r="2804" spans="1:16" x14ac:dyDescent="0.35">
      <c r="A2804" s="177" t="s">
        <v>2664</v>
      </c>
      <c r="B2804" s="175"/>
      <c r="C2804" s="175" t="s">
        <v>350</v>
      </c>
      <c r="D2804" s="175" t="s">
        <v>2663</v>
      </c>
      <c r="E2804" s="175"/>
      <c r="F2804" s="175" t="s">
        <v>2662</v>
      </c>
      <c r="G2804" s="176" t="s">
        <v>2590</v>
      </c>
      <c r="H2804" s="175" t="s">
        <v>1469</v>
      </c>
      <c r="I2804" s="173">
        <v>0</v>
      </c>
      <c r="J2804" s="173">
        <v>0</v>
      </c>
      <c r="K2804" s="173">
        <v>0</v>
      </c>
      <c r="L2804" s="174">
        <v>0</v>
      </c>
      <c r="M2804" s="173">
        <v>97</v>
      </c>
      <c r="N2804" s="173">
        <v>52</v>
      </c>
      <c r="O2804" s="173">
        <v>52</v>
      </c>
      <c r="P2804" s="167">
        <v>0.86538461538461497</v>
      </c>
    </row>
    <row r="2805" spans="1:16" x14ac:dyDescent="0.35">
      <c r="A2805" s="177" t="s">
        <v>2659</v>
      </c>
      <c r="B2805" s="175" t="s">
        <v>2658</v>
      </c>
      <c r="C2805" s="175" t="s">
        <v>350</v>
      </c>
      <c r="D2805" s="175" t="s">
        <v>11499</v>
      </c>
      <c r="E2805" s="175" t="s">
        <v>2657</v>
      </c>
      <c r="F2805" s="175"/>
      <c r="G2805" s="176" t="s">
        <v>1986</v>
      </c>
      <c r="H2805" s="175" t="s">
        <v>1646</v>
      </c>
      <c r="I2805" s="173">
        <v>0</v>
      </c>
      <c r="J2805" s="173">
        <v>1</v>
      </c>
      <c r="K2805" s="173">
        <v>22</v>
      </c>
      <c r="L2805" s="174">
        <v>-1</v>
      </c>
      <c r="M2805" s="173">
        <v>82</v>
      </c>
      <c r="N2805" s="173">
        <v>40</v>
      </c>
      <c r="O2805" s="173">
        <v>32</v>
      </c>
      <c r="P2805" s="167">
        <v>1.05</v>
      </c>
    </row>
    <row r="2806" spans="1:16" x14ac:dyDescent="0.35">
      <c r="A2806" s="177" t="s">
        <v>2656</v>
      </c>
      <c r="B2806" s="175"/>
      <c r="C2806" s="175" t="s">
        <v>8856</v>
      </c>
      <c r="D2806" s="175" t="s">
        <v>2655</v>
      </c>
      <c r="E2806" s="175"/>
      <c r="F2806" s="175" t="s">
        <v>2654</v>
      </c>
      <c r="G2806" s="176" t="s">
        <v>2653</v>
      </c>
      <c r="H2806" s="175" t="s">
        <v>1469</v>
      </c>
      <c r="I2806" s="173">
        <v>0</v>
      </c>
      <c r="J2806" s="173">
        <v>0</v>
      </c>
      <c r="K2806" s="173">
        <v>0</v>
      </c>
      <c r="L2806" s="174">
        <v>0</v>
      </c>
      <c r="M2806" s="173">
        <v>139</v>
      </c>
      <c r="N2806" s="173">
        <v>69</v>
      </c>
      <c r="O2806" s="173">
        <v>72</v>
      </c>
      <c r="P2806" s="167">
        <v>1.01449275362319</v>
      </c>
    </row>
    <row r="2807" spans="1:16" x14ac:dyDescent="0.35">
      <c r="A2807" s="177" t="s">
        <v>2652</v>
      </c>
      <c r="B2807" s="175"/>
      <c r="C2807" s="175" t="s">
        <v>255</v>
      </c>
      <c r="D2807" s="175"/>
      <c r="E2807" s="175"/>
      <c r="F2807" s="175" t="s">
        <v>2651</v>
      </c>
      <c r="G2807" s="176"/>
      <c r="H2807" s="175" t="s">
        <v>1462</v>
      </c>
      <c r="I2807" s="173">
        <v>0</v>
      </c>
      <c r="J2807" s="173">
        <v>0</v>
      </c>
      <c r="K2807" s="173">
        <v>0</v>
      </c>
      <c r="L2807" s="174">
        <v>0</v>
      </c>
      <c r="M2807" s="173">
        <v>0</v>
      </c>
      <c r="N2807" s="173">
        <v>0</v>
      </c>
      <c r="O2807" s="173">
        <v>0</v>
      </c>
      <c r="P2807" s="167">
        <v>0</v>
      </c>
    </row>
    <row r="2808" spans="1:16" x14ac:dyDescent="0.35">
      <c r="A2808" s="177" t="s">
        <v>2650</v>
      </c>
      <c r="B2808" s="175"/>
      <c r="C2808" s="175" t="s">
        <v>350</v>
      </c>
      <c r="D2808" s="175"/>
      <c r="E2808" s="175"/>
      <c r="F2808" s="175" t="s">
        <v>2649</v>
      </c>
      <c r="G2808" s="176"/>
      <c r="H2808" s="175" t="s">
        <v>1462</v>
      </c>
      <c r="I2808" s="173">
        <v>0</v>
      </c>
      <c r="J2808" s="173">
        <v>0</v>
      </c>
      <c r="K2808" s="173">
        <v>0</v>
      </c>
      <c r="L2808" s="174">
        <v>0</v>
      </c>
      <c r="M2808" s="173">
        <v>0</v>
      </c>
      <c r="N2808" s="173">
        <v>0</v>
      </c>
      <c r="O2808" s="173">
        <v>0</v>
      </c>
      <c r="P2808" s="167">
        <v>0</v>
      </c>
    </row>
    <row r="2809" spans="1:16" x14ac:dyDescent="0.35">
      <c r="A2809" s="177" t="s">
        <v>2648</v>
      </c>
      <c r="B2809" s="175"/>
      <c r="C2809" s="175" t="s">
        <v>350</v>
      </c>
      <c r="D2809" s="175" t="s">
        <v>2642</v>
      </c>
      <c r="E2809" s="175"/>
      <c r="F2809" s="175" t="s">
        <v>2647</v>
      </c>
      <c r="G2809" s="176" t="s">
        <v>202</v>
      </c>
      <c r="H2809" s="175" t="s">
        <v>1462</v>
      </c>
      <c r="I2809" s="173">
        <v>0</v>
      </c>
      <c r="J2809" s="173">
        <v>0</v>
      </c>
      <c r="K2809" s="173">
        <v>0</v>
      </c>
      <c r="L2809" s="174">
        <v>0</v>
      </c>
      <c r="M2809" s="173">
        <v>0</v>
      </c>
      <c r="N2809" s="173">
        <v>0</v>
      </c>
      <c r="O2809" s="173">
        <v>0</v>
      </c>
      <c r="P2809" s="167">
        <v>0</v>
      </c>
    </row>
    <row r="2810" spans="1:16" x14ac:dyDescent="0.35">
      <c r="A2810" s="177" t="s">
        <v>2646</v>
      </c>
      <c r="B2810" s="175" t="s">
        <v>2645</v>
      </c>
      <c r="C2810" s="175" t="s">
        <v>264</v>
      </c>
      <c r="D2810" s="175" t="s">
        <v>10682</v>
      </c>
      <c r="E2810" s="175" t="s">
        <v>2644</v>
      </c>
      <c r="F2810" s="175"/>
      <c r="G2810" s="176" t="s">
        <v>10683</v>
      </c>
      <c r="H2810" s="175" t="s">
        <v>1646</v>
      </c>
      <c r="I2810" s="173">
        <v>0</v>
      </c>
      <c r="J2810" s="173">
        <v>0</v>
      </c>
      <c r="K2810" s="173">
        <v>0</v>
      </c>
      <c r="L2810" s="174">
        <v>0</v>
      </c>
      <c r="M2810" s="173">
        <v>133</v>
      </c>
      <c r="N2810" s="173">
        <v>49</v>
      </c>
      <c r="O2810" s="173">
        <v>69</v>
      </c>
      <c r="P2810" s="167">
        <v>1.71428571428571</v>
      </c>
    </row>
    <row r="2811" spans="1:16" x14ac:dyDescent="0.35">
      <c r="A2811" s="177" t="s">
        <v>2643</v>
      </c>
      <c r="B2811" s="175"/>
      <c r="C2811" s="175" t="s">
        <v>350</v>
      </c>
      <c r="D2811" s="175" t="s">
        <v>2642</v>
      </c>
      <c r="E2811" s="175"/>
      <c r="F2811" s="175" t="s">
        <v>2641</v>
      </c>
      <c r="G2811" s="176" t="s">
        <v>202</v>
      </c>
      <c r="H2811" s="175" t="s">
        <v>1878</v>
      </c>
      <c r="I2811" s="173">
        <v>0</v>
      </c>
      <c r="J2811" s="173">
        <v>0</v>
      </c>
      <c r="K2811" s="173">
        <v>0</v>
      </c>
      <c r="L2811" s="174">
        <v>0</v>
      </c>
      <c r="M2811" s="173">
        <v>20</v>
      </c>
      <c r="N2811" s="173">
        <v>3</v>
      </c>
      <c r="O2811" s="173">
        <v>6</v>
      </c>
      <c r="P2811" s="167">
        <v>5.6666666666666696</v>
      </c>
    </row>
    <row r="2812" spans="1:16" x14ac:dyDescent="0.35">
      <c r="A2812" s="177" t="s">
        <v>2640</v>
      </c>
      <c r="B2812" s="175"/>
      <c r="C2812" s="175" t="s">
        <v>350</v>
      </c>
      <c r="D2812" s="175" t="s">
        <v>9442</v>
      </c>
      <c r="E2812" s="175"/>
      <c r="F2812" s="175" t="s">
        <v>2639</v>
      </c>
      <c r="G2812" s="176" t="s">
        <v>9443</v>
      </c>
      <c r="H2812" s="175" t="s">
        <v>1646</v>
      </c>
      <c r="I2812" s="173">
        <v>0</v>
      </c>
      <c r="J2812" s="173">
        <v>0</v>
      </c>
      <c r="K2812" s="173">
        <v>0</v>
      </c>
      <c r="L2812" s="174">
        <v>0</v>
      </c>
      <c r="M2812" s="173">
        <v>20</v>
      </c>
      <c r="N2812" s="173">
        <v>3</v>
      </c>
      <c r="O2812" s="173">
        <v>5</v>
      </c>
      <c r="P2812" s="167">
        <v>5.6666666666666696</v>
      </c>
    </row>
    <row r="2813" spans="1:16" x14ac:dyDescent="0.35">
      <c r="A2813" s="177" t="s">
        <v>2631</v>
      </c>
      <c r="B2813" s="175"/>
      <c r="C2813" s="175" t="s">
        <v>8856</v>
      </c>
      <c r="D2813" s="175" t="s">
        <v>11501</v>
      </c>
      <c r="E2813" s="175"/>
      <c r="F2813" s="175" t="s">
        <v>2630</v>
      </c>
      <c r="G2813" s="176" t="s">
        <v>11502</v>
      </c>
      <c r="H2813" s="175" t="s">
        <v>1646</v>
      </c>
      <c r="I2813" s="173">
        <v>0</v>
      </c>
      <c r="J2813" s="173">
        <v>0</v>
      </c>
      <c r="K2813" s="173">
        <v>0</v>
      </c>
      <c r="L2813" s="174">
        <v>0</v>
      </c>
      <c r="M2813" s="173">
        <v>145</v>
      </c>
      <c r="N2813" s="173">
        <v>59</v>
      </c>
      <c r="O2813" s="173">
        <v>70</v>
      </c>
      <c r="P2813" s="167">
        <v>1.4576271186440699</v>
      </c>
    </row>
    <row r="2814" spans="1:16" x14ac:dyDescent="0.35">
      <c r="A2814" s="177" t="s">
        <v>2626</v>
      </c>
      <c r="B2814" s="175" t="s">
        <v>2141</v>
      </c>
      <c r="C2814" s="175" t="s">
        <v>258</v>
      </c>
      <c r="D2814" s="175" t="s">
        <v>9061</v>
      </c>
      <c r="E2814" s="175" t="s">
        <v>2625</v>
      </c>
      <c r="F2814" s="175"/>
      <c r="G2814" s="176" t="s">
        <v>201</v>
      </c>
      <c r="H2814" s="175" t="s">
        <v>1469</v>
      </c>
      <c r="I2814" s="173">
        <v>0</v>
      </c>
      <c r="J2814" s="173">
        <v>0</v>
      </c>
      <c r="K2814" s="173">
        <v>0</v>
      </c>
      <c r="L2814" s="174">
        <v>0</v>
      </c>
      <c r="M2814" s="173">
        <v>67</v>
      </c>
      <c r="N2814" s="173">
        <v>29</v>
      </c>
      <c r="O2814" s="173">
        <v>35</v>
      </c>
      <c r="P2814" s="167">
        <v>1.31034482758621</v>
      </c>
    </row>
    <row r="2815" spans="1:16" x14ac:dyDescent="0.35">
      <c r="A2815" s="177" t="s">
        <v>2624</v>
      </c>
      <c r="B2815" s="175" t="s">
        <v>2623</v>
      </c>
      <c r="C2815" s="175" t="s">
        <v>258</v>
      </c>
      <c r="D2815" s="175" t="s">
        <v>9444</v>
      </c>
      <c r="E2815" s="175" t="s">
        <v>2622</v>
      </c>
      <c r="F2815" s="175"/>
      <c r="G2815" s="176" t="s">
        <v>9445</v>
      </c>
      <c r="H2815" s="175" t="s">
        <v>1646</v>
      </c>
      <c r="I2815" s="173">
        <v>0</v>
      </c>
      <c r="J2815" s="173">
        <v>0</v>
      </c>
      <c r="K2815" s="173">
        <v>0</v>
      </c>
      <c r="L2815" s="174">
        <v>0</v>
      </c>
      <c r="M2815" s="173">
        <v>196</v>
      </c>
      <c r="N2815" s="173">
        <v>1491</v>
      </c>
      <c r="O2815" s="173">
        <v>1529</v>
      </c>
      <c r="P2815" s="167">
        <v>-0.86854460093896702</v>
      </c>
    </row>
    <row r="2816" spans="1:16" x14ac:dyDescent="0.35">
      <c r="A2816" s="177" t="s">
        <v>2621</v>
      </c>
      <c r="B2816" s="175"/>
      <c r="C2816" s="175" t="s">
        <v>350</v>
      </c>
      <c r="D2816" s="175" t="s">
        <v>2620</v>
      </c>
      <c r="E2816" s="175" t="s">
        <v>2619</v>
      </c>
      <c r="F2816" s="175"/>
      <c r="G2816" s="176" t="s">
        <v>2618</v>
      </c>
      <c r="H2816" s="175" t="s">
        <v>1469</v>
      </c>
      <c r="I2816" s="173">
        <v>0</v>
      </c>
      <c r="J2816" s="173">
        <v>0</v>
      </c>
      <c r="K2816" s="173">
        <v>0</v>
      </c>
      <c r="L2816" s="174">
        <v>0</v>
      </c>
      <c r="M2816" s="173">
        <v>87</v>
      </c>
      <c r="N2816" s="173">
        <v>33</v>
      </c>
      <c r="O2816" s="173">
        <v>43</v>
      </c>
      <c r="P2816" s="167">
        <v>1.63636363636364</v>
      </c>
    </row>
    <row r="2817" spans="1:16" x14ac:dyDescent="0.35">
      <c r="A2817" s="177" t="s">
        <v>2617</v>
      </c>
      <c r="B2817" s="175"/>
      <c r="C2817" s="175" t="s">
        <v>350</v>
      </c>
      <c r="D2817" s="175"/>
      <c r="E2817" s="175"/>
      <c r="F2817" s="175" t="s">
        <v>2616</v>
      </c>
      <c r="G2817" s="176"/>
      <c r="H2817" s="175" t="s">
        <v>1462</v>
      </c>
      <c r="I2817" s="173">
        <v>0</v>
      </c>
      <c r="J2817" s="173">
        <v>0</v>
      </c>
      <c r="K2817" s="173">
        <v>0</v>
      </c>
      <c r="L2817" s="174">
        <v>0</v>
      </c>
      <c r="M2817" s="173">
        <v>0</v>
      </c>
      <c r="N2817" s="173">
        <v>0</v>
      </c>
      <c r="O2817" s="173">
        <v>0</v>
      </c>
      <c r="P2817" s="167">
        <v>0</v>
      </c>
    </row>
    <row r="2818" spans="1:16" x14ac:dyDescent="0.35">
      <c r="A2818" s="179" t="s">
        <v>2611</v>
      </c>
      <c r="B2818" s="178"/>
      <c r="C2818" s="178" t="s">
        <v>259</v>
      </c>
      <c r="D2818" s="175" t="s">
        <v>10687</v>
      </c>
      <c r="E2818" s="175"/>
      <c r="F2818" s="175" t="s">
        <v>2610</v>
      </c>
      <c r="G2818" s="176" t="s">
        <v>10688</v>
      </c>
      <c r="H2818" s="175" t="s">
        <v>1469</v>
      </c>
      <c r="I2818" s="173">
        <v>0</v>
      </c>
      <c r="J2818" s="173">
        <v>0</v>
      </c>
      <c r="K2818" s="173">
        <v>0</v>
      </c>
      <c r="L2818" s="174">
        <v>0</v>
      </c>
      <c r="M2818" s="173">
        <v>144</v>
      </c>
      <c r="N2818" s="173">
        <v>49</v>
      </c>
      <c r="O2818" s="173">
        <v>72</v>
      </c>
      <c r="P2818" s="167">
        <v>1.93877551020408</v>
      </c>
    </row>
    <row r="2819" spans="1:16" x14ac:dyDescent="0.35">
      <c r="A2819" s="177" t="s">
        <v>2609</v>
      </c>
      <c r="B2819" s="175"/>
      <c r="C2819" s="175" t="s">
        <v>8856</v>
      </c>
      <c r="D2819" s="175" t="s">
        <v>11904</v>
      </c>
      <c r="E2819" s="175"/>
      <c r="F2819" s="175" t="s">
        <v>2608</v>
      </c>
      <c r="G2819" s="176" t="s">
        <v>11905</v>
      </c>
      <c r="H2819" s="175" t="s">
        <v>1646</v>
      </c>
      <c r="I2819" s="173">
        <v>0</v>
      </c>
      <c r="J2819" s="173">
        <v>0</v>
      </c>
      <c r="K2819" s="173">
        <v>0</v>
      </c>
      <c r="L2819" s="174">
        <v>0</v>
      </c>
      <c r="M2819" s="173">
        <v>367</v>
      </c>
      <c r="N2819" s="173">
        <v>139</v>
      </c>
      <c r="O2819" s="173">
        <v>170</v>
      </c>
      <c r="P2819" s="167">
        <v>1.64028776978417</v>
      </c>
    </row>
    <row r="2820" spans="1:16" x14ac:dyDescent="0.35">
      <c r="A2820" s="177" t="s">
        <v>6865</v>
      </c>
      <c r="B2820" s="175"/>
      <c r="C2820" s="175" t="s">
        <v>258</v>
      </c>
      <c r="D2820" s="175" t="s">
        <v>9839</v>
      </c>
      <c r="E2820" s="175"/>
      <c r="F2820" s="175" t="s">
        <v>6864</v>
      </c>
      <c r="G2820" s="176" t="s">
        <v>11509</v>
      </c>
      <c r="H2820" s="175" t="s">
        <v>1646</v>
      </c>
      <c r="I2820" s="173">
        <v>0</v>
      </c>
      <c r="J2820" s="173">
        <v>2</v>
      </c>
      <c r="K2820" s="173">
        <v>4</v>
      </c>
      <c r="L2820" s="174">
        <v>-1</v>
      </c>
      <c r="M2820" s="173">
        <v>639</v>
      </c>
      <c r="N2820" s="173">
        <v>413</v>
      </c>
      <c r="O2820" s="173">
        <v>551</v>
      </c>
      <c r="P2820" s="167">
        <v>0.54721549636803901</v>
      </c>
    </row>
    <row r="2821" spans="1:16" x14ac:dyDescent="0.35">
      <c r="A2821" s="177" t="s">
        <v>2606</v>
      </c>
      <c r="B2821" s="175"/>
      <c r="C2821" s="175" t="s">
        <v>256</v>
      </c>
      <c r="D2821" s="175" t="s">
        <v>2605</v>
      </c>
      <c r="E2821" s="175"/>
      <c r="F2821" s="175" t="s">
        <v>2604</v>
      </c>
      <c r="G2821" s="176" t="s">
        <v>221</v>
      </c>
      <c r="H2821" s="175" t="s">
        <v>1469</v>
      </c>
      <c r="I2821" s="173">
        <v>0</v>
      </c>
      <c r="J2821" s="173">
        <v>0</v>
      </c>
      <c r="K2821" s="173">
        <v>0</v>
      </c>
      <c r="L2821" s="174">
        <v>0</v>
      </c>
      <c r="M2821" s="173">
        <v>34</v>
      </c>
      <c r="N2821" s="173">
        <v>6</v>
      </c>
      <c r="O2821" s="173">
        <v>10</v>
      </c>
      <c r="P2821" s="167">
        <v>4.6666666666666696</v>
      </c>
    </row>
    <row r="2822" spans="1:16" x14ac:dyDescent="0.35">
      <c r="A2822" s="177" t="s">
        <v>2603</v>
      </c>
      <c r="B2822" s="175"/>
      <c r="C2822" s="175" t="s">
        <v>260</v>
      </c>
      <c r="D2822" s="175" t="s">
        <v>2602</v>
      </c>
      <c r="E2822" s="175"/>
      <c r="F2822" s="175" t="s">
        <v>2601</v>
      </c>
      <c r="G2822" s="176" t="s">
        <v>1839</v>
      </c>
      <c r="H2822" s="175" t="s">
        <v>1469</v>
      </c>
      <c r="I2822" s="173">
        <v>0</v>
      </c>
      <c r="J2822" s="173">
        <v>0</v>
      </c>
      <c r="K2822" s="173">
        <v>0</v>
      </c>
      <c r="L2822" s="174">
        <v>0</v>
      </c>
      <c r="M2822" s="173">
        <v>39</v>
      </c>
      <c r="N2822" s="173">
        <v>18</v>
      </c>
      <c r="O2822" s="173">
        <v>23</v>
      </c>
      <c r="P2822" s="167">
        <v>1.1666666666666701</v>
      </c>
    </row>
    <row r="2823" spans="1:16" x14ac:dyDescent="0.35">
      <c r="A2823" s="177" t="s">
        <v>2600</v>
      </c>
      <c r="B2823" s="175"/>
      <c r="C2823" s="175" t="s">
        <v>260</v>
      </c>
      <c r="D2823" s="175"/>
      <c r="E2823" s="175"/>
      <c r="F2823" s="175" t="s">
        <v>2599</v>
      </c>
      <c r="G2823" s="176"/>
      <c r="H2823" s="175" t="s">
        <v>1462</v>
      </c>
      <c r="I2823" s="173">
        <v>0</v>
      </c>
      <c r="J2823" s="173">
        <v>0</v>
      </c>
      <c r="K2823" s="173">
        <v>0</v>
      </c>
      <c r="L2823" s="174">
        <v>0</v>
      </c>
      <c r="M2823" s="173">
        <v>0</v>
      </c>
      <c r="N2823" s="173">
        <v>0</v>
      </c>
      <c r="O2823" s="173">
        <v>0</v>
      </c>
      <c r="P2823" s="167">
        <v>0</v>
      </c>
    </row>
    <row r="2824" spans="1:16" x14ac:dyDescent="0.35">
      <c r="A2824" s="177" t="s">
        <v>6639</v>
      </c>
      <c r="B2824" s="175"/>
      <c r="C2824" s="175" t="s">
        <v>256</v>
      </c>
      <c r="D2824" s="175" t="s">
        <v>9841</v>
      </c>
      <c r="E2824" s="175"/>
      <c r="F2824" s="175" t="s">
        <v>6638</v>
      </c>
      <c r="G2824" s="176" t="s">
        <v>9842</v>
      </c>
      <c r="H2824" s="175" t="s">
        <v>1646</v>
      </c>
      <c r="I2824" s="173">
        <v>0</v>
      </c>
      <c r="J2824" s="173">
        <v>0</v>
      </c>
      <c r="K2824" s="173">
        <v>1</v>
      </c>
      <c r="L2824" s="174">
        <v>0</v>
      </c>
      <c r="M2824" s="173">
        <v>369</v>
      </c>
      <c r="N2824" s="173">
        <v>219</v>
      </c>
      <c r="O2824" s="173">
        <v>262</v>
      </c>
      <c r="P2824" s="167">
        <v>0.68493150684931503</v>
      </c>
    </row>
    <row r="2825" spans="1:16" x14ac:dyDescent="0.35">
      <c r="A2825" s="177" t="s">
        <v>2593</v>
      </c>
      <c r="B2825" s="175"/>
      <c r="C2825" s="175" t="s">
        <v>350</v>
      </c>
      <c r="D2825" s="175" t="s">
        <v>2592</v>
      </c>
      <c r="E2825" s="175"/>
      <c r="F2825" s="175" t="s">
        <v>2591</v>
      </c>
      <c r="G2825" s="176" t="s">
        <v>2590</v>
      </c>
      <c r="H2825" s="175" t="s">
        <v>1469</v>
      </c>
      <c r="I2825" s="173">
        <v>0</v>
      </c>
      <c r="J2825" s="173">
        <v>0</v>
      </c>
      <c r="K2825" s="173">
        <v>0</v>
      </c>
      <c r="L2825" s="174">
        <v>0</v>
      </c>
      <c r="M2825" s="173">
        <v>66</v>
      </c>
      <c r="N2825" s="173">
        <v>27</v>
      </c>
      <c r="O2825" s="173">
        <v>35</v>
      </c>
      <c r="P2825" s="167">
        <v>1.44444444444444</v>
      </c>
    </row>
    <row r="2826" spans="1:16" x14ac:dyDescent="0.35">
      <c r="A2826" s="177" t="s">
        <v>2589</v>
      </c>
      <c r="B2826" s="175"/>
      <c r="C2826" s="175" t="s">
        <v>254</v>
      </c>
      <c r="D2826" s="175"/>
      <c r="E2826" s="175"/>
      <c r="F2826" s="175" t="s">
        <v>2588</v>
      </c>
      <c r="G2826" s="176"/>
      <c r="H2826" s="175" t="s">
        <v>1462</v>
      </c>
      <c r="I2826" s="173">
        <v>0</v>
      </c>
      <c r="J2826" s="173">
        <v>0</v>
      </c>
      <c r="K2826" s="173">
        <v>0</v>
      </c>
      <c r="L2826" s="174">
        <v>0</v>
      </c>
      <c r="M2826" s="173">
        <v>0</v>
      </c>
      <c r="N2826" s="173">
        <v>0</v>
      </c>
      <c r="O2826" s="173">
        <v>0</v>
      </c>
      <c r="P2826" s="167">
        <v>0</v>
      </c>
    </row>
    <row r="2827" spans="1:16" x14ac:dyDescent="0.35">
      <c r="A2827" s="177" t="s">
        <v>2587</v>
      </c>
      <c r="B2827" s="175"/>
      <c r="C2827" s="175" t="s">
        <v>258</v>
      </c>
      <c r="D2827" s="175" t="s">
        <v>12135</v>
      </c>
      <c r="E2827" s="175"/>
      <c r="F2827" s="175" t="s">
        <v>2586</v>
      </c>
      <c r="G2827" s="176" t="s">
        <v>2585</v>
      </c>
      <c r="H2827" s="175" t="s">
        <v>1646</v>
      </c>
      <c r="I2827" s="173">
        <v>0</v>
      </c>
      <c r="J2827" s="173">
        <v>0</v>
      </c>
      <c r="K2827" s="173">
        <v>0</v>
      </c>
      <c r="L2827" s="174">
        <v>0</v>
      </c>
      <c r="M2827" s="173">
        <v>44</v>
      </c>
      <c r="N2827" s="173">
        <v>16</v>
      </c>
      <c r="O2827" s="173">
        <v>33</v>
      </c>
      <c r="P2827" s="167">
        <v>1.75</v>
      </c>
    </row>
    <row r="2828" spans="1:16" x14ac:dyDescent="0.35">
      <c r="A2828" s="177" t="s">
        <v>2582</v>
      </c>
      <c r="B2828" s="175"/>
      <c r="C2828" s="175" t="s">
        <v>350</v>
      </c>
      <c r="D2828" s="175" t="s">
        <v>1920</v>
      </c>
      <c r="E2828" s="175"/>
      <c r="F2828" s="175" t="s">
        <v>2581</v>
      </c>
      <c r="G2828" s="176" t="s">
        <v>202</v>
      </c>
      <c r="H2828" s="175" t="s">
        <v>1462</v>
      </c>
      <c r="I2828" s="173">
        <v>0</v>
      </c>
      <c r="J2828" s="173">
        <v>2</v>
      </c>
      <c r="K2828" s="173">
        <v>0</v>
      </c>
      <c r="L2828" s="174">
        <v>-1</v>
      </c>
      <c r="M2828" s="173">
        <v>30</v>
      </c>
      <c r="N2828" s="173">
        <v>17</v>
      </c>
      <c r="O2828" s="173">
        <v>19</v>
      </c>
      <c r="P2828" s="167">
        <v>0.76470588235294101</v>
      </c>
    </row>
    <row r="2829" spans="1:16" x14ac:dyDescent="0.35">
      <c r="A2829" s="177" t="s">
        <v>2578</v>
      </c>
      <c r="B2829" s="175"/>
      <c r="C2829" s="175" t="s">
        <v>8856</v>
      </c>
      <c r="D2829" s="175" t="s">
        <v>2569</v>
      </c>
      <c r="E2829" s="175"/>
      <c r="F2829" s="175" t="s">
        <v>2577</v>
      </c>
      <c r="G2829" s="176" t="s">
        <v>225</v>
      </c>
      <c r="H2829" s="175" t="s">
        <v>1469</v>
      </c>
      <c r="I2829" s="173">
        <v>0</v>
      </c>
      <c r="J2829" s="173">
        <v>0</v>
      </c>
      <c r="K2829" s="173">
        <v>0</v>
      </c>
      <c r="L2829" s="174">
        <v>0</v>
      </c>
      <c r="M2829" s="173">
        <v>32</v>
      </c>
      <c r="N2829" s="173">
        <v>10</v>
      </c>
      <c r="O2829" s="173">
        <v>14</v>
      </c>
      <c r="P2829" s="167">
        <v>2.2000000000000002</v>
      </c>
    </row>
    <row r="2830" spans="1:16" x14ac:dyDescent="0.35">
      <c r="A2830" s="179" t="s">
        <v>6634</v>
      </c>
      <c r="B2830" s="178"/>
      <c r="C2830" s="178" t="s">
        <v>8856</v>
      </c>
      <c r="D2830" s="175" t="s">
        <v>10693</v>
      </c>
      <c r="E2830" s="175"/>
      <c r="F2830" s="175" t="s">
        <v>6633</v>
      </c>
      <c r="G2830" s="176" t="s">
        <v>10694</v>
      </c>
      <c r="H2830" s="175" t="s">
        <v>1469</v>
      </c>
      <c r="I2830" s="173">
        <v>0</v>
      </c>
      <c r="J2830" s="173">
        <v>0</v>
      </c>
      <c r="K2830" s="173">
        <v>0</v>
      </c>
      <c r="L2830" s="174">
        <v>0</v>
      </c>
      <c r="M2830" s="173">
        <v>457</v>
      </c>
      <c r="N2830" s="173">
        <v>163</v>
      </c>
      <c r="O2830" s="173">
        <v>208</v>
      </c>
      <c r="P2830" s="167">
        <v>1.80368098159509</v>
      </c>
    </row>
    <row r="2831" spans="1:16" x14ac:dyDescent="0.35">
      <c r="A2831" s="177" t="s">
        <v>2572</v>
      </c>
      <c r="B2831" s="175"/>
      <c r="C2831" s="175" t="s">
        <v>8856</v>
      </c>
      <c r="D2831" s="175" t="s">
        <v>10696</v>
      </c>
      <c r="E2831" s="175"/>
      <c r="F2831" s="175" t="s">
        <v>2571</v>
      </c>
      <c r="G2831" s="176" t="s">
        <v>10697</v>
      </c>
      <c r="H2831" s="175" t="s">
        <v>1646</v>
      </c>
      <c r="I2831" s="173">
        <v>0</v>
      </c>
      <c r="J2831" s="173">
        <v>0</v>
      </c>
      <c r="K2831" s="173">
        <v>0</v>
      </c>
      <c r="L2831" s="174">
        <v>0</v>
      </c>
      <c r="M2831" s="173">
        <v>553</v>
      </c>
      <c r="N2831" s="173">
        <v>236</v>
      </c>
      <c r="O2831" s="173">
        <v>297</v>
      </c>
      <c r="P2831" s="167">
        <v>1.3432203389830499</v>
      </c>
    </row>
    <row r="2832" spans="1:16" x14ac:dyDescent="0.35">
      <c r="A2832" s="177" t="s">
        <v>2570</v>
      </c>
      <c r="B2832" s="175"/>
      <c r="C2832" s="175" t="s">
        <v>8856</v>
      </c>
      <c r="D2832" s="175" t="s">
        <v>2569</v>
      </c>
      <c r="E2832" s="175"/>
      <c r="F2832" s="175" t="s">
        <v>2568</v>
      </c>
      <c r="G2832" s="176" t="s">
        <v>225</v>
      </c>
      <c r="H2832" s="175" t="s">
        <v>1646</v>
      </c>
      <c r="I2832" s="173">
        <v>0</v>
      </c>
      <c r="J2832" s="173">
        <v>0</v>
      </c>
      <c r="K2832" s="173">
        <v>0</v>
      </c>
      <c r="L2832" s="174">
        <v>0</v>
      </c>
      <c r="M2832" s="173">
        <v>130</v>
      </c>
      <c r="N2832" s="173">
        <v>49</v>
      </c>
      <c r="O2832" s="173">
        <v>56</v>
      </c>
      <c r="P2832" s="167">
        <v>1.6530612244898</v>
      </c>
    </row>
    <row r="2833" spans="1:16" x14ac:dyDescent="0.35">
      <c r="A2833" s="177" t="s">
        <v>6632</v>
      </c>
      <c r="B2833" s="175"/>
      <c r="C2833" s="175" t="s">
        <v>8856</v>
      </c>
      <c r="D2833" s="175" t="s">
        <v>9449</v>
      </c>
      <c r="E2833" s="175"/>
      <c r="F2833" s="175" t="s">
        <v>6631</v>
      </c>
      <c r="G2833" s="176" t="s">
        <v>6630</v>
      </c>
      <c r="H2833" s="175" t="s">
        <v>1646</v>
      </c>
      <c r="I2833" s="173">
        <v>0</v>
      </c>
      <c r="J2833" s="173">
        <v>0</v>
      </c>
      <c r="K2833" s="173">
        <v>0</v>
      </c>
      <c r="L2833" s="174">
        <v>0</v>
      </c>
      <c r="M2833" s="173">
        <v>1104</v>
      </c>
      <c r="N2833" s="173">
        <v>679</v>
      </c>
      <c r="O2833" s="173">
        <v>792</v>
      </c>
      <c r="P2833" s="167">
        <v>0.62592047128129602</v>
      </c>
    </row>
    <row r="2834" spans="1:16" x14ac:dyDescent="0.35">
      <c r="A2834" s="177" t="s">
        <v>2565</v>
      </c>
      <c r="B2834" s="175"/>
      <c r="C2834" s="175" t="s">
        <v>8856</v>
      </c>
      <c r="D2834" s="175" t="s">
        <v>2564</v>
      </c>
      <c r="E2834" s="175"/>
      <c r="F2834" s="175" t="s">
        <v>2563</v>
      </c>
      <c r="G2834" s="176" t="s">
        <v>2562</v>
      </c>
      <c r="H2834" s="175" t="s">
        <v>1646</v>
      </c>
      <c r="I2834" s="173">
        <v>0</v>
      </c>
      <c r="J2834" s="173">
        <v>0</v>
      </c>
      <c r="K2834" s="173">
        <v>1</v>
      </c>
      <c r="L2834" s="174">
        <v>0</v>
      </c>
      <c r="M2834" s="173">
        <v>461</v>
      </c>
      <c r="N2834" s="173">
        <v>142</v>
      </c>
      <c r="O2834" s="173">
        <v>213</v>
      </c>
      <c r="P2834" s="167">
        <v>2.2464788732394401</v>
      </c>
    </row>
    <row r="2835" spans="1:16" x14ac:dyDescent="0.35">
      <c r="A2835" s="177" t="s">
        <v>2561</v>
      </c>
      <c r="B2835" s="175"/>
      <c r="C2835" s="175" t="s">
        <v>8856</v>
      </c>
      <c r="D2835" s="175" t="s">
        <v>9450</v>
      </c>
      <c r="E2835" s="175"/>
      <c r="F2835" s="175" t="s">
        <v>2560</v>
      </c>
      <c r="G2835" s="176" t="s">
        <v>5094</v>
      </c>
      <c r="H2835" s="175" t="s">
        <v>1469</v>
      </c>
      <c r="I2835" s="173">
        <v>0</v>
      </c>
      <c r="J2835" s="173">
        <v>0</v>
      </c>
      <c r="K2835" s="173">
        <v>0</v>
      </c>
      <c r="L2835" s="174">
        <v>0</v>
      </c>
      <c r="M2835" s="173">
        <v>255</v>
      </c>
      <c r="N2835" s="173">
        <v>90</v>
      </c>
      <c r="O2835" s="173">
        <v>106</v>
      </c>
      <c r="P2835" s="167">
        <v>1.8333333333333299</v>
      </c>
    </row>
    <row r="2836" spans="1:16" x14ac:dyDescent="0.35">
      <c r="A2836" s="177" t="s">
        <v>2557</v>
      </c>
      <c r="B2836" s="175"/>
      <c r="C2836" s="175" t="s">
        <v>8856</v>
      </c>
      <c r="D2836" s="175" t="s">
        <v>11525</v>
      </c>
      <c r="E2836" s="175"/>
      <c r="F2836" s="175" t="s">
        <v>2556</v>
      </c>
      <c r="G2836" s="176" t="s">
        <v>11526</v>
      </c>
      <c r="H2836" s="175" t="s">
        <v>1646</v>
      </c>
      <c r="I2836" s="173">
        <v>0</v>
      </c>
      <c r="J2836" s="173">
        <v>0</v>
      </c>
      <c r="K2836" s="173">
        <v>0</v>
      </c>
      <c r="L2836" s="174">
        <v>0</v>
      </c>
      <c r="M2836" s="173">
        <v>684</v>
      </c>
      <c r="N2836" s="173">
        <v>347</v>
      </c>
      <c r="O2836" s="173">
        <v>411</v>
      </c>
      <c r="P2836" s="167">
        <v>0.97118155619596502</v>
      </c>
    </row>
    <row r="2837" spans="1:16" x14ac:dyDescent="0.35">
      <c r="A2837" s="177" t="s">
        <v>2553</v>
      </c>
      <c r="B2837" s="175"/>
      <c r="C2837" s="175" t="s">
        <v>8856</v>
      </c>
      <c r="D2837" s="175" t="s">
        <v>10708</v>
      </c>
      <c r="E2837" s="175"/>
      <c r="F2837" s="175" t="s">
        <v>2552</v>
      </c>
      <c r="G2837" s="176" t="s">
        <v>9411</v>
      </c>
      <c r="H2837" s="175" t="s">
        <v>1469</v>
      </c>
      <c r="I2837" s="173">
        <v>0</v>
      </c>
      <c r="J2837" s="173">
        <v>0</v>
      </c>
      <c r="K2837" s="173">
        <v>0</v>
      </c>
      <c r="L2837" s="174">
        <v>0</v>
      </c>
      <c r="M2837" s="173">
        <v>95</v>
      </c>
      <c r="N2837" s="173">
        <v>22</v>
      </c>
      <c r="O2837" s="173">
        <v>35</v>
      </c>
      <c r="P2837" s="167">
        <v>3.3181818181818201</v>
      </c>
    </row>
    <row r="2838" spans="1:16" x14ac:dyDescent="0.35">
      <c r="A2838" s="177" t="s">
        <v>6861</v>
      </c>
      <c r="B2838" s="175"/>
      <c r="C2838" s="175" t="s">
        <v>8856</v>
      </c>
      <c r="D2838" s="175" t="s">
        <v>10711</v>
      </c>
      <c r="E2838" s="175"/>
      <c r="F2838" s="175" t="s">
        <v>6860</v>
      </c>
      <c r="G2838" s="176" t="s">
        <v>10712</v>
      </c>
      <c r="H2838" s="175" t="s">
        <v>1646</v>
      </c>
      <c r="I2838" s="173">
        <v>0</v>
      </c>
      <c r="J2838" s="173">
        <v>0</v>
      </c>
      <c r="K2838" s="173">
        <v>0</v>
      </c>
      <c r="L2838" s="174">
        <v>0</v>
      </c>
      <c r="M2838" s="173">
        <v>832</v>
      </c>
      <c r="N2838" s="173">
        <v>372</v>
      </c>
      <c r="O2838" s="173">
        <v>428</v>
      </c>
      <c r="P2838" s="167">
        <v>1.23655913978495</v>
      </c>
    </row>
    <row r="2839" spans="1:16" x14ac:dyDescent="0.35">
      <c r="A2839" s="177" t="s">
        <v>9566</v>
      </c>
      <c r="B2839" s="175"/>
      <c r="C2839" s="175" t="s">
        <v>351</v>
      </c>
      <c r="D2839" s="175" t="s">
        <v>1943</v>
      </c>
      <c r="E2839" s="175" t="s">
        <v>2549</v>
      </c>
      <c r="F2839" s="175"/>
      <c r="G2839" s="176" t="s">
        <v>224</v>
      </c>
      <c r="H2839" s="175"/>
      <c r="I2839" s="173">
        <v>0</v>
      </c>
      <c r="J2839" s="173">
        <v>0</v>
      </c>
      <c r="K2839" s="173">
        <v>0</v>
      </c>
      <c r="L2839" s="174">
        <v>0</v>
      </c>
      <c r="M2839" s="173">
        <v>60</v>
      </c>
      <c r="N2839" s="173">
        <v>20</v>
      </c>
      <c r="O2839" s="173">
        <v>26</v>
      </c>
      <c r="P2839" s="167">
        <v>2</v>
      </c>
    </row>
    <row r="2840" spans="1:16" x14ac:dyDescent="0.35">
      <c r="A2840" s="177" t="s">
        <v>2548</v>
      </c>
      <c r="B2840" s="175"/>
      <c r="C2840" s="175" t="s">
        <v>258</v>
      </c>
      <c r="D2840" s="175"/>
      <c r="E2840" s="175"/>
      <c r="F2840" s="175" t="s">
        <v>2547</v>
      </c>
      <c r="G2840" s="176"/>
      <c r="H2840" s="175" t="s">
        <v>1469</v>
      </c>
      <c r="I2840" s="173">
        <v>0</v>
      </c>
      <c r="J2840" s="173">
        <v>0</v>
      </c>
      <c r="K2840" s="173">
        <v>0</v>
      </c>
      <c r="L2840" s="174">
        <v>0</v>
      </c>
      <c r="M2840" s="173">
        <v>0</v>
      </c>
      <c r="N2840" s="173">
        <v>0</v>
      </c>
      <c r="O2840" s="173">
        <v>0</v>
      </c>
      <c r="P2840" s="167">
        <v>0</v>
      </c>
    </row>
    <row r="2841" spans="1:16" x14ac:dyDescent="0.35">
      <c r="A2841" s="177" t="s">
        <v>2546</v>
      </c>
      <c r="B2841" s="175"/>
      <c r="C2841" s="175" t="s">
        <v>258</v>
      </c>
      <c r="D2841" s="175" t="s">
        <v>12140</v>
      </c>
      <c r="E2841" s="175"/>
      <c r="F2841" s="175" t="s">
        <v>2545</v>
      </c>
      <c r="G2841" s="176" t="s">
        <v>2193</v>
      </c>
      <c r="H2841" s="175" t="s">
        <v>1646</v>
      </c>
      <c r="I2841" s="173">
        <v>0</v>
      </c>
      <c r="J2841" s="173">
        <v>0</v>
      </c>
      <c r="K2841" s="173">
        <v>0</v>
      </c>
      <c r="L2841" s="174">
        <v>0</v>
      </c>
      <c r="M2841" s="173">
        <v>166</v>
      </c>
      <c r="N2841" s="173">
        <v>34</v>
      </c>
      <c r="O2841" s="173">
        <v>41</v>
      </c>
      <c r="P2841" s="167">
        <v>3.8823529411764701</v>
      </c>
    </row>
    <row r="2842" spans="1:16" x14ac:dyDescent="0.35">
      <c r="A2842" s="177" t="s">
        <v>2544</v>
      </c>
      <c r="B2842" s="175"/>
      <c r="C2842" s="175" t="s">
        <v>8856</v>
      </c>
      <c r="D2842" s="175" t="s">
        <v>11533</v>
      </c>
      <c r="E2842" s="175"/>
      <c r="F2842" s="175" t="s">
        <v>2543</v>
      </c>
      <c r="G2842" s="176" t="s">
        <v>10715</v>
      </c>
      <c r="H2842" s="175" t="s">
        <v>1646</v>
      </c>
      <c r="I2842" s="173">
        <v>0</v>
      </c>
      <c r="J2842" s="173">
        <v>1</v>
      </c>
      <c r="K2842" s="173">
        <v>0</v>
      </c>
      <c r="L2842" s="174">
        <v>-1</v>
      </c>
      <c r="M2842" s="173">
        <v>399</v>
      </c>
      <c r="N2842" s="173">
        <v>204</v>
      </c>
      <c r="O2842" s="173">
        <v>292</v>
      </c>
      <c r="P2842" s="167">
        <v>0.95588235294117696</v>
      </c>
    </row>
    <row r="2843" spans="1:16" x14ac:dyDescent="0.35">
      <c r="A2843" s="177" t="s">
        <v>2542</v>
      </c>
      <c r="B2843" s="175" t="s">
        <v>2541</v>
      </c>
      <c r="C2843" s="175" t="s">
        <v>259</v>
      </c>
      <c r="D2843" s="175" t="s">
        <v>9847</v>
      </c>
      <c r="E2843" s="175" t="s">
        <v>2540</v>
      </c>
      <c r="F2843" s="175"/>
      <c r="G2843" s="176" t="s">
        <v>2539</v>
      </c>
      <c r="H2843" s="175" t="s">
        <v>1646</v>
      </c>
      <c r="I2843" s="173">
        <v>0</v>
      </c>
      <c r="J2843" s="173">
        <v>0</v>
      </c>
      <c r="K2843" s="173">
        <v>0</v>
      </c>
      <c r="L2843" s="174">
        <v>0</v>
      </c>
      <c r="M2843" s="173">
        <v>650</v>
      </c>
      <c r="N2843" s="173">
        <v>264</v>
      </c>
      <c r="O2843" s="173">
        <v>317</v>
      </c>
      <c r="P2843" s="167">
        <v>1.4621212121212099</v>
      </c>
    </row>
    <row r="2844" spans="1:16" x14ac:dyDescent="0.35">
      <c r="A2844" s="177" t="s">
        <v>2531</v>
      </c>
      <c r="B2844" s="175"/>
      <c r="C2844" s="175" t="s">
        <v>262</v>
      </c>
      <c r="D2844" s="175"/>
      <c r="E2844" s="175"/>
      <c r="F2844" s="175" t="s">
        <v>2530</v>
      </c>
      <c r="G2844" s="176"/>
      <c r="H2844" s="175" t="s">
        <v>1462</v>
      </c>
      <c r="I2844" s="173">
        <v>0</v>
      </c>
      <c r="J2844" s="173">
        <v>0</v>
      </c>
      <c r="K2844" s="173">
        <v>0</v>
      </c>
      <c r="L2844" s="174">
        <v>0</v>
      </c>
      <c r="M2844" s="173">
        <v>0</v>
      </c>
      <c r="N2844" s="173">
        <v>0</v>
      </c>
      <c r="O2844" s="173">
        <v>0</v>
      </c>
      <c r="P2844" s="167">
        <v>0</v>
      </c>
    </row>
    <row r="2845" spans="1:16" x14ac:dyDescent="0.35">
      <c r="A2845" s="177" t="s">
        <v>2525</v>
      </c>
      <c r="B2845" s="175"/>
      <c r="C2845" s="175" t="s">
        <v>350</v>
      </c>
      <c r="D2845" s="175" t="s">
        <v>11538</v>
      </c>
      <c r="E2845" s="175"/>
      <c r="F2845" s="175" t="s">
        <v>2524</v>
      </c>
      <c r="G2845" s="176" t="s">
        <v>11539</v>
      </c>
      <c r="H2845" s="175" t="s">
        <v>1646</v>
      </c>
      <c r="I2845" s="173">
        <v>0</v>
      </c>
      <c r="J2845" s="173">
        <v>0</v>
      </c>
      <c r="K2845" s="173">
        <v>0</v>
      </c>
      <c r="L2845" s="174">
        <v>0</v>
      </c>
      <c r="M2845" s="173">
        <v>103</v>
      </c>
      <c r="N2845" s="173">
        <v>40</v>
      </c>
      <c r="O2845" s="173">
        <v>71</v>
      </c>
      <c r="P2845" s="167">
        <v>1.575</v>
      </c>
    </row>
    <row r="2846" spans="1:16" x14ac:dyDescent="0.35">
      <c r="A2846" s="177" t="s">
        <v>2517</v>
      </c>
      <c r="B2846" s="175"/>
      <c r="C2846" s="175" t="s">
        <v>258</v>
      </c>
      <c r="D2846" s="175" t="s">
        <v>2516</v>
      </c>
      <c r="E2846" s="175"/>
      <c r="F2846" s="175" t="s">
        <v>2515</v>
      </c>
      <c r="G2846" s="176" t="s">
        <v>7054</v>
      </c>
      <c r="H2846" s="175" t="s">
        <v>1462</v>
      </c>
      <c r="I2846" s="173">
        <v>0</v>
      </c>
      <c r="J2846" s="173">
        <v>0</v>
      </c>
      <c r="K2846" s="173">
        <v>0</v>
      </c>
      <c r="L2846" s="174">
        <v>0</v>
      </c>
      <c r="M2846" s="173">
        <v>25</v>
      </c>
      <c r="N2846" s="173">
        <v>15</v>
      </c>
      <c r="O2846" s="173">
        <v>16</v>
      </c>
      <c r="P2846" s="167">
        <v>0.66666666666666696</v>
      </c>
    </row>
    <row r="2847" spans="1:16" x14ac:dyDescent="0.35">
      <c r="A2847" s="177" t="s">
        <v>2512</v>
      </c>
      <c r="B2847" s="175"/>
      <c r="C2847" s="175" t="s">
        <v>254</v>
      </c>
      <c r="D2847" s="175"/>
      <c r="E2847" s="175"/>
      <c r="F2847" s="175" t="s">
        <v>2511</v>
      </c>
      <c r="G2847" s="176"/>
      <c r="H2847" s="175" t="s">
        <v>1462</v>
      </c>
      <c r="I2847" s="173">
        <v>0</v>
      </c>
      <c r="J2847" s="173">
        <v>0</v>
      </c>
      <c r="K2847" s="173">
        <v>0</v>
      </c>
      <c r="L2847" s="174">
        <v>0</v>
      </c>
      <c r="M2847" s="173">
        <v>0</v>
      </c>
      <c r="N2847" s="173">
        <v>0</v>
      </c>
      <c r="O2847" s="173">
        <v>0</v>
      </c>
      <c r="P2847" s="167">
        <v>0</v>
      </c>
    </row>
    <row r="2848" spans="1:16" x14ac:dyDescent="0.35">
      <c r="A2848" s="177" t="s">
        <v>2510</v>
      </c>
      <c r="B2848" s="175"/>
      <c r="C2848" s="175" t="s">
        <v>462</v>
      </c>
      <c r="D2848" s="175" t="s">
        <v>1786</v>
      </c>
      <c r="E2848" s="175"/>
      <c r="F2848" s="175" t="s">
        <v>2509</v>
      </c>
      <c r="G2848" s="176" t="s">
        <v>218</v>
      </c>
      <c r="H2848" s="175" t="s">
        <v>1469</v>
      </c>
      <c r="I2848" s="173">
        <v>0</v>
      </c>
      <c r="J2848" s="173">
        <v>0</v>
      </c>
      <c r="K2848" s="173">
        <v>0</v>
      </c>
      <c r="L2848" s="174">
        <v>0</v>
      </c>
      <c r="M2848" s="173">
        <v>105</v>
      </c>
      <c r="N2848" s="173">
        <v>35</v>
      </c>
      <c r="O2848" s="173">
        <v>45</v>
      </c>
      <c r="P2848" s="167">
        <v>2</v>
      </c>
    </row>
    <row r="2849" spans="1:16" x14ac:dyDescent="0.35">
      <c r="A2849" s="177" t="s">
        <v>2508</v>
      </c>
      <c r="B2849" s="175"/>
      <c r="C2849" s="175" t="s">
        <v>8856</v>
      </c>
      <c r="D2849" s="175" t="s">
        <v>2401</v>
      </c>
      <c r="E2849" s="175"/>
      <c r="F2849" s="175" t="s">
        <v>2507</v>
      </c>
      <c r="G2849" s="176" t="s">
        <v>202</v>
      </c>
      <c r="H2849" s="175" t="s">
        <v>1462</v>
      </c>
      <c r="I2849" s="173">
        <v>0</v>
      </c>
      <c r="J2849" s="173">
        <v>0</v>
      </c>
      <c r="K2849" s="173">
        <v>0</v>
      </c>
      <c r="L2849" s="174">
        <v>0</v>
      </c>
      <c r="M2849" s="173">
        <v>40</v>
      </c>
      <c r="N2849" s="173">
        <v>6</v>
      </c>
      <c r="O2849" s="173">
        <v>16</v>
      </c>
      <c r="P2849" s="167">
        <v>5.6666666666666696</v>
      </c>
    </row>
    <row r="2850" spans="1:16" x14ac:dyDescent="0.35">
      <c r="A2850" s="177" t="s">
        <v>2506</v>
      </c>
      <c r="B2850" s="175"/>
      <c r="C2850" s="175" t="s">
        <v>255</v>
      </c>
      <c r="D2850" s="175" t="s">
        <v>2505</v>
      </c>
      <c r="E2850" s="175"/>
      <c r="F2850" s="175" t="s">
        <v>2504</v>
      </c>
      <c r="G2850" s="176" t="s">
        <v>215</v>
      </c>
      <c r="H2850" s="175" t="s">
        <v>1469</v>
      </c>
      <c r="I2850" s="173">
        <v>0</v>
      </c>
      <c r="J2850" s="173">
        <v>0</v>
      </c>
      <c r="K2850" s="173">
        <v>0</v>
      </c>
      <c r="L2850" s="174">
        <v>0</v>
      </c>
      <c r="M2850" s="173">
        <v>17</v>
      </c>
      <c r="N2850" s="173">
        <v>3</v>
      </c>
      <c r="O2850" s="173">
        <v>5</v>
      </c>
      <c r="P2850" s="167">
        <v>4.6666666666666696</v>
      </c>
    </row>
    <row r="2851" spans="1:16" x14ac:dyDescent="0.35">
      <c r="A2851" s="177" t="s">
        <v>2503</v>
      </c>
      <c r="B2851" s="175"/>
      <c r="C2851" s="175" t="s">
        <v>350</v>
      </c>
      <c r="D2851" s="175" t="s">
        <v>2642</v>
      </c>
      <c r="E2851" s="175"/>
      <c r="F2851" s="175" t="s">
        <v>2502</v>
      </c>
      <c r="G2851" s="176" t="s">
        <v>202</v>
      </c>
      <c r="H2851" s="175" t="s">
        <v>1469</v>
      </c>
      <c r="I2851" s="173">
        <v>0</v>
      </c>
      <c r="J2851" s="173">
        <v>0</v>
      </c>
      <c r="K2851" s="173">
        <v>0</v>
      </c>
      <c r="L2851" s="174">
        <v>0</v>
      </c>
      <c r="M2851" s="173">
        <v>20</v>
      </c>
      <c r="N2851" s="173">
        <v>3</v>
      </c>
      <c r="O2851" s="173">
        <v>5</v>
      </c>
      <c r="P2851" s="167">
        <v>5.6666666666666696</v>
      </c>
    </row>
    <row r="2852" spans="1:16" x14ac:dyDescent="0.35">
      <c r="A2852" s="177" t="s">
        <v>6859</v>
      </c>
      <c r="B2852" s="175"/>
      <c r="C2852" s="175" t="s">
        <v>350</v>
      </c>
      <c r="D2852" s="175" t="s">
        <v>6858</v>
      </c>
      <c r="E2852" s="175"/>
      <c r="F2852" s="175" t="s">
        <v>6857</v>
      </c>
      <c r="G2852" s="176" t="s">
        <v>6856</v>
      </c>
      <c r="H2852" s="175" t="s">
        <v>1462</v>
      </c>
      <c r="I2852" s="173">
        <v>0</v>
      </c>
      <c r="J2852" s="173">
        <v>0</v>
      </c>
      <c r="K2852" s="173">
        <v>0</v>
      </c>
      <c r="L2852" s="174">
        <v>0</v>
      </c>
      <c r="M2852" s="173">
        <v>106</v>
      </c>
      <c r="N2852" s="173">
        <v>30</v>
      </c>
      <c r="O2852" s="173">
        <v>42</v>
      </c>
      <c r="P2852" s="167">
        <v>2.5333333333333301</v>
      </c>
    </row>
    <row r="2853" spans="1:16" x14ac:dyDescent="0.35">
      <c r="A2853" s="177" t="s">
        <v>2501</v>
      </c>
      <c r="B2853" s="175"/>
      <c r="C2853" s="175" t="s">
        <v>258</v>
      </c>
      <c r="D2853" s="175" t="s">
        <v>4791</v>
      </c>
      <c r="E2853" s="175"/>
      <c r="F2853" s="175" t="s">
        <v>2500</v>
      </c>
      <c r="G2853" s="176" t="s">
        <v>4789</v>
      </c>
      <c r="H2853" s="175" t="s">
        <v>1469</v>
      </c>
      <c r="I2853" s="173">
        <v>0</v>
      </c>
      <c r="J2853" s="173">
        <v>0</v>
      </c>
      <c r="K2853" s="173">
        <v>0</v>
      </c>
      <c r="L2853" s="174">
        <v>0</v>
      </c>
      <c r="M2853" s="173">
        <v>44</v>
      </c>
      <c r="N2853" s="173">
        <v>25</v>
      </c>
      <c r="O2853" s="173">
        <v>37</v>
      </c>
      <c r="P2853" s="167">
        <v>0.76</v>
      </c>
    </row>
    <row r="2854" spans="1:16" x14ac:dyDescent="0.35">
      <c r="A2854" s="177" t="s">
        <v>2499</v>
      </c>
      <c r="B2854" s="175"/>
      <c r="C2854" s="175" t="s">
        <v>267</v>
      </c>
      <c r="D2854" s="175" t="s">
        <v>11544</v>
      </c>
      <c r="E2854" s="175"/>
      <c r="F2854" s="175" t="s">
        <v>2498</v>
      </c>
      <c r="G2854" s="176" t="s">
        <v>11545</v>
      </c>
      <c r="H2854" s="175" t="s">
        <v>1462</v>
      </c>
      <c r="I2854" s="173">
        <v>0</v>
      </c>
      <c r="J2854" s="173">
        <v>0</v>
      </c>
      <c r="K2854" s="173">
        <v>0</v>
      </c>
      <c r="L2854" s="174">
        <v>0</v>
      </c>
      <c r="M2854" s="173">
        <v>118</v>
      </c>
      <c r="N2854" s="173">
        <v>42</v>
      </c>
      <c r="O2854" s="173">
        <v>30</v>
      </c>
      <c r="P2854" s="167">
        <v>1.80952380952381</v>
      </c>
    </row>
    <row r="2855" spans="1:16" x14ac:dyDescent="0.35">
      <c r="A2855" s="177" t="s">
        <v>9543</v>
      </c>
      <c r="B2855" s="175"/>
      <c r="C2855" s="175" t="s">
        <v>264</v>
      </c>
      <c r="D2855" s="175" t="s">
        <v>11612</v>
      </c>
      <c r="E2855" s="175" t="s">
        <v>9077</v>
      </c>
      <c r="F2855" s="175"/>
      <c r="G2855" s="176" t="s">
        <v>9078</v>
      </c>
      <c r="H2855" s="175"/>
      <c r="I2855" s="173">
        <v>0</v>
      </c>
      <c r="J2855" s="173">
        <v>0</v>
      </c>
      <c r="K2855" s="173">
        <v>0</v>
      </c>
      <c r="L2855" s="174">
        <v>0</v>
      </c>
      <c r="M2855" s="173">
        <v>39</v>
      </c>
      <c r="N2855" s="173">
        <v>31</v>
      </c>
      <c r="O2855" s="173">
        <v>14</v>
      </c>
      <c r="P2855" s="167">
        <v>0.25806451612903197</v>
      </c>
    </row>
    <row r="2856" spans="1:16" x14ac:dyDescent="0.35">
      <c r="A2856" s="177" t="s">
        <v>2497</v>
      </c>
      <c r="B2856" s="175"/>
      <c r="C2856" s="175" t="s">
        <v>254</v>
      </c>
      <c r="D2856" s="175" t="s">
        <v>2496</v>
      </c>
      <c r="E2856" s="175"/>
      <c r="F2856" s="175" t="s">
        <v>2495</v>
      </c>
      <c r="G2856" s="176" t="s">
        <v>203</v>
      </c>
      <c r="H2856" s="175" t="s">
        <v>1646</v>
      </c>
      <c r="I2856" s="173">
        <v>0</v>
      </c>
      <c r="J2856" s="173">
        <v>0</v>
      </c>
      <c r="K2856" s="173">
        <v>0</v>
      </c>
      <c r="L2856" s="174">
        <v>0</v>
      </c>
      <c r="M2856" s="173">
        <v>17</v>
      </c>
      <c r="N2856" s="173">
        <v>3</v>
      </c>
      <c r="O2856" s="173">
        <v>5</v>
      </c>
      <c r="P2856" s="167">
        <v>4.6666666666666696</v>
      </c>
    </row>
    <row r="2857" spans="1:16" x14ac:dyDescent="0.35">
      <c r="A2857" s="177" t="s">
        <v>2494</v>
      </c>
      <c r="B2857" s="175"/>
      <c r="C2857" s="175" t="s">
        <v>257</v>
      </c>
      <c r="D2857" s="175" t="s">
        <v>1476</v>
      </c>
      <c r="E2857" s="175"/>
      <c r="F2857" s="175" t="s">
        <v>2493</v>
      </c>
      <c r="G2857" s="176" t="s">
        <v>1474</v>
      </c>
      <c r="H2857" s="175" t="s">
        <v>1469</v>
      </c>
      <c r="I2857" s="173">
        <v>0</v>
      </c>
      <c r="J2857" s="173">
        <v>0</v>
      </c>
      <c r="K2857" s="173">
        <v>0</v>
      </c>
      <c r="L2857" s="174">
        <v>0</v>
      </c>
      <c r="M2857" s="173">
        <v>120</v>
      </c>
      <c r="N2857" s="173">
        <v>30</v>
      </c>
      <c r="O2857" s="173">
        <v>42</v>
      </c>
      <c r="P2857" s="167">
        <v>3</v>
      </c>
    </row>
    <row r="2858" spans="1:16" x14ac:dyDescent="0.35">
      <c r="A2858" s="177" t="s">
        <v>2490</v>
      </c>
      <c r="B2858" s="175"/>
      <c r="C2858" s="175" t="s">
        <v>262</v>
      </c>
      <c r="D2858" s="175" t="s">
        <v>1870</v>
      </c>
      <c r="E2858" s="175"/>
      <c r="F2858" s="175" t="s">
        <v>2489</v>
      </c>
      <c r="G2858" s="176" t="s">
        <v>201</v>
      </c>
      <c r="H2858" s="175" t="s">
        <v>1469</v>
      </c>
      <c r="I2858" s="173">
        <v>0</v>
      </c>
      <c r="J2858" s="173">
        <v>0</v>
      </c>
      <c r="K2858" s="173">
        <v>0</v>
      </c>
      <c r="L2858" s="174">
        <v>0</v>
      </c>
      <c r="M2858" s="173">
        <v>17</v>
      </c>
      <c r="N2858" s="173">
        <v>3</v>
      </c>
      <c r="O2858" s="173">
        <v>5</v>
      </c>
      <c r="P2858" s="167">
        <v>4.6666666666666696</v>
      </c>
    </row>
    <row r="2859" spans="1:16" x14ac:dyDescent="0.35">
      <c r="A2859" s="177" t="s">
        <v>2488</v>
      </c>
      <c r="B2859" s="175"/>
      <c r="C2859" s="175" t="s">
        <v>256</v>
      </c>
      <c r="D2859" s="175" t="s">
        <v>2467</v>
      </c>
      <c r="E2859" s="175"/>
      <c r="F2859" s="175" t="s">
        <v>2487</v>
      </c>
      <c r="G2859" s="176" t="s">
        <v>2465</v>
      </c>
      <c r="H2859" s="175" t="s">
        <v>1469</v>
      </c>
      <c r="I2859" s="173">
        <v>0</v>
      </c>
      <c r="J2859" s="173">
        <v>0</v>
      </c>
      <c r="K2859" s="173">
        <v>0</v>
      </c>
      <c r="L2859" s="174">
        <v>0</v>
      </c>
      <c r="M2859" s="173">
        <v>55</v>
      </c>
      <c r="N2859" s="173">
        <v>13</v>
      </c>
      <c r="O2859" s="173">
        <v>20</v>
      </c>
      <c r="P2859" s="167">
        <v>3.2307692307692299</v>
      </c>
    </row>
    <row r="2860" spans="1:16" x14ac:dyDescent="0.35">
      <c r="A2860" s="177" t="s">
        <v>2483</v>
      </c>
      <c r="B2860" s="175"/>
      <c r="C2860" s="175" t="s">
        <v>254</v>
      </c>
      <c r="D2860" s="175" t="s">
        <v>10723</v>
      </c>
      <c r="E2860" s="175"/>
      <c r="F2860" s="175" t="s">
        <v>2482</v>
      </c>
      <c r="G2860" s="176" t="s">
        <v>1894</v>
      </c>
      <c r="H2860" s="175" t="s">
        <v>1469</v>
      </c>
      <c r="I2860" s="173">
        <v>0</v>
      </c>
      <c r="J2860" s="173">
        <v>0</v>
      </c>
      <c r="K2860" s="173">
        <v>0</v>
      </c>
      <c r="L2860" s="174">
        <v>0</v>
      </c>
      <c r="M2860" s="173">
        <v>101</v>
      </c>
      <c r="N2860" s="173">
        <v>44</v>
      </c>
      <c r="O2860" s="173">
        <v>70</v>
      </c>
      <c r="P2860" s="167">
        <v>1.2954545454545501</v>
      </c>
    </row>
    <row r="2861" spans="1:16" x14ac:dyDescent="0.35">
      <c r="A2861" s="177" t="s">
        <v>2478</v>
      </c>
      <c r="B2861" s="175"/>
      <c r="C2861" s="175" t="s">
        <v>256</v>
      </c>
      <c r="D2861" s="175" t="s">
        <v>9456</v>
      </c>
      <c r="E2861" s="175"/>
      <c r="F2861" s="175" t="s">
        <v>2477</v>
      </c>
      <c r="G2861" s="176" t="s">
        <v>1872</v>
      </c>
      <c r="H2861" s="175" t="s">
        <v>1469</v>
      </c>
      <c r="I2861" s="173">
        <v>0</v>
      </c>
      <c r="J2861" s="173">
        <v>0</v>
      </c>
      <c r="K2861" s="173">
        <v>0</v>
      </c>
      <c r="L2861" s="174">
        <v>0</v>
      </c>
      <c r="M2861" s="173">
        <v>17</v>
      </c>
      <c r="N2861" s="173">
        <v>3</v>
      </c>
      <c r="O2861" s="173">
        <v>6</v>
      </c>
      <c r="P2861" s="167">
        <v>4.6666666666666696</v>
      </c>
    </row>
    <row r="2862" spans="1:16" x14ac:dyDescent="0.35">
      <c r="A2862" s="177" t="s">
        <v>2476</v>
      </c>
      <c r="B2862" s="175"/>
      <c r="C2862" s="175" t="s">
        <v>254</v>
      </c>
      <c r="D2862" s="175" t="s">
        <v>9457</v>
      </c>
      <c r="E2862" s="175"/>
      <c r="F2862" s="175" t="s">
        <v>2475</v>
      </c>
      <c r="G2862" s="176" t="s">
        <v>1839</v>
      </c>
      <c r="H2862" s="175" t="s">
        <v>1646</v>
      </c>
      <c r="I2862" s="173">
        <v>0</v>
      </c>
      <c r="J2862" s="173">
        <v>0</v>
      </c>
      <c r="K2862" s="173">
        <v>4</v>
      </c>
      <c r="L2862" s="174">
        <v>0</v>
      </c>
      <c r="M2862" s="173">
        <v>212</v>
      </c>
      <c r="N2862" s="173">
        <v>83</v>
      </c>
      <c r="O2862" s="173">
        <v>215</v>
      </c>
      <c r="P2862" s="167">
        <v>1.55421686746988</v>
      </c>
    </row>
    <row r="2863" spans="1:16" x14ac:dyDescent="0.35">
      <c r="A2863" s="177" t="s">
        <v>2474</v>
      </c>
      <c r="B2863" s="175"/>
      <c r="C2863" s="175" t="s">
        <v>257</v>
      </c>
      <c r="D2863" s="175" t="s">
        <v>1476</v>
      </c>
      <c r="E2863" s="175"/>
      <c r="F2863" s="175" t="s">
        <v>2473</v>
      </c>
      <c r="G2863" s="176" t="s">
        <v>1474</v>
      </c>
      <c r="H2863" s="175" t="s">
        <v>1469</v>
      </c>
      <c r="I2863" s="173">
        <v>0</v>
      </c>
      <c r="J2863" s="173">
        <v>0</v>
      </c>
      <c r="K2863" s="173">
        <v>0</v>
      </c>
      <c r="L2863" s="174">
        <v>0</v>
      </c>
      <c r="M2863" s="173">
        <v>59</v>
      </c>
      <c r="N2863" s="173">
        <v>17</v>
      </c>
      <c r="O2863" s="173">
        <v>24</v>
      </c>
      <c r="P2863" s="167">
        <v>2.47058823529412</v>
      </c>
    </row>
    <row r="2864" spans="1:16" x14ac:dyDescent="0.35">
      <c r="A2864" s="177" t="s">
        <v>2470</v>
      </c>
      <c r="B2864" s="175"/>
      <c r="C2864" s="175" t="s">
        <v>258</v>
      </c>
      <c r="D2864" s="175" t="s">
        <v>11546</v>
      </c>
      <c r="E2864" s="175"/>
      <c r="F2864" s="175" t="s">
        <v>2469</v>
      </c>
      <c r="G2864" s="176" t="s">
        <v>2080</v>
      </c>
      <c r="H2864" s="175" t="s">
        <v>1469</v>
      </c>
      <c r="I2864" s="173">
        <v>0</v>
      </c>
      <c r="J2864" s="173">
        <v>0</v>
      </c>
      <c r="K2864" s="173">
        <v>0</v>
      </c>
      <c r="L2864" s="174">
        <v>0</v>
      </c>
      <c r="M2864" s="173">
        <v>112</v>
      </c>
      <c r="N2864" s="173">
        <v>20</v>
      </c>
      <c r="O2864" s="173">
        <v>30</v>
      </c>
      <c r="P2864" s="167">
        <v>4.5999999999999996</v>
      </c>
    </row>
    <row r="2865" spans="1:16" x14ac:dyDescent="0.35">
      <c r="A2865" s="177" t="s">
        <v>2468</v>
      </c>
      <c r="B2865" s="175"/>
      <c r="C2865" s="175" t="s">
        <v>256</v>
      </c>
      <c r="D2865" s="175" t="s">
        <v>2467</v>
      </c>
      <c r="E2865" s="175"/>
      <c r="F2865" s="175" t="s">
        <v>2466</v>
      </c>
      <c r="G2865" s="176" t="s">
        <v>2465</v>
      </c>
      <c r="H2865" s="175" t="s">
        <v>1646</v>
      </c>
      <c r="I2865" s="173">
        <v>0</v>
      </c>
      <c r="J2865" s="173">
        <v>0</v>
      </c>
      <c r="K2865" s="173">
        <v>0</v>
      </c>
      <c r="L2865" s="174">
        <v>0</v>
      </c>
      <c r="M2865" s="173">
        <v>38</v>
      </c>
      <c r="N2865" s="173">
        <v>10</v>
      </c>
      <c r="O2865" s="173">
        <v>14</v>
      </c>
      <c r="P2865" s="167">
        <v>2.8</v>
      </c>
    </row>
    <row r="2866" spans="1:16" x14ac:dyDescent="0.35">
      <c r="A2866" s="177" t="s">
        <v>2464</v>
      </c>
      <c r="B2866" s="175"/>
      <c r="C2866" s="175" t="s">
        <v>256</v>
      </c>
      <c r="D2866" s="175" t="s">
        <v>10724</v>
      </c>
      <c r="E2866" s="175"/>
      <c r="F2866" s="175" t="s">
        <v>2463</v>
      </c>
      <c r="G2866" s="176" t="s">
        <v>10725</v>
      </c>
      <c r="H2866" s="175" t="s">
        <v>1646</v>
      </c>
      <c r="I2866" s="173">
        <v>0</v>
      </c>
      <c r="J2866" s="173">
        <v>0</v>
      </c>
      <c r="K2866" s="173">
        <v>0</v>
      </c>
      <c r="L2866" s="174">
        <v>0</v>
      </c>
      <c r="M2866" s="173">
        <v>128</v>
      </c>
      <c r="N2866" s="173">
        <v>41</v>
      </c>
      <c r="O2866" s="173">
        <v>60</v>
      </c>
      <c r="P2866" s="167">
        <v>2.1219512195122001</v>
      </c>
    </row>
    <row r="2867" spans="1:16" x14ac:dyDescent="0.35">
      <c r="A2867" s="177" t="s">
        <v>11927</v>
      </c>
      <c r="B2867" s="175"/>
      <c r="C2867" s="175" t="s">
        <v>258</v>
      </c>
      <c r="D2867" s="175" t="s">
        <v>1870</v>
      </c>
      <c r="E2867" s="175"/>
      <c r="F2867" s="175" t="s">
        <v>4459</v>
      </c>
      <c r="G2867" s="176" t="s">
        <v>201</v>
      </c>
      <c r="H2867" s="175" t="s">
        <v>1469</v>
      </c>
      <c r="I2867" s="173">
        <v>0</v>
      </c>
      <c r="J2867" s="173">
        <v>0</v>
      </c>
      <c r="K2867" s="173">
        <v>0</v>
      </c>
      <c r="L2867" s="174">
        <v>0</v>
      </c>
      <c r="M2867" s="173">
        <v>17</v>
      </c>
      <c r="N2867" s="173">
        <v>0</v>
      </c>
      <c r="O2867" s="173">
        <v>0</v>
      </c>
      <c r="P2867" s="167">
        <v>0</v>
      </c>
    </row>
    <row r="2868" spans="1:16" x14ac:dyDescent="0.35">
      <c r="A2868" s="177" t="s">
        <v>2459</v>
      </c>
      <c r="B2868" s="175"/>
      <c r="C2868" s="175" t="s">
        <v>258</v>
      </c>
      <c r="D2868" s="175" t="s">
        <v>10726</v>
      </c>
      <c r="E2868" s="175"/>
      <c r="F2868" s="175" t="s">
        <v>2458</v>
      </c>
      <c r="G2868" s="176" t="s">
        <v>10127</v>
      </c>
      <c r="H2868" s="175" t="s">
        <v>1469</v>
      </c>
      <c r="I2868" s="173">
        <v>0</v>
      </c>
      <c r="J2868" s="173">
        <v>0</v>
      </c>
      <c r="K2868" s="173">
        <v>0</v>
      </c>
      <c r="L2868" s="174">
        <v>0</v>
      </c>
      <c r="M2868" s="173">
        <v>108</v>
      </c>
      <c r="N2868" s="173">
        <v>74</v>
      </c>
      <c r="O2868" s="173">
        <v>139</v>
      </c>
      <c r="P2868" s="167">
        <v>0.45945945945945899</v>
      </c>
    </row>
    <row r="2869" spans="1:16" x14ac:dyDescent="0.35">
      <c r="A2869" s="177" t="s">
        <v>2457</v>
      </c>
      <c r="B2869" s="175"/>
      <c r="C2869" s="175" t="s">
        <v>260</v>
      </c>
      <c r="D2869" s="175" t="s">
        <v>1476</v>
      </c>
      <c r="E2869" s="175"/>
      <c r="F2869" s="175" t="s">
        <v>2456</v>
      </c>
      <c r="G2869" s="176" t="s">
        <v>1474</v>
      </c>
      <c r="H2869" s="175" t="s">
        <v>1469</v>
      </c>
      <c r="I2869" s="173">
        <v>0</v>
      </c>
      <c r="J2869" s="173">
        <v>0</v>
      </c>
      <c r="K2869" s="173">
        <v>0</v>
      </c>
      <c r="L2869" s="174">
        <v>0</v>
      </c>
      <c r="M2869" s="173">
        <v>17</v>
      </c>
      <c r="N2869" s="173">
        <v>3</v>
      </c>
      <c r="O2869" s="173">
        <v>5</v>
      </c>
      <c r="P2869" s="167">
        <v>4.6666666666666696</v>
      </c>
    </row>
    <row r="2870" spans="1:16" x14ac:dyDescent="0.35">
      <c r="A2870" s="177" t="s">
        <v>2455</v>
      </c>
      <c r="B2870" s="175"/>
      <c r="C2870" s="175" t="s">
        <v>258</v>
      </c>
      <c r="D2870" s="175" t="s">
        <v>11547</v>
      </c>
      <c r="E2870" s="175"/>
      <c r="F2870" s="175" t="s">
        <v>2454</v>
      </c>
      <c r="G2870" s="176" t="s">
        <v>10268</v>
      </c>
      <c r="H2870" s="175" t="s">
        <v>1469</v>
      </c>
      <c r="I2870" s="173">
        <v>0</v>
      </c>
      <c r="J2870" s="173">
        <v>0</v>
      </c>
      <c r="K2870" s="173">
        <v>0</v>
      </c>
      <c r="L2870" s="174">
        <v>0</v>
      </c>
      <c r="M2870" s="173">
        <v>39</v>
      </c>
      <c r="N2870" s="173">
        <v>12</v>
      </c>
      <c r="O2870" s="173">
        <v>10</v>
      </c>
      <c r="P2870" s="167">
        <v>2.25</v>
      </c>
    </row>
    <row r="2871" spans="1:16" x14ac:dyDescent="0.35">
      <c r="A2871" s="177" t="s">
        <v>2447</v>
      </c>
      <c r="B2871" s="175"/>
      <c r="C2871" s="175" t="s">
        <v>351</v>
      </c>
      <c r="D2871" s="175" t="s">
        <v>9849</v>
      </c>
      <c r="E2871" s="175"/>
      <c r="F2871" s="175" t="s">
        <v>2446</v>
      </c>
      <c r="G2871" s="176" t="s">
        <v>9850</v>
      </c>
      <c r="H2871" s="175" t="s">
        <v>1646</v>
      </c>
      <c r="I2871" s="173">
        <v>0</v>
      </c>
      <c r="J2871" s="173">
        <v>0</v>
      </c>
      <c r="K2871" s="173">
        <v>0</v>
      </c>
      <c r="L2871" s="174">
        <v>0</v>
      </c>
      <c r="M2871" s="173">
        <v>144</v>
      </c>
      <c r="N2871" s="173">
        <v>54</v>
      </c>
      <c r="O2871" s="173">
        <v>69</v>
      </c>
      <c r="P2871" s="167">
        <v>1.6666666666666701</v>
      </c>
    </row>
    <row r="2872" spans="1:16" x14ac:dyDescent="0.35">
      <c r="A2872" s="177" t="s">
        <v>2445</v>
      </c>
      <c r="B2872" s="175"/>
      <c r="C2872" s="175" t="s">
        <v>258</v>
      </c>
      <c r="D2872" s="175" t="s">
        <v>10728</v>
      </c>
      <c r="E2872" s="175"/>
      <c r="F2872" s="175" t="s">
        <v>2444</v>
      </c>
      <c r="G2872" s="176" t="s">
        <v>2059</v>
      </c>
      <c r="H2872" s="175" t="s">
        <v>1469</v>
      </c>
      <c r="I2872" s="173">
        <v>0</v>
      </c>
      <c r="J2872" s="173">
        <v>0</v>
      </c>
      <c r="K2872" s="173">
        <v>0</v>
      </c>
      <c r="L2872" s="174">
        <v>0</v>
      </c>
      <c r="M2872" s="173">
        <v>59</v>
      </c>
      <c r="N2872" s="173">
        <v>15</v>
      </c>
      <c r="O2872" s="173">
        <v>22</v>
      </c>
      <c r="P2872" s="167">
        <v>2.93333333333333</v>
      </c>
    </row>
    <row r="2873" spans="1:16" x14ac:dyDescent="0.35">
      <c r="A2873" s="177" t="s">
        <v>2443</v>
      </c>
      <c r="B2873" s="175"/>
      <c r="C2873" s="175" t="s">
        <v>258</v>
      </c>
      <c r="D2873" s="175" t="s">
        <v>10729</v>
      </c>
      <c r="E2873" s="175"/>
      <c r="F2873" s="175" t="s">
        <v>2442</v>
      </c>
      <c r="G2873" s="176" t="s">
        <v>10127</v>
      </c>
      <c r="H2873" s="175" t="s">
        <v>1646</v>
      </c>
      <c r="I2873" s="173">
        <v>0</v>
      </c>
      <c r="J2873" s="173">
        <v>0</v>
      </c>
      <c r="K2873" s="173">
        <v>0</v>
      </c>
      <c r="L2873" s="174">
        <v>0</v>
      </c>
      <c r="M2873" s="173">
        <v>39</v>
      </c>
      <c r="N2873" s="173">
        <v>11</v>
      </c>
      <c r="O2873" s="173">
        <v>32</v>
      </c>
      <c r="P2873" s="167">
        <v>2.5454545454545499</v>
      </c>
    </row>
    <row r="2874" spans="1:16" x14ac:dyDescent="0.35">
      <c r="A2874" s="177" t="s">
        <v>2441</v>
      </c>
      <c r="B2874" s="175"/>
      <c r="C2874" s="175" t="s">
        <v>256</v>
      </c>
      <c r="D2874" s="175" t="s">
        <v>10730</v>
      </c>
      <c r="E2874" s="175"/>
      <c r="F2874" s="175" t="s">
        <v>2440</v>
      </c>
      <c r="G2874" s="176" t="s">
        <v>7433</v>
      </c>
      <c r="H2874" s="175" t="s">
        <v>1469</v>
      </c>
      <c r="I2874" s="173">
        <v>0</v>
      </c>
      <c r="J2874" s="173">
        <v>0</v>
      </c>
      <c r="K2874" s="173">
        <v>0</v>
      </c>
      <c r="L2874" s="174">
        <v>0</v>
      </c>
      <c r="M2874" s="173">
        <v>67</v>
      </c>
      <c r="N2874" s="173">
        <v>40</v>
      </c>
      <c r="O2874" s="173">
        <v>62</v>
      </c>
      <c r="P2874" s="167">
        <v>0.67500000000000004</v>
      </c>
    </row>
    <row r="2875" spans="1:16" x14ac:dyDescent="0.35">
      <c r="A2875" s="179" t="s">
        <v>2439</v>
      </c>
      <c r="B2875" s="178"/>
      <c r="C2875" s="175" t="s">
        <v>258</v>
      </c>
      <c r="D2875" s="175" t="s">
        <v>2438</v>
      </c>
      <c r="E2875" s="175"/>
      <c r="F2875" s="175" t="s">
        <v>2437</v>
      </c>
      <c r="G2875" s="176" t="s">
        <v>2436</v>
      </c>
      <c r="H2875" s="175" t="s">
        <v>1469</v>
      </c>
      <c r="I2875" s="173">
        <v>0</v>
      </c>
      <c r="J2875" s="173">
        <v>0</v>
      </c>
      <c r="K2875" s="173">
        <v>0</v>
      </c>
      <c r="L2875" s="174">
        <v>0</v>
      </c>
      <c r="M2875" s="173">
        <v>60</v>
      </c>
      <c r="N2875" s="173">
        <v>54</v>
      </c>
      <c r="O2875" s="173">
        <v>49</v>
      </c>
      <c r="P2875" s="167">
        <v>0.11111111111111099</v>
      </c>
    </row>
    <row r="2876" spans="1:16" x14ac:dyDescent="0.35">
      <c r="A2876" s="177" t="s">
        <v>2429</v>
      </c>
      <c r="B2876" s="175"/>
      <c r="C2876" s="175" t="s">
        <v>258</v>
      </c>
      <c r="D2876" s="175" t="s">
        <v>9458</v>
      </c>
      <c r="E2876" s="175"/>
      <c r="F2876" s="175" t="s">
        <v>2428</v>
      </c>
      <c r="G2876" s="176" t="s">
        <v>1839</v>
      </c>
      <c r="H2876" s="175" t="s">
        <v>1469</v>
      </c>
      <c r="I2876" s="173">
        <v>0</v>
      </c>
      <c r="J2876" s="173">
        <v>0</v>
      </c>
      <c r="K2876" s="173">
        <v>0</v>
      </c>
      <c r="L2876" s="174">
        <v>0</v>
      </c>
      <c r="M2876" s="173">
        <v>61</v>
      </c>
      <c r="N2876" s="173">
        <v>16</v>
      </c>
      <c r="O2876" s="173">
        <v>24</v>
      </c>
      <c r="P2876" s="167">
        <v>2.8125</v>
      </c>
    </row>
    <row r="2877" spans="1:16" x14ac:dyDescent="0.35">
      <c r="A2877" s="177" t="s">
        <v>2427</v>
      </c>
      <c r="B2877" s="175"/>
      <c r="C2877" s="175" t="s">
        <v>257</v>
      </c>
      <c r="D2877" s="175" t="s">
        <v>1887</v>
      </c>
      <c r="E2877" s="175"/>
      <c r="F2877" s="175" t="s">
        <v>2426</v>
      </c>
      <c r="G2877" s="176" t="s">
        <v>1885</v>
      </c>
      <c r="H2877" s="175" t="s">
        <v>1646</v>
      </c>
      <c r="I2877" s="173">
        <v>0</v>
      </c>
      <c r="J2877" s="173">
        <v>0</v>
      </c>
      <c r="K2877" s="173">
        <v>0</v>
      </c>
      <c r="L2877" s="174">
        <v>0</v>
      </c>
      <c r="M2877" s="173">
        <v>114</v>
      </c>
      <c r="N2877" s="173">
        <v>41</v>
      </c>
      <c r="O2877" s="173">
        <v>51</v>
      </c>
      <c r="P2877" s="167">
        <v>1.7804878048780499</v>
      </c>
    </row>
    <row r="2878" spans="1:16" x14ac:dyDescent="0.35">
      <c r="A2878" s="177" t="s">
        <v>2425</v>
      </c>
      <c r="B2878" s="175"/>
      <c r="C2878" s="175" t="s">
        <v>258</v>
      </c>
      <c r="D2878" s="175"/>
      <c r="E2878" s="175"/>
      <c r="F2878" s="175" t="s">
        <v>2424</v>
      </c>
      <c r="G2878" s="176"/>
      <c r="H2878" s="175" t="s">
        <v>1462</v>
      </c>
      <c r="I2878" s="173">
        <v>0</v>
      </c>
      <c r="J2878" s="173">
        <v>0</v>
      </c>
      <c r="K2878" s="173">
        <v>0</v>
      </c>
      <c r="L2878" s="174">
        <v>0</v>
      </c>
      <c r="M2878" s="173">
        <v>0</v>
      </c>
      <c r="N2878" s="173">
        <v>0</v>
      </c>
      <c r="O2878" s="173">
        <v>0</v>
      </c>
      <c r="P2878" s="167">
        <v>0</v>
      </c>
    </row>
    <row r="2879" spans="1:16" x14ac:dyDescent="0.35">
      <c r="A2879" s="177" t="s">
        <v>2421</v>
      </c>
      <c r="B2879" s="175"/>
      <c r="C2879" s="175" t="s">
        <v>259</v>
      </c>
      <c r="D2879" s="175"/>
      <c r="E2879" s="175"/>
      <c r="F2879" s="175" t="s">
        <v>2420</v>
      </c>
      <c r="G2879" s="176"/>
      <c r="H2879" s="175" t="s">
        <v>1462</v>
      </c>
      <c r="I2879" s="173">
        <v>0</v>
      </c>
      <c r="J2879" s="173">
        <v>0</v>
      </c>
      <c r="K2879" s="173">
        <v>0</v>
      </c>
      <c r="L2879" s="174">
        <v>0</v>
      </c>
      <c r="M2879" s="173">
        <v>0</v>
      </c>
      <c r="N2879" s="173">
        <v>0</v>
      </c>
      <c r="O2879" s="173">
        <v>0</v>
      </c>
      <c r="P2879" s="167">
        <v>0</v>
      </c>
    </row>
    <row r="2880" spans="1:16" x14ac:dyDescent="0.35">
      <c r="A2880" s="177" t="s">
        <v>2419</v>
      </c>
      <c r="B2880" s="175"/>
      <c r="C2880" s="175" t="s">
        <v>259</v>
      </c>
      <c r="D2880" s="175" t="s">
        <v>2418</v>
      </c>
      <c r="E2880" s="175"/>
      <c r="F2880" s="175" t="s">
        <v>2417</v>
      </c>
      <c r="G2880" s="176" t="s">
        <v>2416</v>
      </c>
      <c r="H2880" s="175" t="s">
        <v>1646</v>
      </c>
      <c r="I2880" s="173">
        <v>0</v>
      </c>
      <c r="J2880" s="173">
        <v>0</v>
      </c>
      <c r="K2880" s="173">
        <v>1</v>
      </c>
      <c r="L2880" s="174">
        <v>0</v>
      </c>
      <c r="M2880" s="173">
        <v>633</v>
      </c>
      <c r="N2880" s="173">
        <v>249</v>
      </c>
      <c r="O2880" s="173">
        <v>303</v>
      </c>
      <c r="P2880" s="167">
        <v>1.5421686746987999</v>
      </c>
    </row>
    <row r="2881" spans="1:16" x14ac:dyDescent="0.35">
      <c r="A2881" s="177" t="s">
        <v>2413</v>
      </c>
      <c r="B2881" s="175"/>
      <c r="C2881" s="175" t="s">
        <v>351</v>
      </c>
      <c r="D2881" s="175"/>
      <c r="E2881" s="175"/>
      <c r="F2881" s="175" t="s">
        <v>2412</v>
      </c>
      <c r="G2881" s="176"/>
      <c r="H2881" s="175" t="s">
        <v>1462</v>
      </c>
      <c r="I2881" s="173">
        <v>0</v>
      </c>
      <c r="J2881" s="173">
        <v>0</v>
      </c>
      <c r="K2881" s="173">
        <v>0</v>
      </c>
      <c r="L2881" s="174">
        <v>0</v>
      </c>
      <c r="M2881" s="173">
        <v>0</v>
      </c>
      <c r="N2881" s="173">
        <v>0</v>
      </c>
      <c r="O2881" s="173">
        <v>0</v>
      </c>
      <c r="P2881" s="167">
        <v>0</v>
      </c>
    </row>
    <row r="2882" spans="1:16" x14ac:dyDescent="0.35">
      <c r="A2882" s="177" t="s">
        <v>2411</v>
      </c>
      <c r="B2882" s="175"/>
      <c r="C2882" s="175" t="s">
        <v>257</v>
      </c>
      <c r="D2882" s="175" t="s">
        <v>5730</v>
      </c>
      <c r="E2882" s="175"/>
      <c r="F2882" s="175" t="s">
        <v>2410</v>
      </c>
      <c r="G2882" s="176" t="s">
        <v>2534</v>
      </c>
      <c r="H2882" s="175" t="s">
        <v>1469</v>
      </c>
      <c r="I2882" s="173">
        <v>0</v>
      </c>
      <c r="J2882" s="173">
        <v>0</v>
      </c>
      <c r="K2882" s="173">
        <v>0</v>
      </c>
      <c r="L2882" s="174">
        <v>0</v>
      </c>
      <c r="M2882" s="173">
        <v>27</v>
      </c>
      <c r="N2882" s="173">
        <v>10</v>
      </c>
      <c r="O2882" s="173">
        <v>12</v>
      </c>
      <c r="P2882" s="167">
        <v>1.7</v>
      </c>
    </row>
    <row r="2883" spans="1:16" x14ac:dyDescent="0.35">
      <c r="A2883" s="177" t="s">
        <v>7011</v>
      </c>
      <c r="B2883" s="175"/>
      <c r="C2883" s="175" t="s">
        <v>258</v>
      </c>
      <c r="D2883" s="175" t="s">
        <v>9189</v>
      </c>
      <c r="E2883" s="175"/>
      <c r="F2883" s="175" t="s">
        <v>7010</v>
      </c>
      <c r="G2883" s="176" t="s">
        <v>2059</v>
      </c>
      <c r="H2883" s="175" t="s">
        <v>1646</v>
      </c>
      <c r="I2883" s="173">
        <v>0</v>
      </c>
      <c r="J2883" s="173">
        <v>0</v>
      </c>
      <c r="K2883" s="173">
        <v>1</v>
      </c>
      <c r="L2883" s="174">
        <v>0</v>
      </c>
      <c r="M2883" s="173">
        <v>68</v>
      </c>
      <c r="N2883" s="173">
        <v>27</v>
      </c>
      <c r="O2883" s="173">
        <v>35</v>
      </c>
      <c r="P2883" s="167">
        <v>1.5185185185185199</v>
      </c>
    </row>
    <row r="2884" spans="1:16" x14ac:dyDescent="0.35">
      <c r="A2884" s="177" t="s">
        <v>2409</v>
      </c>
      <c r="B2884" s="175"/>
      <c r="C2884" s="175" t="s">
        <v>258</v>
      </c>
      <c r="D2884" s="175"/>
      <c r="E2884" s="175"/>
      <c r="F2884" s="175" t="s">
        <v>2408</v>
      </c>
      <c r="G2884" s="176"/>
      <c r="H2884" s="175" t="s">
        <v>1462</v>
      </c>
      <c r="I2884" s="173">
        <v>0</v>
      </c>
      <c r="J2884" s="173">
        <v>0</v>
      </c>
      <c r="K2884" s="173">
        <v>0</v>
      </c>
      <c r="L2884" s="174">
        <v>0</v>
      </c>
      <c r="M2884" s="173">
        <v>0</v>
      </c>
      <c r="N2884" s="173">
        <v>0</v>
      </c>
      <c r="O2884" s="173">
        <v>0</v>
      </c>
      <c r="P2884" s="167">
        <v>0</v>
      </c>
    </row>
    <row r="2885" spans="1:16" x14ac:dyDescent="0.35">
      <c r="A2885" s="177" t="s">
        <v>2407</v>
      </c>
      <c r="B2885" s="175" t="s">
        <v>2406</v>
      </c>
      <c r="C2885" s="175" t="s">
        <v>8856</v>
      </c>
      <c r="D2885" s="175" t="s">
        <v>10736</v>
      </c>
      <c r="E2885" s="175" t="s">
        <v>2405</v>
      </c>
      <c r="F2885" s="175"/>
      <c r="G2885" s="176" t="s">
        <v>10737</v>
      </c>
      <c r="H2885" s="175" t="s">
        <v>1646</v>
      </c>
      <c r="I2885" s="173">
        <v>0</v>
      </c>
      <c r="J2885" s="173">
        <v>0</v>
      </c>
      <c r="K2885" s="173">
        <v>0</v>
      </c>
      <c r="L2885" s="174">
        <v>0</v>
      </c>
      <c r="M2885" s="173">
        <v>137</v>
      </c>
      <c r="N2885" s="173">
        <v>509</v>
      </c>
      <c r="O2885" s="173">
        <v>154</v>
      </c>
      <c r="P2885" s="167">
        <v>-0.73084479371316302</v>
      </c>
    </row>
    <row r="2886" spans="1:16" x14ac:dyDescent="0.35">
      <c r="A2886" s="177" t="s">
        <v>2404</v>
      </c>
      <c r="B2886" s="175"/>
      <c r="C2886" s="175" t="s">
        <v>255</v>
      </c>
      <c r="D2886" s="175" t="s">
        <v>9190</v>
      </c>
      <c r="E2886" s="175" t="s">
        <v>2403</v>
      </c>
      <c r="F2886" s="175"/>
      <c r="G2886" s="176" t="s">
        <v>8630</v>
      </c>
      <c r="H2886" s="175" t="s">
        <v>1462</v>
      </c>
      <c r="I2886" s="173">
        <v>0</v>
      </c>
      <c r="J2886" s="173">
        <v>0</v>
      </c>
      <c r="K2886" s="173">
        <v>0</v>
      </c>
      <c r="L2886" s="174">
        <v>0</v>
      </c>
      <c r="M2886" s="173">
        <v>44</v>
      </c>
      <c r="N2886" s="173">
        <v>17</v>
      </c>
      <c r="O2886" s="173">
        <v>22</v>
      </c>
      <c r="P2886" s="167">
        <v>1.5882352941176501</v>
      </c>
    </row>
    <row r="2887" spans="1:16" x14ac:dyDescent="0.35">
      <c r="A2887" s="177" t="s">
        <v>2402</v>
      </c>
      <c r="B2887" s="175"/>
      <c r="C2887" s="175" t="s">
        <v>350</v>
      </c>
      <c r="D2887" s="175" t="s">
        <v>2642</v>
      </c>
      <c r="E2887" s="175"/>
      <c r="F2887" s="175" t="s">
        <v>2400</v>
      </c>
      <c r="G2887" s="176" t="s">
        <v>202</v>
      </c>
      <c r="H2887" s="175" t="s">
        <v>1462</v>
      </c>
      <c r="I2887" s="173">
        <v>0</v>
      </c>
      <c r="J2887" s="173">
        <v>0</v>
      </c>
      <c r="K2887" s="173">
        <v>0</v>
      </c>
      <c r="L2887" s="174">
        <v>0</v>
      </c>
      <c r="M2887" s="173">
        <v>61</v>
      </c>
      <c r="N2887" s="173">
        <v>10</v>
      </c>
      <c r="O2887" s="173">
        <v>17</v>
      </c>
      <c r="P2887" s="167">
        <v>5.0999999999999996</v>
      </c>
    </row>
    <row r="2888" spans="1:16" x14ac:dyDescent="0.35">
      <c r="A2888" s="177" t="s">
        <v>2399</v>
      </c>
      <c r="B2888" s="175"/>
      <c r="C2888" s="175" t="s">
        <v>255</v>
      </c>
      <c r="D2888" s="175" t="s">
        <v>1892</v>
      </c>
      <c r="E2888" s="175"/>
      <c r="F2888" s="175" t="s">
        <v>2398</v>
      </c>
      <c r="G2888" s="176" t="s">
        <v>227</v>
      </c>
      <c r="H2888" s="175" t="s">
        <v>1469</v>
      </c>
      <c r="I2888" s="173">
        <v>0</v>
      </c>
      <c r="J2888" s="173">
        <v>0</v>
      </c>
      <c r="K2888" s="173">
        <v>0</v>
      </c>
      <c r="L2888" s="174">
        <v>0</v>
      </c>
      <c r="M2888" s="173">
        <v>0</v>
      </c>
      <c r="N2888" s="173">
        <v>0</v>
      </c>
      <c r="O2888" s="173">
        <v>0</v>
      </c>
      <c r="P2888" s="167">
        <v>0</v>
      </c>
    </row>
    <row r="2889" spans="1:16" x14ac:dyDescent="0.35">
      <c r="A2889" s="177" t="s">
        <v>2397</v>
      </c>
      <c r="B2889" s="175"/>
      <c r="C2889" s="175" t="s">
        <v>256</v>
      </c>
      <c r="D2889" s="175" t="s">
        <v>10738</v>
      </c>
      <c r="E2889" s="175"/>
      <c r="F2889" s="175" t="s">
        <v>2396</v>
      </c>
      <c r="G2889" s="176" t="s">
        <v>10739</v>
      </c>
      <c r="H2889" s="175" t="s">
        <v>1469</v>
      </c>
      <c r="I2889" s="173">
        <v>0</v>
      </c>
      <c r="J2889" s="173">
        <v>0</v>
      </c>
      <c r="K2889" s="173">
        <v>0</v>
      </c>
      <c r="L2889" s="174">
        <v>0</v>
      </c>
      <c r="M2889" s="173">
        <v>372</v>
      </c>
      <c r="N2889" s="173">
        <v>122</v>
      </c>
      <c r="O2889" s="173">
        <v>154</v>
      </c>
      <c r="P2889" s="167">
        <v>2.0491803278688501</v>
      </c>
    </row>
    <row r="2890" spans="1:16" x14ac:dyDescent="0.35">
      <c r="A2890" s="177" t="s">
        <v>2395</v>
      </c>
      <c r="B2890" s="175" t="s">
        <v>2394</v>
      </c>
      <c r="C2890" s="175" t="s">
        <v>254</v>
      </c>
      <c r="D2890" s="175" t="s">
        <v>11613</v>
      </c>
      <c r="E2890" s="175" t="s">
        <v>2393</v>
      </c>
      <c r="F2890" s="175"/>
      <c r="G2890" s="176" t="s">
        <v>1872</v>
      </c>
      <c r="H2890" s="175" t="s">
        <v>1646</v>
      </c>
      <c r="I2890" s="173">
        <v>0</v>
      </c>
      <c r="J2890" s="173">
        <v>0</v>
      </c>
      <c r="K2890" s="173">
        <v>0</v>
      </c>
      <c r="L2890" s="174">
        <v>0</v>
      </c>
      <c r="M2890" s="173">
        <v>571</v>
      </c>
      <c r="N2890" s="173">
        <v>447</v>
      </c>
      <c r="O2890" s="173">
        <v>846</v>
      </c>
      <c r="P2890" s="167">
        <v>0.27740492170022402</v>
      </c>
    </row>
    <row r="2891" spans="1:16" x14ac:dyDescent="0.35">
      <c r="A2891" s="177" t="s">
        <v>2392</v>
      </c>
      <c r="B2891" s="175"/>
      <c r="C2891" s="175" t="s">
        <v>254</v>
      </c>
      <c r="D2891" s="175" t="s">
        <v>2391</v>
      </c>
      <c r="E2891" s="175"/>
      <c r="F2891" s="175" t="s">
        <v>2390</v>
      </c>
      <c r="G2891" s="176" t="s">
        <v>201</v>
      </c>
      <c r="H2891" s="175" t="s">
        <v>1462</v>
      </c>
      <c r="I2891" s="173">
        <v>0</v>
      </c>
      <c r="J2891" s="173">
        <v>0</v>
      </c>
      <c r="K2891" s="173">
        <v>0</v>
      </c>
      <c r="L2891" s="174">
        <v>0</v>
      </c>
      <c r="M2891" s="173">
        <v>22</v>
      </c>
      <c r="N2891" s="173">
        <v>8</v>
      </c>
      <c r="O2891" s="173">
        <v>10</v>
      </c>
      <c r="P2891" s="167">
        <v>1.75</v>
      </c>
    </row>
    <row r="2892" spans="1:16" x14ac:dyDescent="0.35">
      <c r="A2892" s="177" t="s">
        <v>7581</v>
      </c>
      <c r="B2892" s="175"/>
      <c r="C2892" s="175" t="s">
        <v>256</v>
      </c>
      <c r="D2892" s="175" t="s">
        <v>11549</v>
      </c>
      <c r="E2892" s="175"/>
      <c r="F2892" s="175" t="s">
        <v>7580</v>
      </c>
      <c r="G2892" s="176" t="s">
        <v>11550</v>
      </c>
      <c r="H2892" s="175" t="s">
        <v>1646</v>
      </c>
      <c r="I2892" s="173">
        <v>0</v>
      </c>
      <c r="J2892" s="173">
        <v>0</v>
      </c>
      <c r="K2892" s="173">
        <v>0</v>
      </c>
      <c r="L2892" s="174">
        <v>0</v>
      </c>
      <c r="M2892" s="173">
        <v>43</v>
      </c>
      <c r="N2892" s="173">
        <v>7</v>
      </c>
      <c r="O2892" s="173">
        <v>5</v>
      </c>
      <c r="P2892" s="167">
        <v>5.1428571428571397</v>
      </c>
    </row>
    <row r="2893" spans="1:16" x14ac:dyDescent="0.35">
      <c r="A2893" s="177" t="s">
        <v>2389</v>
      </c>
      <c r="B2893" s="175"/>
      <c r="C2893" s="175" t="s">
        <v>258</v>
      </c>
      <c r="D2893" s="175" t="s">
        <v>2388</v>
      </c>
      <c r="E2893" s="175"/>
      <c r="F2893" s="175" t="s">
        <v>2387</v>
      </c>
      <c r="G2893" s="176" t="s">
        <v>202</v>
      </c>
      <c r="H2893" s="175" t="s">
        <v>1462</v>
      </c>
      <c r="I2893" s="173">
        <v>0</v>
      </c>
      <c r="J2893" s="173">
        <v>0</v>
      </c>
      <c r="K2893" s="173">
        <v>0</v>
      </c>
      <c r="L2893" s="174">
        <v>0</v>
      </c>
      <c r="M2893" s="173">
        <v>17</v>
      </c>
      <c r="N2893" s="173">
        <v>3</v>
      </c>
      <c r="O2893" s="173">
        <v>5</v>
      </c>
      <c r="P2893" s="167">
        <v>4.6666666666666696</v>
      </c>
    </row>
    <row r="2894" spans="1:16" x14ac:dyDescent="0.35">
      <c r="A2894" s="177" t="s">
        <v>2386</v>
      </c>
      <c r="B2894" s="175"/>
      <c r="C2894" s="175" t="s">
        <v>350</v>
      </c>
      <c r="D2894" s="175"/>
      <c r="E2894" s="175"/>
      <c r="F2894" s="175" t="s">
        <v>2385</v>
      </c>
      <c r="G2894" s="176"/>
      <c r="H2894" s="175" t="s">
        <v>1469</v>
      </c>
      <c r="I2894" s="173">
        <v>0</v>
      </c>
      <c r="J2894" s="173">
        <v>0</v>
      </c>
      <c r="K2894" s="173">
        <v>0</v>
      </c>
      <c r="L2894" s="174">
        <v>0</v>
      </c>
      <c r="M2894" s="173">
        <v>0</v>
      </c>
      <c r="N2894" s="173">
        <v>0</v>
      </c>
      <c r="O2894" s="173">
        <v>0</v>
      </c>
      <c r="P2894" s="167">
        <v>0</v>
      </c>
    </row>
    <row r="2895" spans="1:16" x14ac:dyDescent="0.35">
      <c r="A2895" s="177" t="s">
        <v>2384</v>
      </c>
      <c r="B2895" s="175"/>
      <c r="C2895" s="175" t="s">
        <v>267</v>
      </c>
      <c r="D2895" s="175" t="s">
        <v>2055</v>
      </c>
      <c r="E2895" s="175"/>
      <c r="F2895" s="175" t="s">
        <v>2383</v>
      </c>
      <c r="G2895" s="176" t="s">
        <v>272</v>
      </c>
      <c r="H2895" s="175" t="s">
        <v>1469</v>
      </c>
      <c r="I2895" s="173">
        <v>0</v>
      </c>
      <c r="J2895" s="173">
        <v>0</v>
      </c>
      <c r="K2895" s="173">
        <v>0</v>
      </c>
      <c r="L2895" s="174">
        <v>0</v>
      </c>
      <c r="M2895" s="173">
        <v>81</v>
      </c>
      <c r="N2895" s="173">
        <v>25</v>
      </c>
      <c r="O2895" s="173">
        <v>33</v>
      </c>
      <c r="P2895" s="167">
        <v>2.2400000000000002</v>
      </c>
    </row>
    <row r="2896" spans="1:16" x14ac:dyDescent="0.35">
      <c r="A2896" s="177" t="s">
        <v>2382</v>
      </c>
      <c r="B2896" s="175"/>
      <c r="C2896" s="175" t="s">
        <v>462</v>
      </c>
      <c r="D2896" s="175"/>
      <c r="E2896" s="175"/>
      <c r="F2896" s="175" t="s">
        <v>2381</v>
      </c>
      <c r="G2896" s="176"/>
      <c r="H2896" s="175" t="s">
        <v>1462</v>
      </c>
      <c r="I2896" s="173">
        <v>0</v>
      </c>
      <c r="J2896" s="173">
        <v>0</v>
      </c>
      <c r="K2896" s="173">
        <v>0</v>
      </c>
      <c r="L2896" s="174">
        <v>0</v>
      </c>
      <c r="M2896" s="173">
        <v>0</v>
      </c>
      <c r="N2896" s="173">
        <v>0</v>
      </c>
      <c r="O2896" s="173">
        <v>0</v>
      </c>
      <c r="P2896" s="167">
        <v>0</v>
      </c>
    </row>
    <row r="2897" spans="1:16" x14ac:dyDescent="0.35">
      <c r="A2897" s="177" t="s">
        <v>7573</v>
      </c>
      <c r="B2897" s="175"/>
      <c r="C2897" s="175" t="s">
        <v>258</v>
      </c>
      <c r="D2897" s="175" t="s">
        <v>4970</v>
      </c>
      <c r="E2897" s="175"/>
      <c r="F2897" s="175" t="s">
        <v>7572</v>
      </c>
      <c r="G2897" s="176" t="s">
        <v>1474</v>
      </c>
      <c r="H2897" s="175" t="s">
        <v>1646</v>
      </c>
      <c r="I2897" s="173">
        <v>0</v>
      </c>
      <c r="J2897" s="173">
        <v>0</v>
      </c>
      <c r="K2897" s="173">
        <v>0</v>
      </c>
      <c r="L2897" s="174">
        <v>0</v>
      </c>
      <c r="M2897" s="173">
        <v>37</v>
      </c>
      <c r="N2897" s="173">
        <v>10</v>
      </c>
      <c r="O2897" s="173">
        <v>15</v>
      </c>
      <c r="P2897" s="167">
        <v>2.7</v>
      </c>
    </row>
    <row r="2898" spans="1:16" x14ac:dyDescent="0.35">
      <c r="A2898" s="177" t="s">
        <v>2380</v>
      </c>
      <c r="B2898" s="175"/>
      <c r="C2898" s="175" t="s">
        <v>268</v>
      </c>
      <c r="D2898" s="175"/>
      <c r="E2898" s="175"/>
      <c r="F2898" s="175" t="s">
        <v>2379</v>
      </c>
      <c r="G2898" s="176"/>
      <c r="H2898" s="175" t="s">
        <v>1462</v>
      </c>
      <c r="I2898" s="173">
        <v>0</v>
      </c>
      <c r="J2898" s="173">
        <v>0</v>
      </c>
      <c r="K2898" s="173">
        <v>0</v>
      </c>
      <c r="L2898" s="174">
        <v>0</v>
      </c>
      <c r="M2898" s="173">
        <v>0</v>
      </c>
      <c r="N2898" s="173">
        <v>0</v>
      </c>
      <c r="O2898" s="173">
        <v>0</v>
      </c>
      <c r="P2898" s="167">
        <v>0</v>
      </c>
    </row>
    <row r="2899" spans="1:16" x14ac:dyDescent="0.35">
      <c r="A2899" s="177" t="s">
        <v>2376</v>
      </c>
      <c r="B2899" s="175"/>
      <c r="C2899" s="175" t="s">
        <v>254</v>
      </c>
      <c r="D2899" s="175" t="s">
        <v>2240</v>
      </c>
      <c r="E2899" s="175"/>
      <c r="F2899" s="175" t="s">
        <v>2375</v>
      </c>
      <c r="G2899" s="176" t="s">
        <v>211</v>
      </c>
      <c r="H2899" s="175" t="s">
        <v>1469</v>
      </c>
      <c r="I2899" s="173">
        <v>0</v>
      </c>
      <c r="J2899" s="173">
        <v>0</v>
      </c>
      <c r="K2899" s="173">
        <v>0</v>
      </c>
      <c r="L2899" s="174">
        <v>0</v>
      </c>
      <c r="M2899" s="173">
        <v>17</v>
      </c>
      <c r="N2899" s="173">
        <v>3</v>
      </c>
      <c r="O2899" s="173">
        <v>5</v>
      </c>
      <c r="P2899" s="167">
        <v>4.6666666666666696</v>
      </c>
    </row>
    <row r="2900" spans="1:16" x14ac:dyDescent="0.35">
      <c r="A2900" s="177" t="s">
        <v>2374</v>
      </c>
      <c r="B2900" s="175"/>
      <c r="C2900" s="175" t="s">
        <v>254</v>
      </c>
      <c r="D2900" s="175"/>
      <c r="E2900" s="175"/>
      <c r="F2900" s="175" t="s">
        <v>2373</v>
      </c>
      <c r="G2900" s="176"/>
      <c r="H2900" s="175" t="s">
        <v>1462</v>
      </c>
      <c r="I2900" s="173">
        <v>0</v>
      </c>
      <c r="J2900" s="173">
        <v>0</v>
      </c>
      <c r="K2900" s="173">
        <v>0</v>
      </c>
      <c r="L2900" s="174">
        <v>0</v>
      </c>
      <c r="M2900" s="173">
        <v>0</v>
      </c>
      <c r="N2900" s="173">
        <v>0</v>
      </c>
      <c r="O2900" s="173">
        <v>0</v>
      </c>
      <c r="P2900" s="167">
        <v>0</v>
      </c>
    </row>
    <row r="2901" spans="1:16" x14ac:dyDescent="0.35">
      <c r="A2901" s="177" t="s">
        <v>2372</v>
      </c>
      <c r="B2901" s="175"/>
      <c r="C2901" s="175" t="s">
        <v>260</v>
      </c>
      <c r="D2901" s="175"/>
      <c r="E2901" s="175"/>
      <c r="F2901" s="175" t="s">
        <v>2371</v>
      </c>
      <c r="G2901" s="176"/>
      <c r="H2901" s="175" t="s">
        <v>1462</v>
      </c>
      <c r="I2901" s="173">
        <v>0</v>
      </c>
      <c r="J2901" s="173">
        <v>0</v>
      </c>
      <c r="K2901" s="173">
        <v>0</v>
      </c>
      <c r="L2901" s="174">
        <v>0</v>
      </c>
      <c r="M2901" s="173">
        <v>0</v>
      </c>
      <c r="N2901" s="173">
        <v>0</v>
      </c>
      <c r="O2901" s="173">
        <v>0</v>
      </c>
      <c r="P2901" s="167">
        <v>0</v>
      </c>
    </row>
    <row r="2902" spans="1:16" x14ac:dyDescent="0.35">
      <c r="A2902" s="177" t="s">
        <v>2370</v>
      </c>
      <c r="B2902" s="175"/>
      <c r="C2902" s="175" t="s">
        <v>256</v>
      </c>
      <c r="D2902" s="175" t="s">
        <v>1870</v>
      </c>
      <c r="E2902" s="175"/>
      <c r="F2902" s="175" t="s">
        <v>2369</v>
      </c>
      <c r="G2902" s="176" t="s">
        <v>201</v>
      </c>
      <c r="H2902" s="175" t="s">
        <v>1462</v>
      </c>
      <c r="I2902" s="173">
        <v>0</v>
      </c>
      <c r="J2902" s="173">
        <v>0</v>
      </c>
      <c r="K2902" s="173">
        <v>0</v>
      </c>
      <c r="L2902" s="174">
        <v>0</v>
      </c>
      <c r="M2902" s="173">
        <v>0</v>
      </c>
      <c r="N2902" s="173">
        <v>9</v>
      </c>
      <c r="O2902" s="173">
        <v>12</v>
      </c>
      <c r="P2902" s="167">
        <v>-1</v>
      </c>
    </row>
    <row r="2903" spans="1:16" x14ac:dyDescent="0.35">
      <c r="A2903" s="177" t="s">
        <v>2368</v>
      </c>
      <c r="B2903" s="175"/>
      <c r="C2903" s="175" t="s">
        <v>260</v>
      </c>
      <c r="D2903" s="175"/>
      <c r="E2903" s="175"/>
      <c r="F2903" s="175" t="s">
        <v>2367</v>
      </c>
      <c r="G2903" s="176"/>
      <c r="H2903" s="175" t="s">
        <v>1462</v>
      </c>
      <c r="I2903" s="173">
        <v>0</v>
      </c>
      <c r="J2903" s="173">
        <v>0</v>
      </c>
      <c r="K2903" s="173">
        <v>0</v>
      </c>
      <c r="L2903" s="174">
        <v>0</v>
      </c>
      <c r="M2903" s="173">
        <v>0</v>
      </c>
      <c r="N2903" s="173">
        <v>0</v>
      </c>
      <c r="O2903" s="173">
        <v>0</v>
      </c>
      <c r="P2903" s="167">
        <v>0</v>
      </c>
    </row>
    <row r="2904" spans="1:16" x14ac:dyDescent="0.35">
      <c r="A2904" s="177" t="s">
        <v>2366</v>
      </c>
      <c r="B2904" s="175"/>
      <c r="C2904" s="175" t="s">
        <v>350</v>
      </c>
      <c r="D2904" s="175"/>
      <c r="E2904" s="175"/>
      <c r="F2904" s="175" t="s">
        <v>2365</v>
      </c>
      <c r="G2904" s="176"/>
      <c r="H2904" s="175" t="s">
        <v>1462</v>
      </c>
      <c r="I2904" s="173">
        <v>0</v>
      </c>
      <c r="J2904" s="173">
        <v>0</v>
      </c>
      <c r="K2904" s="173">
        <v>0</v>
      </c>
      <c r="L2904" s="174">
        <v>0</v>
      </c>
      <c r="M2904" s="173">
        <v>0</v>
      </c>
      <c r="N2904" s="173">
        <v>0</v>
      </c>
      <c r="O2904" s="173">
        <v>0</v>
      </c>
      <c r="P2904" s="167">
        <v>0</v>
      </c>
    </row>
    <row r="2905" spans="1:16" x14ac:dyDescent="0.35">
      <c r="A2905" s="177" t="s">
        <v>2364</v>
      </c>
      <c r="B2905" s="175"/>
      <c r="C2905" s="175" t="s">
        <v>257</v>
      </c>
      <c r="D2905" s="175" t="s">
        <v>1837</v>
      </c>
      <c r="E2905" s="175"/>
      <c r="F2905" s="175" t="s">
        <v>2363</v>
      </c>
      <c r="G2905" s="176" t="s">
        <v>216</v>
      </c>
      <c r="H2905" s="175" t="s">
        <v>1469</v>
      </c>
      <c r="I2905" s="173">
        <v>0</v>
      </c>
      <c r="J2905" s="173">
        <v>0</v>
      </c>
      <c r="K2905" s="173">
        <v>0</v>
      </c>
      <c r="L2905" s="174">
        <v>0</v>
      </c>
      <c r="M2905" s="173">
        <v>39</v>
      </c>
      <c r="N2905" s="173">
        <v>11</v>
      </c>
      <c r="O2905" s="173">
        <v>15</v>
      </c>
      <c r="P2905" s="167">
        <v>2.5454545454545499</v>
      </c>
    </row>
    <row r="2906" spans="1:16" x14ac:dyDescent="0.35">
      <c r="A2906" s="177" t="s">
        <v>2360</v>
      </c>
      <c r="B2906" s="175"/>
      <c r="C2906" s="175" t="s">
        <v>255</v>
      </c>
      <c r="D2906" s="175" t="s">
        <v>1459</v>
      </c>
      <c r="E2906" s="175"/>
      <c r="F2906" s="175" t="s">
        <v>2358</v>
      </c>
      <c r="G2906" s="176" t="s">
        <v>1457</v>
      </c>
      <c r="H2906" s="175" t="s">
        <v>1469</v>
      </c>
      <c r="I2906" s="173">
        <v>0</v>
      </c>
      <c r="J2906" s="173">
        <v>0</v>
      </c>
      <c r="K2906" s="173">
        <v>0</v>
      </c>
      <c r="L2906" s="174">
        <v>0</v>
      </c>
      <c r="M2906" s="173">
        <v>69</v>
      </c>
      <c r="N2906" s="173">
        <v>28</v>
      </c>
      <c r="O2906" s="173">
        <v>35</v>
      </c>
      <c r="P2906" s="167">
        <v>1.46428571428571</v>
      </c>
    </row>
    <row r="2907" spans="1:16" x14ac:dyDescent="0.35">
      <c r="A2907" s="177" t="s">
        <v>2356</v>
      </c>
      <c r="B2907" s="175"/>
      <c r="C2907" s="175" t="s">
        <v>258</v>
      </c>
      <c r="D2907" s="175" t="s">
        <v>10742</v>
      </c>
      <c r="E2907" s="175"/>
      <c r="F2907" s="175" t="s">
        <v>2355</v>
      </c>
      <c r="G2907" s="176" t="s">
        <v>10743</v>
      </c>
      <c r="H2907" s="175" t="s">
        <v>1469</v>
      </c>
      <c r="I2907" s="173">
        <v>0</v>
      </c>
      <c r="J2907" s="173">
        <v>0</v>
      </c>
      <c r="K2907" s="173">
        <v>0</v>
      </c>
      <c r="L2907" s="174">
        <v>0</v>
      </c>
      <c r="M2907" s="173">
        <v>1</v>
      </c>
      <c r="N2907" s="173">
        <v>4</v>
      </c>
      <c r="O2907" s="173">
        <v>1</v>
      </c>
      <c r="P2907" s="167">
        <v>-0.75</v>
      </c>
    </row>
    <row r="2908" spans="1:16" x14ac:dyDescent="0.35">
      <c r="A2908" s="177" t="s">
        <v>7091</v>
      </c>
      <c r="B2908" s="175"/>
      <c r="C2908" s="175" t="s">
        <v>255</v>
      </c>
      <c r="D2908" s="175" t="s">
        <v>7090</v>
      </c>
      <c r="E2908" s="175"/>
      <c r="F2908" s="175" t="s">
        <v>7089</v>
      </c>
      <c r="G2908" s="176" t="s">
        <v>6986</v>
      </c>
      <c r="H2908" s="175" t="s">
        <v>1646</v>
      </c>
      <c r="I2908" s="173">
        <v>0</v>
      </c>
      <c r="J2908" s="173">
        <v>0</v>
      </c>
      <c r="K2908" s="173">
        <v>2</v>
      </c>
      <c r="L2908" s="174">
        <v>0</v>
      </c>
      <c r="M2908" s="173">
        <v>279</v>
      </c>
      <c r="N2908" s="173">
        <v>122</v>
      </c>
      <c r="O2908" s="173">
        <v>210</v>
      </c>
      <c r="P2908" s="167">
        <v>1.28688524590164</v>
      </c>
    </row>
    <row r="2909" spans="1:16" x14ac:dyDescent="0.35">
      <c r="A2909" s="177" t="s">
        <v>2354</v>
      </c>
      <c r="B2909" s="175"/>
      <c r="C2909" s="175" t="s">
        <v>268</v>
      </c>
      <c r="D2909" s="175" t="s">
        <v>10744</v>
      </c>
      <c r="E2909" s="175"/>
      <c r="F2909" s="175" t="s">
        <v>2353</v>
      </c>
      <c r="G2909" s="176" t="s">
        <v>10745</v>
      </c>
      <c r="H2909" s="175" t="s">
        <v>1462</v>
      </c>
      <c r="I2909" s="173">
        <v>0</v>
      </c>
      <c r="J2909" s="173">
        <v>0</v>
      </c>
      <c r="K2909" s="173">
        <v>0</v>
      </c>
      <c r="L2909" s="174">
        <v>0</v>
      </c>
      <c r="M2909" s="173">
        <v>25</v>
      </c>
      <c r="N2909" s="173">
        <v>20</v>
      </c>
      <c r="O2909" s="173">
        <v>52</v>
      </c>
      <c r="P2909" s="167">
        <v>0.25</v>
      </c>
    </row>
    <row r="2910" spans="1:16" x14ac:dyDescent="0.35">
      <c r="A2910" s="177" t="s">
        <v>2352</v>
      </c>
      <c r="B2910" s="175"/>
      <c r="C2910" s="175" t="s">
        <v>258</v>
      </c>
      <c r="D2910" s="175" t="s">
        <v>9060</v>
      </c>
      <c r="E2910" s="175"/>
      <c r="F2910" s="175" t="s">
        <v>2351</v>
      </c>
      <c r="G2910" s="176" t="s">
        <v>201</v>
      </c>
      <c r="H2910" s="175" t="s">
        <v>1646</v>
      </c>
      <c r="I2910" s="173">
        <v>0</v>
      </c>
      <c r="J2910" s="173">
        <v>0</v>
      </c>
      <c r="K2910" s="173">
        <v>0</v>
      </c>
      <c r="L2910" s="174">
        <v>0</v>
      </c>
      <c r="M2910" s="173">
        <v>17</v>
      </c>
      <c r="N2910" s="173">
        <v>3</v>
      </c>
      <c r="O2910" s="173">
        <v>6</v>
      </c>
      <c r="P2910" s="167">
        <v>4.6666666666666696</v>
      </c>
    </row>
    <row r="2911" spans="1:16" x14ac:dyDescent="0.35">
      <c r="A2911" s="177" t="s">
        <v>2350</v>
      </c>
      <c r="B2911" s="175"/>
      <c r="C2911" s="175" t="s">
        <v>263</v>
      </c>
      <c r="D2911" s="175" t="s">
        <v>2349</v>
      </c>
      <c r="E2911" s="175"/>
      <c r="F2911" s="175" t="s">
        <v>2348</v>
      </c>
      <c r="G2911" s="176" t="s">
        <v>2347</v>
      </c>
      <c r="H2911" s="175" t="s">
        <v>1646</v>
      </c>
      <c r="I2911" s="173">
        <v>0</v>
      </c>
      <c r="J2911" s="173">
        <v>0</v>
      </c>
      <c r="K2911" s="173">
        <v>0</v>
      </c>
      <c r="L2911" s="174">
        <v>0</v>
      </c>
      <c r="M2911" s="173">
        <v>56</v>
      </c>
      <c r="N2911" s="173">
        <v>16</v>
      </c>
      <c r="O2911" s="173">
        <v>20</v>
      </c>
      <c r="P2911" s="167">
        <v>2.5</v>
      </c>
    </row>
    <row r="2912" spans="1:16" x14ac:dyDescent="0.35">
      <c r="A2912" s="177" t="s">
        <v>2346</v>
      </c>
      <c r="B2912" s="175"/>
      <c r="C2912" s="175" t="s">
        <v>263</v>
      </c>
      <c r="D2912" s="175"/>
      <c r="E2912" s="175"/>
      <c r="F2912" s="175" t="s">
        <v>2345</v>
      </c>
      <c r="G2912" s="176"/>
      <c r="H2912" s="175" t="s">
        <v>1462</v>
      </c>
      <c r="I2912" s="173">
        <v>0</v>
      </c>
      <c r="J2912" s="173">
        <v>0</v>
      </c>
      <c r="K2912" s="173">
        <v>0</v>
      </c>
      <c r="L2912" s="174">
        <v>0</v>
      </c>
      <c r="M2912" s="173">
        <v>0</v>
      </c>
      <c r="N2912" s="173">
        <v>0</v>
      </c>
      <c r="O2912" s="173">
        <v>0</v>
      </c>
      <c r="P2912" s="167">
        <v>0</v>
      </c>
    </row>
    <row r="2913" spans="1:16" x14ac:dyDescent="0.35">
      <c r="A2913" s="177" t="s">
        <v>2344</v>
      </c>
      <c r="B2913" s="175"/>
      <c r="C2913" s="175" t="s">
        <v>350</v>
      </c>
      <c r="D2913" s="175" t="s">
        <v>1920</v>
      </c>
      <c r="E2913" s="175"/>
      <c r="F2913" s="175" t="s">
        <v>2343</v>
      </c>
      <c r="G2913" s="176" t="s">
        <v>202</v>
      </c>
      <c r="H2913" s="175" t="s">
        <v>1462</v>
      </c>
      <c r="I2913" s="173">
        <v>0</v>
      </c>
      <c r="J2913" s="173">
        <v>0</v>
      </c>
      <c r="K2913" s="173">
        <v>0</v>
      </c>
      <c r="L2913" s="174">
        <v>0</v>
      </c>
      <c r="M2913" s="173">
        <v>21</v>
      </c>
      <c r="N2913" s="173">
        <v>8</v>
      </c>
      <c r="O2913" s="173">
        <v>10</v>
      </c>
      <c r="P2913" s="167">
        <v>1.625</v>
      </c>
    </row>
    <row r="2914" spans="1:16" x14ac:dyDescent="0.35">
      <c r="A2914" s="177" t="s">
        <v>2342</v>
      </c>
      <c r="B2914" s="175"/>
      <c r="C2914" s="175" t="s">
        <v>350</v>
      </c>
      <c r="D2914" s="175" t="s">
        <v>1982</v>
      </c>
      <c r="E2914" s="175"/>
      <c r="F2914" s="175" t="s">
        <v>2341</v>
      </c>
      <c r="G2914" s="176" t="s">
        <v>207</v>
      </c>
      <c r="H2914" s="175" t="s">
        <v>1469</v>
      </c>
      <c r="I2914" s="173">
        <v>0</v>
      </c>
      <c r="J2914" s="173">
        <v>0</v>
      </c>
      <c r="K2914" s="173">
        <v>0</v>
      </c>
      <c r="L2914" s="174">
        <v>0</v>
      </c>
      <c r="M2914" s="173">
        <v>0</v>
      </c>
      <c r="N2914" s="173">
        <v>0</v>
      </c>
      <c r="O2914" s="173">
        <v>0</v>
      </c>
      <c r="P2914" s="167">
        <v>0</v>
      </c>
    </row>
    <row r="2915" spans="1:16" x14ac:dyDescent="0.35">
      <c r="A2915" s="177" t="s">
        <v>2340</v>
      </c>
      <c r="B2915" s="175"/>
      <c r="C2915" s="175" t="s">
        <v>256</v>
      </c>
      <c r="D2915" s="175"/>
      <c r="E2915" s="175"/>
      <c r="F2915" s="175" t="s">
        <v>2339</v>
      </c>
      <c r="G2915" s="176"/>
      <c r="H2915" s="175" t="s">
        <v>1462</v>
      </c>
      <c r="I2915" s="173">
        <v>0</v>
      </c>
      <c r="J2915" s="173">
        <v>0</v>
      </c>
      <c r="K2915" s="173">
        <v>0</v>
      </c>
      <c r="L2915" s="174">
        <v>0</v>
      </c>
      <c r="M2915" s="173">
        <v>0</v>
      </c>
      <c r="N2915" s="173">
        <v>0</v>
      </c>
      <c r="O2915" s="173">
        <v>0</v>
      </c>
      <c r="P2915" s="167">
        <v>0</v>
      </c>
    </row>
    <row r="2916" spans="1:16" x14ac:dyDescent="0.35">
      <c r="A2916" s="177" t="s">
        <v>2338</v>
      </c>
      <c r="B2916" s="175"/>
      <c r="C2916" s="175" t="s">
        <v>254</v>
      </c>
      <c r="D2916" s="175"/>
      <c r="E2916" s="175"/>
      <c r="F2916" s="175" t="s">
        <v>2337</v>
      </c>
      <c r="G2916" s="176"/>
      <c r="H2916" s="175" t="s">
        <v>1462</v>
      </c>
      <c r="I2916" s="173">
        <v>0</v>
      </c>
      <c r="J2916" s="173">
        <v>0</v>
      </c>
      <c r="K2916" s="173">
        <v>0</v>
      </c>
      <c r="L2916" s="174">
        <v>0</v>
      </c>
      <c r="M2916" s="173">
        <v>0</v>
      </c>
      <c r="N2916" s="173">
        <v>0</v>
      </c>
      <c r="O2916" s="173">
        <v>0</v>
      </c>
      <c r="P2916" s="167">
        <v>0</v>
      </c>
    </row>
    <row r="2917" spans="1:16" x14ac:dyDescent="0.35">
      <c r="A2917" s="177" t="s">
        <v>2336</v>
      </c>
      <c r="B2917" s="175"/>
      <c r="C2917" s="175" t="s">
        <v>254</v>
      </c>
      <c r="D2917" s="175" t="s">
        <v>9501</v>
      </c>
      <c r="E2917" s="175"/>
      <c r="F2917" s="175" t="s">
        <v>2335</v>
      </c>
      <c r="G2917" s="176" t="s">
        <v>1903</v>
      </c>
      <c r="H2917" s="175" t="s">
        <v>1469</v>
      </c>
      <c r="I2917" s="173">
        <v>0</v>
      </c>
      <c r="J2917" s="173">
        <v>0</v>
      </c>
      <c r="K2917" s="173">
        <v>0</v>
      </c>
      <c r="L2917" s="174">
        <v>0</v>
      </c>
      <c r="M2917" s="173">
        <v>20</v>
      </c>
      <c r="N2917" s="173">
        <v>3</v>
      </c>
      <c r="O2917" s="173">
        <v>5</v>
      </c>
      <c r="P2917" s="167">
        <v>5.6666666666666696</v>
      </c>
    </row>
    <row r="2918" spans="1:16" x14ac:dyDescent="0.35">
      <c r="A2918" s="177" t="s">
        <v>2334</v>
      </c>
      <c r="B2918" s="175"/>
      <c r="C2918" s="175" t="s">
        <v>254</v>
      </c>
      <c r="D2918" s="175" t="s">
        <v>2333</v>
      </c>
      <c r="E2918" s="175"/>
      <c r="F2918" s="175" t="s">
        <v>2332</v>
      </c>
      <c r="G2918" s="176" t="s">
        <v>1843</v>
      </c>
      <c r="H2918" s="175" t="s">
        <v>1462</v>
      </c>
      <c r="I2918" s="173">
        <v>0</v>
      </c>
      <c r="J2918" s="173">
        <v>0</v>
      </c>
      <c r="K2918" s="173">
        <v>0</v>
      </c>
      <c r="L2918" s="174">
        <v>0</v>
      </c>
      <c r="M2918" s="173">
        <v>42</v>
      </c>
      <c r="N2918" s="173">
        <v>14</v>
      </c>
      <c r="O2918" s="173">
        <v>18</v>
      </c>
      <c r="P2918" s="167">
        <v>2</v>
      </c>
    </row>
    <row r="2919" spans="1:16" x14ac:dyDescent="0.35">
      <c r="A2919" s="177" t="s">
        <v>2331</v>
      </c>
      <c r="B2919" s="175"/>
      <c r="C2919" s="175" t="s">
        <v>257</v>
      </c>
      <c r="D2919" s="175" t="s">
        <v>1837</v>
      </c>
      <c r="E2919" s="175"/>
      <c r="F2919" s="175" t="s">
        <v>2330</v>
      </c>
      <c r="G2919" s="176" t="s">
        <v>216</v>
      </c>
      <c r="H2919" s="175" t="s">
        <v>1646</v>
      </c>
      <c r="I2919" s="173">
        <v>0</v>
      </c>
      <c r="J2919" s="173">
        <v>0</v>
      </c>
      <c r="K2919" s="173">
        <v>0</v>
      </c>
      <c r="L2919" s="174">
        <v>0</v>
      </c>
      <c r="M2919" s="173">
        <v>90</v>
      </c>
      <c r="N2919" s="173">
        <v>32</v>
      </c>
      <c r="O2919" s="173">
        <v>42</v>
      </c>
      <c r="P2919" s="167">
        <v>1.8125</v>
      </c>
    </row>
    <row r="2920" spans="1:16" x14ac:dyDescent="0.35">
      <c r="A2920" s="177" t="s">
        <v>2329</v>
      </c>
      <c r="B2920" s="175"/>
      <c r="C2920" s="175" t="s">
        <v>350</v>
      </c>
      <c r="D2920" s="175"/>
      <c r="E2920" s="175"/>
      <c r="F2920" s="175" t="s">
        <v>2328</v>
      </c>
      <c r="G2920" s="176"/>
      <c r="H2920" s="175" t="s">
        <v>1462</v>
      </c>
      <c r="I2920" s="173">
        <v>0</v>
      </c>
      <c r="J2920" s="173">
        <v>0</v>
      </c>
      <c r="K2920" s="173">
        <v>0</v>
      </c>
      <c r="L2920" s="174">
        <v>0</v>
      </c>
      <c r="M2920" s="173">
        <v>0</v>
      </c>
      <c r="N2920" s="173">
        <v>0</v>
      </c>
      <c r="O2920" s="173">
        <v>0</v>
      </c>
      <c r="P2920" s="167">
        <v>0</v>
      </c>
    </row>
    <row r="2921" spans="1:16" x14ac:dyDescent="0.35">
      <c r="A2921" s="177" t="s">
        <v>2327</v>
      </c>
      <c r="B2921" s="175"/>
      <c r="C2921" s="175" t="s">
        <v>350</v>
      </c>
      <c r="D2921" s="175" t="s">
        <v>2326</v>
      </c>
      <c r="E2921" s="175"/>
      <c r="F2921" s="175" t="s">
        <v>2325</v>
      </c>
      <c r="G2921" s="176" t="s">
        <v>2324</v>
      </c>
      <c r="H2921" s="175" t="s">
        <v>1462</v>
      </c>
      <c r="I2921" s="173">
        <v>0</v>
      </c>
      <c r="J2921" s="173">
        <v>0</v>
      </c>
      <c r="K2921" s="173">
        <v>0</v>
      </c>
      <c r="L2921" s="174">
        <v>0</v>
      </c>
      <c r="M2921" s="173">
        <v>103</v>
      </c>
      <c r="N2921" s="173">
        <v>44</v>
      </c>
      <c r="O2921" s="173">
        <v>51</v>
      </c>
      <c r="P2921" s="167">
        <v>1.3409090909090899</v>
      </c>
    </row>
    <row r="2922" spans="1:16" x14ac:dyDescent="0.35">
      <c r="A2922" s="177" t="s">
        <v>2323</v>
      </c>
      <c r="B2922" s="175"/>
      <c r="C2922" s="175" t="s">
        <v>8856</v>
      </c>
      <c r="D2922" s="175" t="s">
        <v>9990</v>
      </c>
      <c r="E2922" s="175"/>
      <c r="F2922" s="175" t="s">
        <v>2322</v>
      </c>
      <c r="G2922" s="176" t="s">
        <v>2231</v>
      </c>
      <c r="H2922" s="175" t="s">
        <v>1646</v>
      </c>
      <c r="I2922" s="173">
        <v>0</v>
      </c>
      <c r="J2922" s="173">
        <v>0</v>
      </c>
      <c r="K2922" s="173">
        <v>0</v>
      </c>
      <c r="L2922" s="174">
        <v>0</v>
      </c>
      <c r="M2922" s="173">
        <v>22</v>
      </c>
      <c r="N2922" s="173">
        <v>8</v>
      </c>
      <c r="O2922" s="173">
        <v>10</v>
      </c>
      <c r="P2922" s="167">
        <v>1.75</v>
      </c>
    </row>
    <row r="2923" spans="1:16" x14ac:dyDescent="0.35">
      <c r="A2923" s="177" t="s">
        <v>2321</v>
      </c>
      <c r="B2923" s="175"/>
      <c r="C2923" s="175" t="s">
        <v>8856</v>
      </c>
      <c r="D2923" s="175"/>
      <c r="E2923" s="175"/>
      <c r="F2923" s="175" t="s">
        <v>2320</v>
      </c>
      <c r="G2923" s="176"/>
      <c r="H2923" s="175" t="s">
        <v>1462</v>
      </c>
      <c r="I2923" s="173">
        <v>0</v>
      </c>
      <c r="J2923" s="173">
        <v>0</v>
      </c>
      <c r="K2923" s="173">
        <v>0</v>
      </c>
      <c r="L2923" s="174">
        <v>0</v>
      </c>
      <c r="M2923" s="173">
        <v>0</v>
      </c>
      <c r="N2923" s="173">
        <v>0</v>
      </c>
      <c r="O2923" s="173">
        <v>0</v>
      </c>
      <c r="P2923" s="167">
        <v>0</v>
      </c>
    </row>
    <row r="2924" spans="1:16" x14ac:dyDescent="0.35">
      <c r="A2924" s="177" t="s">
        <v>2316</v>
      </c>
      <c r="B2924" s="175"/>
      <c r="C2924" s="175" t="s">
        <v>8856</v>
      </c>
      <c r="D2924" s="175"/>
      <c r="E2924" s="175"/>
      <c r="F2924" s="175" t="s">
        <v>2315</v>
      </c>
      <c r="G2924" s="176"/>
      <c r="H2924" s="175" t="s">
        <v>1462</v>
      </c>
      <c r="I2924" s="173">
        <v>0</v>
      </c>
      <c r="J2924" s="173">
        <v>0</v>
      </c>
      <c r="K2924" s="173">
        <v>0</v>
      </c>
      <c r="L2924" s="174">
        <v>0</v>
      </c>
      <c r="M2924" s="173">
        <v>0</v>
      </c>
      <c r="N2924" s="173">
        <v>0</v>
      </c>
      <c r="O2924" s="173">
        <v>0</v>
      </c>
      <c r="P2924" s="167">
        <v>0</v>
      </c>
    </row>
    <row r="2925" spans="1:16" x14ac:dyDescent="0.35">
      <c r="A2925" s="177" t="s">
        <v>2314</v>
      </c>
      <c r="B2925" s="175"/>
      <c r="C2925" s="175" t="s">
        <v>258</v>
      </c>
      <c r="D2925" s="175" t="s">
        <v>2313</v>
      </c>
      <c r="E2925" s="175"/>
      <c r="F2925" s="175" t="s">
        <v>2312</v>
      </c>
      <c r="G2925" s="176" t="s">
        <v>2311</v>
      </c>
      <c r="H2925" s="175" t="s">
        <v>1462</v>
      </c>
      <c r="I2925" s="173">
        <v>0</v>
      </c>
      <c r="J2925" s="173">
        <v>0</v>
      </c>
      <c r="K2925" s="173">
        <v>2</v>
      </c>
      <c r="L2925" s="174">
        <v>0</v>
      </c>
      <c r="M2925" s="173">
        <v>23</v>
      </c>
      <c r="N2925" s="173">
        <v>8</v>
      </c>
      <c r="O2925" s="173">
        <v>14</v>
      </c>
      <c r="P2925" s="167">
        <v>1.875</v>
      </c>
    </row>
    <row r="2926" spans="1:16" x14ac:dyDescent="0.35">
      <c r="A2926" s="177" t="s">
        <v>2310</v>
      </c>
      <c r="B2926" s="175"/>
      <c r="C2926" s="175" t="s">
        <v>257</v>
      </c>
      <c r="D2926" s="175" t="s">
        <v>2686</v>
      </c>
      <c r="E2926" s="175"/>
      <c r="F2926" s="175" t="s">
        <v>2309</v>
      </c>
      <c r="G2926" s="176" t="s">
        <v>1885</v>
      </c>
      <c r="H2926" s="175" t="s">
        <v>1462</v>
      </c>
      <c r="I2926" s="173">
        <v>0</v>
      </c>
      <c r="J2926" s="173">
        <v>0</v>
      </c>
      <c r="K2926" s="173">
        <v>0</v>
      </c>
      <c r="L2926" s="174">
        <v>0</v>
      </c>
      <c r="M2926" s="173">
        <v>44</v>
      </c>
      <c r="N2926" s="173">
        <v>17</v>
      </c>
      <c r="O2926" s="173">
        <v>13</v>
      </c>
      <c r="P2926" s="167">
        <v>1.5882352941176501</v>
      </c>
    </row>
    <row r="2927" spans="1:16" x14ac:dyDescent="0.35">
      <c r="A2927" s="177" t="s">
        <v>2308</v>
      </c>
      <c r="B2927" s="175"/>
      <c r="C2927" s="175" t="s">
        <v>254</v>
      </c>
      <c r="D2927" s="175" t="s">
        <v>2391</v>
      </c>
      <c r="E2927" s="175"/>
      <c r="F2927" s="175" t="s">
        <v>2307</v>
      </c>
      <c r="G2927" s="176" t="s">
        <v>201</v>
      </c>
      <c r="H2927" s="175" t="s">
        <v>1462</v>
      </c>
      <c r="I2927" s="173">
        <v>0</v>
      </c>
      <c r="J2927" s="173">
        <v>0</v>
      </c>
      <c r="K2927" s="173">
        <v>0</v>
      </c>
      <c r="L2927" s="174">
        <v>0</v>
      </c>
      <c r="M2927" s="173">
        <v>17</v>
      </c>
      <c r="N2927" s="173">
        <v>3</v>
      </c>
      <c r="O2927" s="173">
        <v>0</v>
      </c>
      <c r="P2927" s="167">
        <v>4.6666666666666696</v>
      </c>
    </row>
    <row r="2928" spans="1:16" x14ac:dyDescent="0.35">
      <c r="A2928" s="177" t="s">
        <v>2306</v>
      </c>
      <c r="B2928" s="175"/>
      <c r="C2928" s="175" t="s">
        <v>259</v>
      </c>
      <c r="D2928" s="175"/>
      <c r="E2928" s="175"/>
      <c r="F2928" s="175" t="s">
        <v>2305</v>
      </c>
      <c r="G2928" s="176"/>
      <c r="H2928" s="175" t="s">
        <v>1462</v>
      </c>
      <c r="I2928" s="173">
        <v>0</v>
      </c>
      <c r="J2928" s="173">
        <v>0</v>
      </c>
      <c r="K2928" s="173">
        <v>0</v>
      </c>
      <c r="L2928" s="174">
        <v>0</v>
      </c>
      <c r="M2928" s="173">
        <v>0</v>
      </c>
      <c r="N2928" s="173">
        <v>8</v>
      </c>
      <c r="O2928" s="173">
        <v>10</v>
      </c>
      <c r="P2928" s="167">
        <v>-1</v>
      </c>
    </row>
    <row r="2929" spans="1:16" x14ac:dyDescent="0.35">
      <c r="A2929" s="177" t="s">
        <v>2304</v>
      </c>
      <c r="B2929" s="175"/>
      <c r="C2929" s="175" t="s">
        <v>256</v>
      </c>
      <c r="D2929" s="175" t="s">
        <v>10746</v>
      </c>
      <c r="E2929" s="175"/>
      <c r="F2929" s="175" t="s">
        <v>2303</v>
      </c>
      <c r="G2929" s="176" t="s">
        <v>10747</v>
      </c>
      <c r="H2929" s="175" t="s">
        <v>1646</v>
      </c>
      <c r="I2929" s="173">
        <v>0</v>
      </c>
      <c r="J2929" s="173">
        <v>0</v>
      </c>
      <c r="K2929" s="173">
        <v>2</v>
      </c>
      <c r="L2929" s="174">
        <v>0</v>
      </c>
      <c r="M2929" s="173">
        <v>105</v>
      </c>
      <c r="N2929" s="173">
        <v>108</v>
      </c>
      <c r="O2929" s="173">
        <v>47</v>
      </c>
      <c r="P2929" s="167">
        <v>-2.7777777777777801E-2</v>
      </c>
    </row>
    <row r="2930" spans="1:16" x14ac:dyDescent="0.35">
      <c r="A2930" s="177" t="s">
        <v>2299</v>
      </c>
      <c r="B2930" s="175"/>
      <c r="C2930" s="175" t="s">
        <v>8856</v>
      </c>
      <c r="D2930" s="175" t="s">
        <v>3489</v>
      </c>
      <c r="E2930" s="175"/>
      <c r="F2930" s="175" t="s">
        <v>2298</v>
      </c>
      <c r="G2930" s="176" t="s">
        <v>225</v>
      </c>
      <c r="H2930" s="175" t="s">
        <v>1462</v>
      </c>
      <c r="I2930" s="173">
        <v>0</v>
      </c>
      <c r="J2930" s="173">
        <v>0</v>
      </c>
      <c r="K2930" s="173">
        <v>0</v>
      </c>
      <c r="L2930" s="174">
        <v>0</v>
      </c>
      <c r="M2930" s="173">
        <v>32</v>
      </c>
      <c r="N2930" s="173">
        <v>12</v>
      </c>
      <c r="O2930" s="173">
        <v>14</v>
      </c>
      <c r="P2930" s="167">
        <v>1.6666666666666701</v>
      </c>
    </row>
    <row r="2931" spans="1:16" x14ac:dyDescent="0.35">
      <c r="A2931" s="177" t="s">
        <v>2296</v>
      </c>
      <c r="B2931" s="175"/>
      <c r="C2931" s="175" t="s">
        <v>263</v>
      </c>
      <c r="D2931" s="175" t="s">
        <v>2295</v>
      </c>
      <c r="E2931" s="175"/>
      <c r="F2931" s="175" t="s">
        <v>2294</v>
      </c>
      <c r="G2931" s="176" t="s">
        <v>2293</v>
      </c>
      <c r="H2931" s="175" t="s">
        <v>1469</v>
      </c>
      <c r="I2931" s="173">
        <v>0</v>
      </c>
      <c r="J2931" s="173">
        <v>0</v>
      </c>
      <c r="K2931" s="173">
        <v>0</v>
      </c>
      <c r="L2931" s="174">
        <v>0</v>
      </c>
      <c r="M2931" s="173">
        <v>39</v>
      </c>
      <c r="N2931" s="173">
        <v>11</v>
      </c>
      <c r="O2931" s="173">
        <v>17</v>
      </c>
      <c r="P2931" s="167">
        <v>2.5454545454545499</v>
      </c>
    </row>
    <row r="2932" spans="1:16" x14ac:dyDescent="0.35">
      <c r="A2932" s="177" t="s">
        <v>2292</v>
      </c>
      <c r="B2932" s="175"/>
      <c r="C2932" s="175" t="s">
        <v>350</v>
      </c>
      <c r="D2932" s="175"/>
      <c r="E2932" s="175"/>
      <c r="F2932" s="175" t="s">
        <v>2291</v>
      </c>
      <c r="G2932" s="176"/>
      <c r="H2932" s="175" t="s">
        <v>1462</v>
      </c>
      <c r="I2932" s="173">
        <v>0</v>
      </c>
      <c r="J2932" s="173">
        <v>0</v>
      </c>
      <c r="K2932" s="173">
        <v>0</v>
      </c>
      <c r="L2932" s="174">
        <v>0</v>
      </c>
      <c r="M2932" s="173">
        <v>0</v>
      </c>
      <c r="N2932" s="173">
        <v>0</v>
      </c>
      <c r="O2932" s="173">
        <v>0</v>
      </c>
      <c r="P2932" s="167">
        <v>0</v>
      </c>
    </row>
    <row r="2933" spans="1:16" x14ac:dyDescent="0.35">
      <c r="A2933" s="177" t="s">
        <v>2290</v>
      </c>
      <c r="B2933" s="175"/>
      <c r="C2933" s="175" t="s">
        <v>462</v>
      </c>
      <c r="D2933" s="175" t="s">
        <v>9854</v>
      </c>
      <c r="E2933" s="175"/>
      <c r="F2933" s="175" t="s">
        <v>2289</v>
      </c>
      <c r="G2933" s="176" t="s">
        <v>9855</v>
      </c>
      <c r="H2933" s="175" t="s">
        <v>1469</v>
      </c>
      <c r="I2933" s="173">
        <v>0</v>
      </c>
      <c r="J2933" s="173">
        <v>0</v>
      </c>
      <c r="K2933" s="173">
        <v>0</v>
      </c>
      <c r="L2933" s="174">
        <v>0</v>
      </c>
      <c r="M2933" s="173">
        <v>22</v>
      </c>
      <c r="N2933" s="173">
        <v>8</v>
      </c>
      <c r="O2933" s="173">
        <v>13</v>
      </c>
      <c r="P2933" s="167">
        <v>1.75</v>
      </c>
    </row>
    <row r="2934" spans="1:16" x14ac:dyDescent="0.35">
      <c r="A2934" s="177" t="s">
        <v>2288</v>
      </c>
      <c r="B2934" s="175"/>
      <c r="C2934" s="175" t="s">
        <v>8856</v>
      </c>
      <c r="D2934" s="175" t="s">
        <v>11552</v>
      </c>
      <c r="E2934" s="175"/>
      <c r="F2934" s="175" t="s">
        <v>2287</v>
      </c>
      <c r="G2934" s="176" t="s">
        <v>10127</v>
      </c>
      <c r="H2934" s="175" t="s">
        <v>1646</v>
      </c>
      <c r="I2934" s="173">
        <v>0</v>
      </c>
      <c r="J2934" s="173">
        <v>0</v>
      </c>
      <c r="K2934" s="173">
        <v>0</v>
      </c>
      <c r="L2934" s="174">
        <v>0</v>
      </c>
      <c r="M2934" s="173">
        <v>46</v>
      </c>
      <c r="N2934" s="173">
        <v>26</v>
      </c>
      <c r="O2934" s="173">
        <v>34</v>
      </c>
      <c r="P2934" s="167">
        <v>0.76923076923076905</v>
      </c>
    </row>
    <row r="2935" spans="1:16" x14ac:dyDescent="0.35">
      <c r="A2935" s="177" t="s">
        <v>2286</v>
      </c>
      <c r="B2935" s="175"/>
      <c r="C2935" s="175" t="s">
        <v>350</v>
      </c>
      <c r="D2935" s="175"/>
      <c r="E2935" s="175"/>
      <c r="F2935" s="175" t="s">
        <v>2285</v>
      </c>
      <c r="G2935" s="176"/>
      <c r="H2935" s="175" t="s">
        <v>1462</v>
      </c>
      <c r="I2935" s="173">
        <v>0</v>
      </c>
      <c r="J2935" s="173">
        <v>0</v>
      </c>
      <c r="K2935" s="173">
        <v>0</v>
      </c>
      <c r="L2935" s="174">
        <v>0</v>
      </c>
      <c r="M2935" s="173">
        <v>0</v>
      </c>
      <c r="N2935" s="173">
        <v>0</v>
      </c>
      <c r="O2935" s="173">
        <v>0</v>
      </c>
      <c r="P2935" s="167">
        <v>0</v>
      </c>
    </row>
    <row r="2936" spans="1:16" x14ac:dyDescent="0.35">
      <c r="A2936" s="177" t="s">
        <v>2284</v>
      </c>
      <c r="B2936" s="175"/>
      <c r="C2936" s="175" t="s">
        <v>350</v>
      </c>
      <c r="D2936" s="175" t="s">
        <v>11553</v>
      </c>
      <c r="E2936" s="175"/>
      <c r="F2936" s="175" t="s">
        <v>2282</v>
      </c>
      <c r="G2936" s="176" t="s">
        <v>11554</v>
      </c>
      <c r="H2936" s="175" t="s">
        <v>1469</v>
      </c>
      <c r="I2936" s="173">
        <v>0</v>
      </c>
      <c r="J2936" s="173">
        <v>0</v>
      </c>
      <c r="K2936" s="173">
        <v>0</v>
      </c>
      <c r="L2936" s="174">
        <v>0</v>
      </c>
      <c r="M2936" s="173">
        <v>0</v>
      </c>
      <c r="N2936" s="173">
        <v>0</v>
      </c>
      <c r="O2936" s="173">
        <v>0</v>
      </c>
      <c r="P2936" s="167">
        <v>0</v>
      </c>
    </row>
    <row r="2937" spans="1:16" x14ac:dyDescent="0.35">
      <c r="A2937" s="177" t="s">
        <v>2280</v>
      </c>
      <c r="B2937" s="175"/>
      <c r="C2937" s="175" t="s">
        <v>259</v>
      </c>
      <c r="D2937" s="175" t="s">
        <v>1837</v>
      </c>
      <c r="E2937" s="175"/>
      <c r="F2937" s="175" t="s">
        <v>2279</v>
      </c>
      <c r="G2937" s="176" t="s">
        <v>216</v>
      </c>
      <c r="H2937" s="175" t="s">
        <v>1462</v>
      </c>
      <c r="I2937" s="173">
        <v>0</v>
      </c>
      <c r="J2937" s="173">
        <v>0</v>
      </c>
      <c r="K2937" s="173">
        <v>0</v>
      </c>
      <c r="L2937" s="174">
        <v>0</v>
      </c>
      <c r="M2937" s="173">
        <v>0</v>
      </c>
      <c r="N2937" s="173">
        <v>0</v>
      </c>
      <c r="O2937" s="173">
        <v>0</v>
      </c>
      <c r="P2937" s="167">
        <v>0</v>
      </c>
    </row>
    <row r="2938" spans="1:16" x14ac:dyDescent="0.35">
      <c r="A2938" s="177" t="s">
        <v>2278</v>
      </c>
      <c r="B2938" s="175"/>
      <c r="C2938" s="175" t="s">
        <v>256</v>
      </c>
      <c r="D2938" s="175" t="s">
        <v>10748</v>
      </c>
      <c r="E2938" s="175"/>
      <c r="F2938" s="175" t="s">
        <v>2277</v>
      </c>
      <c r="G2938" s="176" t="s">
        <v>201</v>
      </c>
      <c r="H2938" s="175" t="s">
        <v>1646</v>
      </c>
      <c r="I2938" s="173">
        <v>0</v>
      </c>
      <c r="J2938" s="173">
        <v>0</v>
      </c>
      <c r="K2938" s="173">
        <v>1</v>
      </c>
      <c r="L2938" s="174">
        <v>0</v>
      </c>
      <c r="M2938" s="173">
        <v>0</v>
      </c>
      <c r="N2938" s="173">
        <v>0</v>
      </c>
      <c r="O2938" s="173">
        <v>0</v>
      </c>
      <c r="P2938" s="167">
        <v>0</v>
      </c>
    </row>
    <row r="2939" spans="1:16" x14ac:dyDescent="0.35">
      <c r="A2939" s="177" t="s">
        <v>2276</v>
      </c>
      <c r="B2939" s="175"/>
      <c r="C2939" s="175" t="s">
        <v>8856</v>
      </c>
      <c r="D2939" s="175" t="s">
        <v>9856</v>
      </c>
      <c r="E2939" s="175"/>
      <c r="F2939" s="175" t="s">
        <v>2275</v>
      </c>
      <c r="G2939" s="176" t="s">
        <v>11555</v>
      </c>
      <c r="H2939" s="175" t="s">
        <v>1646</v>
      </c>
      <c r="I2939" s="173">
        <v>0</v>
      </c>
      <c r="J2939" s="173">
        <v>0</v>
      </c>
      <c r="K2939" s="173">
        <v>0</v>
      </c>
      <c r="L2939" s="174">
        <v>0</v>
      </c>
      <c r="M2939" s="173">
        <v>149</v>
      </c>
      <c r="N2939" s="173">
        <v>34</v>
      </c>
      <c r="O2939" s="173">
        <v>50</v>
      </c>
      <c r="P2939" s="167">
        <v>3.3823529411764701</v>
      </c>
    </row>
    <row r="2940" spans="1:16" x14ac:dyDescent="0.35">
      <c r="A2940" s="177" t="s">
        <v>2274</v>
      </c>
      <c r="B2940" s="175"/>
      <c r="C2940" s="175" t="s">
        <v>259</v>
      </c>
      <c r="D2940" s="175" t="s">
        <v>2273</v>
      </c>
      <c r="E2940" s="175"/>
      <c r="F2940" s="175" t="s">
        <v>2272</v>
      </c>
      <c r="G2940" s="176" t="s">
        <v>202</v>
      </c>
      <c r="H2940" s="175" t="s">
        <v>1462</v>
      </c>
      <c r="I2940" s="173">
        <v>0</v>
      </c>
      <c r="J2940" s="173">
        <v>0</v>
      </c>
      <c r="K2940" s="173">
        <v>0</v>
      </c>
      <c r="L2940" s="174">
        <v>0</v>
      </c>
      <c r="M2940" s="173">
        <v>43</v>
      </c>
      <c r="N2940" s="173">
        <v>21</v>
      </c>
      <c r="O2940" s="173">
        <v>24</v>
      </c>
      <c r="P2940" s="167">
        <v>1.0476190476190499</v>
      </c>
    </row>
    <row r="2941" spans="1:16" x14ac:dyDescent="0.35">
      <c r="A2941" s="177" t="s">
        <v>2271</v>
      </c>
      <c r="B2941" s="175"/>
      <c r="C2941" s="175" t="s">
        <v>8856</v>
      </c>
      <c r="D2941" s="175" t="s">
        <v>1892</v>
      </c>
      <c r="E2941" s="175"/>
      <c r="F2941" s="175" t="s">
        <v>2270</v>
      </c>
      <c r="G2941" s="176" t="s">
        <v>227</v>
      </c>
      <c r="H2941" s="175" t="s">
        <v>1469</v>
      </c>
      <c r="I2941" s="173">
        <v>0</v>
      </c>
      <c r="J2941" s="173">
        <v>0</v>
      </c>
      <c r="K2941" s="173">
        <v>0</v>
      </c>
      <c r="L2941" s="174">
        <v>0</v>
      </c>
      <c r="M2941" s="173">
        <v>2</v>
      </c>
      <c r="N2941" s="173">
        <v>1</v>
      </c>
      <c r="O2941" s="173">
        <v>0</v>
      </c>
      <c r="P2941" s="167">
        <v>1</v>
      </c>
    </row>
    <row r="2942" spans="1:16" x14ac:dyDescent="0.35">
      <c r="A2942" s="177" t="s">
        <v>2269</v>
      </c>
      <c r="B2942" s="175"/>
      <c r="C2942" s="175" t="s">
        <v>351</v>
      </c>
      <c r="D2942" s="175" t="s">
        <v>1892</v>
      </c>
      <c r="E2942" s="175"/>
      <c r="F2942" s="175" t="s">
        <v>2268</v>
      </c>
      <c r="G2942" s="176" t="s">
        <v>227</v>
      </c>
      <c r="H2942" s="175" t="s">
        <v>1469</v>
      </c>
      <c r="I2942" s="173">
        <v>0</v>
      </c>
      <c r="J2942" s="173">
        <v>3</v>
      </c>
      <c r="K2942" s="173">
        <v>11</v>
      </c>
      <c r="L2942" s="174">
        <v>-1</v>
      </c>
      <c r="M2942" s="173">
        <v>0</v>
      </c>
      <c r="N2942" s="173">
        <v>0</v>
      </c>
      <c r="O2942" s="173">
        <v>0</v>
      </c>
      <c r="P2942" s="167">
        <v>0</v>
      </c>
    </row>
    <row r="2943" spans="1:16" x14ac:dyDescent="0.35">
      <c r="A2943" s="179" t="s">
        <v>2267</v>
      </c>
      <c r="B2943" s="178"/>
      <c r="C2943" s="178" t="s">
        <v>8856</v>
      </c>
      <c r="D2943" s="175" t="s">
        <v>1892</v>
      </c>
      <c r="E2943" s="175"/>
      <c r="F2943" s="175" t="s">
        <v>2266</v>
      </c>
      <c r="G2943" s="176" t="s">
        <v>227</v>
      </c>
      <c r="H2943" s="175" t="s">
        <v>1469</v>
      </c>
      <c r="I2943" s="173">
        <v>0</v>
      </c>
      <c r="J2943" s="173">
        <v>0</v>
      </c>
      <c r="K2943" s="173">
        <v>0</v>
      </c>
      <c r="L2943" s="174">
        <v>0</v>
      </c>
      <c r="M2943" s="173">
        <v>22</v>
      </c>
      <c r="N2943" s="173">
        <v>10</v>
      </c>
      <c r="O2943" s="173">
        <v>10</v>
      </c>
      <c r="P2943" s="167">
        <v>1.2</v>
      </c>
    </row>
    <row r="2944" spans="1:16" x14ac:dyDescent="0.35">
      <c r="A2944" s="177" t="s">
        <v>2265</v>
      </c>
      <c r="B2944" s="175"/>
      <c r="C2944" s="175" t="s">
        <v>260</v>
      </c>
      <c r="D2944" s="175"/>
      <c r="E2944" s="175"/>
      <c r="F2944" s="175" t="s">
        <v>2264</v>
      </c>
      <c r="G2944" s="176"/>
      <c r="H2944" s="175" t="s">
        <v>1462</v>
      </c>
      <c r="I2944" s="173">
        <v>0</v>
      </c>
      <c r="J2944" s="173">
        <v>0</v>
      </c>
      <c r="K2944" s="173">
        <v>0</v>
      </c>
      <c r="L2944" s="174">
        <v>0</v>
      </c>
      <c r="M2944" s="173">
        <v>0</v>
      </c>
      <c r="N2944" s="173">
        <v>0</v>
      </c>
      <c r="O2944" s="173">
        <v>0</v>
      </c>
      <c r="P2944" s="167">
        <v>0</v>
      </c>
    </row>
    <row r="2945" spans="1:16" x14ac:dyDescent="0.35">
      <c r="A2945" s="177" t="s">
        <v>2263</v>
      </c>
      <c r="B2945" s="175"/>
      <c r="C2945" s="175" t="s">
        <v>8856</v>
      </c>
      <c r="D2945" s="175" t="s">
        <v>2262</v>
      </c>
      <c r="E2945" s="175"/>
      <c r="F2945" s="175" t="s">
        <v>2261</v>
      </c>
      <c r="G2945" s="176" t="s">
        <v>2260</v>
      </c>
      <c r="H2945" s="175" t="s">
        <v>1469</v>
      </c>
      <c r="I2945" s="173">
        <v>0</v>
      </c>
      <c r="J2945" s="173">
        <v>0</v>
      </c>
      <c r="K2945" s="173">
        <v>0</v>
      </c>
      <c r="L2945" s="174">
        <v>0</v>
      </c>
      <c r="M2945" s="173">
        <v>100</v>
      </c>
      <c r="N2945" s="173">
        <v>31</v>
      </c>
      <c r="O2945" s="173">
        <v>42</v>
      </c>
      <c r="P2945" s="167">
        <v>2.2258064516128999</v>
      </c>
    </row>
    <row r="2946" spans="1:16" x14ac:dyDescent="0.35">
      <c r="A2946" s="177" t="s">
        <v>2259</v>
      </c>
      <c r="B2946" s="175"/>
      <c r="C2946" s="175" t="s">
        <v>260</v>
      </c>
      <c r="D2946" s="175"/>
      <c r="E2946" s="175"/>
      <c r="F2946" s="175" t="s">
        <v>2258</v>
      </c>
      <c r="G2946" s="176"/>
      <c r="H2946" s="175" t="s">
        <v>1462</v>
      </c>
      <c r="I2946" s="173">
        <v>0</v>
      </c>
      <c r="J2946" s="173">
        <v>0</v>
      </c>
      <c r="K2946" s="173">
        <v>0</v>
      </c>
      <c r="L2946" s="174">
        <v>0</v>
      </c>
      <c r="M2946" s="173">
        <v>0</v>
      </c>
      <c r="N2946" s="173">
        <v>0</v>
      </c>
      <c r="O2946" s="173">
        <v>0</v>
      </c>
      <c r="P2946" s="167">
        <v>0</v>
      </c>
    </row>
    <row r="2947" spans="1:16" x14ac:dyDescent="0.35">
      <c r="A2947" s="177" t="s">
        <v>2257</v>
      </c>
      <c r="B2947" s="175"/>
      <c r="C2947" s="175" t="s">
        <v>263</v>
      </c>
      <c r="D2947" s="175"/>
      <c r="E2947" s="175"/>
      <c r="F2947" s="175" t="s">
        <v>2256</v>
      </c>
      <c r="G2947" s="176"/>
      <c r="H2947" s="175" t="s">
        <v>1462</v>
      </c>
      <c r="I2947" s="173">
        <v>0</v>
      </c>
      <c r="J2947" s="173">
        <v>0</v>
      </c>
      <c r="K2947" s="173">
        <v>0</v>
      </c>
      <c r="L2947" s="174">
        <v>0</v>
      </c>
      <c r="M2947" s="173">
        <v>0</v>
      </c>
      <c r="N2947" s="173">
        <v>0</v>
      </c>
      <c r="O2947" s="173">
        <v>0</v>
      </c>
      <c r="P2947" s="167">
        <v>0</v>
      </c>
    </row>
    <row r="2948" spans="1:16" x14ac:dyDescent="0.35">
      <c r="A2948" s="177" t="s">
        <v>2255</v>
      </c>
      <c r="B2948" s="175"/>
      <c r="C2948" s="175" t="s">
        <v>263</v>
      </c>
      <c r="D2948" s="175" t="s">
        <v>11928</v>
      </c>
      <c r="E2948" s="175"/>
      <c r="F2948" s="175" t="s">
        <v>2254</v>
      </c>
      <c r="G2948" s="176" t="s">
        <v>11929</v>
      </c>
      <c r="H2948" s="175" t="s">
        <v>1469</v>
      </c>
      <c r="I2948" s="173">
        <v>0</v>
      </c>
      <c r="J2948" s="173">
        <v>0</v>
      </c>
      <c r="K2948" s="173">
        <v>0</v>
      </c>
      <c r="L2948" s="174">
        <v>0</v>
      </c>
      <c r="M2948" s="173">
        <v>44</v>
      </c>
      <c r="N2948" s="173">
        <v>51</v>
      </c>
      <c r="O2948" s="173">
        <v>67</v>
      </c>
      <c r="P2948" s="167">
        <v>-0.13725490196078399</v>
      </c>
    </row>
    <row r="2949" spans="1:16" x14ac:dyDescent="0.35">
      <c r="A2949" s="177" t="s">
        <v>2253</v>
      </c>
      <c r="B2949" s="175"/>
      <c r="C2949" s="175" t="s">
        <v>267</v>
      </c>
      <c r="D2949" s="175" t="s">
        <v>1880</v>
      </c>
      <c r="E2949" s="175"/>
      <c r="F2949" s="175" t="s">
        <v>2252</v>
      </c>
      <c r="G2949" s="176" t="s">
        <v>202</v>
      </c>
      <c r="H2949" s="175" t="s">
        <v>1646</v>
      </c>
      <c r="I2949" s="173">
        <v>0</v>
      </c>
      <c r="J2949" s="173">
        <v>0</v>
      </c>
      <c r="K2949" s="173">
        <v>0</v>
      </c>
      <c r="L2949" s="174">
        <v>0</v>
      </c>
      <c r="M2949" s="173">
        <v>20</v>
      </c>
      <c r="N2949" s="173">
        <v>3</v>
      </c>
      <c r="O2949" s="173">
        <v>5</v>
      </c>
      <c r="P2949" s="167">
        <v>5.6666666666666696</v>
      </c>
    </row>
    <row r="2950" spans="1:16" x14ac:dyDescent="0.35">
      <c r="A2950" s="177" t="s">
        <v>2251</v>
      </c>
      <c r="B2950" s="175"/>
      <c r="C2950" s="175" t="s">
        <v>8856</v>
      </c>
      <c r="D2950" s="175" t="s">
        <v>10751</v>
      </c>
      <c r="E2950" s="175"/>
      <c r="F2950" s="175" t="s">
        <v>2250</v>
      </c>
      <c r="G2950" s="176" t="s">
        <v>10752</v>
      </c>
      <c r="H2950" s="175" t="s">
        <v>1469</v>
      </c>
      <c r="I2950" s="173">
        <v>0</v>
      </c>
      <c r="J2950" s="173">
        <v>0</v>
      </c>
      <c r="K2950" s="173">
        <v>0</v>
      </c>
      <c r="L2950" s="174">
        <v>0</v>
      </c>
      <c r="M2950" s="173">
        <v>181</v>
      </c>
      <c r="N2950" s="173">
        <v>69</v>
      </c>
      <c r="O2950" s="173">
        <v>90</v>
      </c>
      <c r="P2950" s="167">
        <v>1.6231884057971</v>
      </c>
    </row>
    <row r="2951" spans="1:16" x14ac:dyDescent="0.35">
      <c r="A2951" s="177" t="s">
        <v>2249</v>
      </c>
      <c r="B2951" s="175"/>
      <c r="C2951" s="175" t="s">
        <v>262</v>
      </c>
      <c r="D2951" s="175"/>
      <c r="E2951" s="175"/>
      <c r="F2951" s="175" t="s">
        <v>2248</v>
      </c>
      <c r="G2951" s="176"/>
      <c r="H2951" s="175" t="s">
        <v>1462</v>
      </c>
      <c r="I2951" s="173">
        <v>0</v>
      </c>
      <c r="J2951" s="173">
        <v>0</v>
      </c>
      <c r="K2951" s="173">
        <v>0</v>
      </c>
      <c r="L2951" s="174">
        <v>0</v>
      </c>
      <c r="M2951" s="173">
        <v>0</v>
      </c>
      <c r="N2951" s="173">
        <v>0</v>
      </c>
      <c r="O2951" s="173">
        <v>0</v>
      </c>
      <c r="P2951" s="167">
        <v>0</v>
      </c>
    </row>
    <row r="2952" spans="1:16" x14ac:dyDescent="0.35">
      <c r="A2952" s="177" t="s">
        <v>6852</v>
      </c>
      <c r="B2952" s="175"/>
      <c r="C2952" s="175" t="s">
        <v>254</v>
      </c>
      <c r="D2952" s="175" t="s">
        <v>9991</v>
      </c>
      <c r="E2952" s="175"/>
      <c r="F2952" s="175" t="s">
        <v>6851</v>
      </c>
      <c r="G2952" s="176" t="s">
        <v>201</v>
      </c>
      <c r="H2952" s="175" t="s">
        <v>1646</v>
      </c>
      <c r="I2952" s="173">
        <v>0</v>
      </c>
      <c r="J2952" s="173">
        <v>0</v>
      </c>
      <c r="K2952" s="173">
        <v>2</v>
      </c>
      <c r="L2952" s="174">
        <v>0</v>
      </c>
      <c r="M2952" s="173">
        <v>156</v>
      </c>
      <c r="N2952" s="173">
        <v>44</v>
      </c>
      <c r="O2952" s="173">
        <v>64</v>
      </c>
      <c r="P2952" s="167">
        <v>2.5454545454545499</v>
      </c>
    </row>
    <row r="2953" spans="1:16" x14ac:dyDescent="0.35">
      <c r="A2953" s="177" t="s">
        <v>2247</v>
      </c>
      <c r="B2953" s="175"/>
      <c r="C2953" s="175" t="s">
        <v>257</v>
      </c>
      <c r="D2953" s="175"/>
      <c r="E2953" s="175"/>
      <c r="F2953" s="175" t="s">
        <v>2246</v>
      </c>
      <c r="G2953" s="176"/>
      <c r="H2953" s="175" t="s">
        <v>1462</v>
      </c>
      <c r="I2953" s="173">
        <v>0</v>
      </c>
      <c r="J2953" s="173">
        <v>0</v>
      </c>
      <c r="K2953" s="173">
        <v>0</v>
      </c>
      <c r="L2953" s="174">
        <v>0</v>
      </c>
      <c r="M2953" s="173">
        <v>0</v>
      </c>
      <c r="N2953" s="173">
        <v>0</v>
      </c>
      <c r="O2953" s="173">
        <v>0</v>
      </c>
      <c r="P2953" s="167">
        <v>0</v>
      </c>
    </row>
    <row r="2954" spans="1:16" x14ac:dyDescent="0.35">
      <c r="A2954" s="177" t="s">
        <v>2245</v>
      </c>
      <c r="B2954" s="175"/>
      <c r="C2954" s="175" t="s">
        <v>260</v>
      </c>
      <c r="D2954" s="175" t="s">
        <v>2862</v>
      </c>
      <c r="E2954" s="175"/>
      <c r="F2954" s="175" t="s">
        <v>2244</v>
      </c>
      <c r="G2954" s="176" t="s">
        <v>202</v>
      </c>
      <c r="H2954" s="175" t="s">
        <v>1462</v>
      </c>
      <c r="I2954" s="173">
        <v>0</v>
      </c>
      <c r="J2954" s="173">
        <v>0</v>
      </c>
      <c r="K2954" s="173">
        <v>0</v>
      </c>
      <c r="L2954" s="174">
        <v>0</v>
      </c>
      <c r="M2954" s="173">
        <v>0</v>
      </c>
      <c r="N2954" s="173">
        <v>1</v>
      </c>
      <c r="O2954" s="173">
        <v>0</v>
      </c>
      <c r="P2954" s="167">
        <v>-1</v>
      </c>
    </row>
    <row r="2955" spans="1:16" x14ac:dyDescent="0.35">
      <c r="A2955" s="177" t="s">
        <v>2243</v>
      </c>
      <c r="B2955" s="175"/>
      <c r="C2955" s="175" t="s">
        <v>258</v>
      </c>
      <c r="D2955" s="175"/>
      <c r="E2955" s="175"/>
      <c r="F2955" s="175" t="s">
        <v>2242</v>
      </c>
      <c r="G2955" s="176"/>
      <c r="H2955" s="175" t="s">
        <v>1462</v>
      </c>
      <c r="I2955" s="173">
        <v>0</v>
      </c>
      <c r="J2955" s="173">
        <v>0</v>
      </c>
      <c r="K2955" s="173">
        <v>0</v>
      </c>
      <c r="L2955" s="174">
        <v>0</v>
      </c>
      <c r="M2955" s="173">
        <v>0</v>
      </c>
      <c r="N2955" s="173">
        <v>0</v>
      </c>
      <c r="O2955" s="173">
        <v>0</v>
      </c>
      <c r="P2955" s="167">
        <v>0</v>
      </c>
    </row>
    <row r="2956" spans="1:16" x14ac:dyDescent="0.35">
      <c r="A2956" s="177" t="s">
        <v>2241</v>
      </c>
      <c r="B2956" s="175"/>
      <c r="C2956" s="175" t="s">
        <v>258</v>
      </c>
      <c r="D2956" s="175" t="s">
        <v>2240</v>
      </c>
      <c r="E2956" s="175"/>
      <c r="F2956" s="175" t="s">
        <v>2239</v>
      </c>
      <c r="G2956" s="176" t="s">
        <v>211</v>
      </c>
      <c r="H2956" s="175" t="s">
        <v>1469</v>
      </c>
      <c r="I2956" s="173">
        <v>0</v>
      </c>
      <c r="J2956" s="173">
        <v>0</v>
      </c>
      <c r="K2956" s="173">
        <v>0</v>
      </c>
      <c r="L2956" s="174">
        <v>0</v>
      </c>
      <c r="M2956" s="173">
        <v>17</v>
      </c>
      <c r="N2956" s="173">
        <v>3</v>
      </c>
      <c r="O2956" s="173">
        <v>5</v>
      </c>
      <c r="P2956" s="167">
        <v>4.6666666666666696</v>
      </c>
    </row>
    <row r="2957" spans="1:16" x14ac:dyDescent="0.35">
      <c r="A2957" s="177" t="s">
        <v>2238</v>
      </c>
      <c r="B2957" s="175"/>
      <c r="C2957" s="175" t="s">
        <v>258</v>
      </c>
      <c r="D2957" s="175" t="s">
        <v>1982</v>
      </c>
      <c r="E2957" s="175"/>
      <c r="F2957" s="175" t="s">
        <v>2237</v>
      </c>
      <c r="G2957" s="176" t="s">
        <v>207</v>
      </c>
      <c r="H2957" s="175" t="s">
        <v>1469</v>
      </c>
      <c r="I2957" s="173">
        <v>0</v>
      </c>
      <c r="J2957" s="173">
        <v>0</v>
      </c>
      <c r="K2957" s="173">
        <v>0</v>
      </c>
      <c r="L2957" s="174">
        <v>0</v>
      </c>
      <c r="M2957" s="173">
        <v>0</v>
      </c>
      <c r="N2957" s="173">
        <v>0</v>
      </c>
      <c r="O2957" s="173">
        <v>0</v>
      </c>
      <c r="P2957" s="167">
        <v>0</v>
      </c>
    </row>
    <row r="2958" spans="1:16" x14ac:dyDescent="0.35">
      <c r="A2958" s="177" t="s">
        <v>2236</v>
      </c>
      <c r="B2958" s="175"/>
      <c r="C2958" s="175" t="s">
        <v>258</v>
      </c>
      <c r="D2958" s="175"/>
      <c r="E2958" s="175"/>
      <c r="F2958" s="175" t="s">
        <v>2235</v>
      </c>
      <c r="G2958" s="176"/>
      <c r="H2958" s="175" t="s">
        <v>1462</v>
      </c>
      <c r="I2958" s="173">
        <v>0</v>
      </c>
      <c r="J2958" s="173">
        <v>0</v>
      </c>
      <c r="K2958" s="173">
        <v>0</v>
      </c>
      <c r="L2958" s="174">
        <v>0</v>
      </c>
      <c r="M2958" s="173">
        <v>0</v>
      </c>
      <c r="N2958" s="173">
        <v>0</v>
      </c>
      <c r="O2958" s="173">
        <v>0</v>
      </c>
      <c r="P2958" s="167">
        <v>0</v>
      </c>
    </row>
    <row r="2959" spans="1:16" x14ac:dyDescent="0.35">
      <c r="A2959" s="177" t="s">
        <v>2234</v>
      </c>
      <c r="B2959" s="175"/>
      <c r="C2959" s="175" t="s">
        <v>258</v>
      </c>
      <c r="D2959" s="175" t="s">
        <v>2233</v>
      </c>
      <c r="E2959" s="175"/>
      <c r="F2959" s="175" t="s">
        <v>2232</v>
      </c>
      <c r="G2959" s="176" t="s">
        <v>2231</v>
      </c>
      <c r="H2959" s="175" t="s">
        <v>1469</v>
      </c>
      <c r="I2959" s="173">
        <v>0</v>
      </c>
      <c r="J2959" s="173">
        <v>0</v>
      </c>
      <c r="K2959" s="173">
        <v>0</v>
      </c>
      <c r="L2959" s="174">
        <v>0</v>
      </c>
      <c r="M2959" s="173">
        <v>44</v>
      </c>
      <c r="N2959" s="173">
        <v>17</v>
      </c>
      <c r="O2959" s="173">
        <v>20</v>
      </c>
      <c r="P2959" s="167">
        <v>1.5882352941176501</v>
      </c>
    </row>
    <row r="2960" spans="1:16" x14ac:dyDescent="0.35">
      <c r="A2960" s="177" t="s">
        <v>2230</v>
      </c>
      <c r="B2960" s="175"/>
      <c r="C2960" s="175" t="s">
        <v>257</v>
      </c>
      <c r="D2960" s="175" t="s">
        <v>1837</v>
      </c>
      <c r="E2960" s="175"/>
      <c r="F2960" s="175" t="s">
        <v>2229</v>
      </c>
      <c r="G2960" s="176" t="s">
        <v>216</v>
      </c>
      <c r="H2960" s="175" t="s">
        <v>1462</v>
      </c>
      <c r="I2960" s="173">
        <v>0</v>
      </c>
      <c r="J2960" s="173">
        <v>42</v>
      </c>
      <c r="K2960" s="173">
        <v>0</v>
      </c>
      <c r="L2960" s="174">
        <v>-1</v>
      </c>
      <c r="M2960" s="173">
        <v>21</v>
      </c>
      <c r="N2960" s="173">
        <v>7</v>
      </c>
      <c r="O2960" s="173">
        <v>8</v>
      </c>
      <c r="P2960" s="167">
        <v>2</v>
      </c>
    </row>
    <row r="2961" spans="1:16" x14ac:dyDescent="0.35">
      <c r="A2961" s="177" t="s">
        <v>2225</v>
      </c>
      <c r="B2961" s="175"/>
      <c r="C2961" s="175" t="s">
        <v>256</v>
      </c>
      <c r="D2961" s="175"/>
      <c r="E2961" s="175"/>
      <c r="F2961" s="175" t="s">
        <v>2224</v>
      </c>
      <c r="G2961" s="176"/>
      <c r="H2961" s="175" t="s">
        <v>1462</v>
      </c>
      <c r="I2961" s="173">
        <v>0</v>
      </c>
      <c r="J2961" s="173">
        <v>0</v>
      </c>
      <c r="K2961" s="173">
        <v>0</v>
      </c>
      <c r="L2961" s="174">
        <v>0</v>
      </c>
      <c r="M2961" s="173">
        <v>0</v>
      </c>
      <c r="N2961" s="173">
        <v>0</v>
      </c>
      <c r="O2961" s="173">
        <v>0</v>
      </c>
      <c r="P2961" s="167">
        <v>0</v>
      </c>
    </row>
    <row r="2962" spans="1:16" x14ac:dyDescent="0.35">
      <c r="A2962" s="177" t="s">
        <v>2223</v>
      </c>
      <c r="B2962" s="175"/>
      <c r="C2962" s="175" t="s">
        <v>256</v>
      </c>
      <c r="D2962" s="175"/>
      <c r="E2962" s="175"/>
      <c r="F2962" s="175" t="s">
        <v>2222</v>
      </c>
      <c r="G2962" s="176"/>
      <c r="H2962" s="175" t="s">
        <v>1462</v>
      </c>
      <c r="I2962" s="173">
        <v>0</v>
      </c>
      <c r="J2962" s="173">
        <v>0</v>
      </c>
      <c r="K2962" s="173">
        <v>0</v>
      </c>
      <c r="L2962" s="174">
        <v>0</v>
      </c>
      <c r="M2962" s="173">
        <v>0</v>
      </c>
      <c r="N2962" s="173">
        <v>0</v>
      </c>
      <c r="O2962" s="173">
        <v>0</v>
      </c>
      <c r="P2962" s="167">
        <v>0</v>
      </c>
    </row>
    <row r="2963" spans="1:16" x14ac:dyDescent="0.35">
      <c r="A2963" s="177" t="s">
        <v>2221</v>
      </c>
      <c r="B2963" s="175"/>
      <c r="C2963" s="175" t="s">
        <v>257</v>
      </c>
      <c r="D2963" s="175" t="s">
        <v>9191</v>
      </c>
      <c r="E2963" s="175"/>
      <c r="F2963" s="175" t="s">
        <v>2220</v>
      </c>
      <c r="G2963" s="176" t="s">
        <v>1843</v>
      </c>
      <c r="H2963" s="175" t="s">
        <v>1646</v>
      </c>
      <c r="I2963" s="173">
        <v>0</v>
      </c>
      <c r="J2963" s="173">
        <v>1</v>
      </c>
      <c r="K2963" s="173">
        <v>0</v>
      </c>
      <c r="L2963" s="174">
        <v>-1</v>
      </c>
      <c r="M2963" s="173">
        <v>140</v>
      </c>
      <c r="N2963" s="173">
        <v>138</v>
      </c>
      <c r="O2963" s="173">
        <v>149</v>
      </c>
      <c r="P2963" s="167">
        <v>1.44927536231885E-2</v>
      </c>
    </row>
    <row r="2964" spans="1:16" x14ac:dyDescent="0.35">
      <c r="A2964" s="177" t="s">
        <v>2219</v>
      </c>
      <c r="B2964" s="175"/>
      <c r="C2964" s="175" t="s">
        <v>256</v>
      </c>
      <c r="D2964" s="175" t="s">
        <v>10757</v>
      </c>
      <c r="E2964" s="175"/>
      <c r="F2964" s="175" t="s">
        <v>2218</v>
      </c>
      <c r="G2964" s="176" t="s">
        <v>5321</v>
      </c>
      <c r="H2964" s="175" t="s">
        <v>1646</v>
      </c>
      <c r="I2964" s="173">
        <v>0</v>
      </c>
      <c r="J2964" s="173">
        <v>1</v>
      </c>
      <c r="K2964" s="173">
        <v>0</v>
      </c>
      <c r="L2964" s="174">
        <v>-1</v>
      </c>
      <c r="M2964" s="173">
        <v>1291</v>
      </c>
      <c r="N2964" s="173">
        <v>365</v>
      </c>
      <c r="O2964" s="173">
        <v>499</v>
      </c>
      <c r="P2964" s="167">
        <v>2.5369863013698599</v>
      </c>
    </row>
    <row r="2965" spans="1:16" x14ac:dyDescent="0.35">
      <c r="A2965" s="177" t="s">
        <v>9538</v>
      </c>
      <c r="B2965" s="175"/>
      <c r="C2965" s="175" t="s">
        <v>8856</v>
      </c>
      <c r="D2965" s="175" t="s">
        <v>10758</v>
      </c>
      <c r="E2965" s="175" t="s">
        <v>2217</v>
      </c>
      <c r="F2965" s="175"/>
      <c r="G2965" s="176" t="s">
        <v>10759</v>
      </c>
      <c r="H2965" s="175"/>
      <c r="I2965" s="173">
        <v>0</v>
      </c>
      <c r="J2965" s="173">
        <v>3</v>
      </c>
      <c r="K2965" s="173">
        <v>0</v>
      </c>
      <c r="L2965" s="174">
        <v>-1</v>
      </c>
      <c r="M2965" s="173">
        <v>691</v>
      </c>
      <c r="N2965" s="173">
        <v>407</v>
      </c>
      <c r="O2965" s="173">
        <v>537</v>
      </c>
      <c r="P2965" s="167">
        <v>0.69778869778869801</v>
      </c>
    </row>
    <row r="2966" spans="1:16" x14ac:dyDescent="0.35">
      <c r="A2966" s="177" t="s">
        <v>2216</v>
      </c>
      <c r="B2966" s="175"/>
      <c r="C2966" s="175" t="s">
        <v>256</v>
      </c>
      <c r="D2966" s="175" t="s">
        <v>2215</v>
      </c>
      <c r="E2966" s="175"/>
      <c r="F2966" s="175" t="s">
        <v>2214</v>
      </c>
      <c r="G2966" s="176" t="s">
        <v>2213</v>
      </c>
      <c r="H2966" s="175" t="s">
        <v>1469</v>
      </c>
      <c r="I2966" s="173">
        <v>0</v>
      </c>
      <c r="J2966" s="173">
        <v>0</v>
      </c>
      <c r="K2966" s="173">
        <v>0</v>
      </c>
      <c r="L2966" s="174">
        <v>0</v>
      </c>
      <c r="M2966" s="173">
        <v>174</v>
      </c>
      <c r="N2966" s="173">
        <v>62</v>
      </c>
      <c r="O2966" s="173">
        <v>81</v>
      </c>
      <c r="P2966" s="167">
        <v>1.80645161290323</v>
      </c>
    </row>
    <row r="2967" spans="1:16" x14ac:dyDescent="0.35">
      <c r="A2967" s="177" t="s">
        <v>2212</v>
      </c>
      <c r="B2967" s="175"/>
      <c r="C2967" s="175" t="s">
        <v>8856</v>
      </c>
      <c r="D2967" s="175"/>
      <c r="E2967" s="175"/>
      <c r="F2967" s="175" t="s">
        <v>2211</v>
      </c>
      <c r="G2967" s="176"/>
      <c r="H2967" s="175" t="s">
        <v>1469</v>
      </c>
      <c r="I2967" s="173">
        <v>0</v>
      </c>
      <c r="J2967" s="173">
        <v>0</v>
      </c>
      <c r="K2967" s="173">
        <v>0</v>
      </c>
      <c r="L2967" s="174">
        <v>0</v>
      </c>
      <c r="M2967" s="173">
        <v>0</v>
      </c>
      <c r="N2967" s="173">
        <v>0</v>
      </c>
      <c r="O2967" s="173">
        <v>0</v>
      </c>
      <c r="P2967" s="167">
        <v>0</v>
      </c>
    </row>
    <row r="2968" spans="1:16" x14ac:dyDescent="0.35">
      <c r="A2968" s="177" t="s">
        <v>2210</v>
      </c>
      <c r="B2968" s="175"/>
      <c r="C2968" s="175" t="s">
        <v>258</v>
      </c>
      <c r="D2968" s="175" t="s">
        <v>3489</v>
      </c>
      <c r="E2968" s="175"/>
      <c r="F2968" s="175" t="s">
        <v>2209</v>
      </c>
      <c r="G2968" s="176" t="s">
        <v>225</v>
      </c>
      <c r="H2968" s="175" t="s">
        <v>1469</v>
      </c>
      <c r="I2968" s="173">
        <v>0</v>
      </c>
      <c r="J2968" s="173">
        <v>0</v>
      </c>
      <c r="K2968" s="173">
        <v>0</v>
      </c>
      <c r="L2968" s="174">
        <v>0</v>
      </c>
      <c r="M2968" s="173">
        <v>198</v>
      </c>
      <c r="N2968" s="173">
        <v>52</v>
      </c>
      <c r="O2968" s="173">
        <v>94</v>
      </c>
      <c r="P2968" s="167">
        <v>2.8076923076923102</v>
      </c>
    </row>
    <row r="2969" spans="1:16" x14ac:dyDescent="0.35">
      <c r="A2969" s="177" t="s">
        <v>2207</v>
      </c>
      <c r="B2969" s="175"/>
      <c r="C2969" s="175" t="s">
        <v>258</v>
      </c>
      <c r="D2969" s="175"/>
      <c r="E2969" s="175"/>
      <c r="F2969" s="175" t="s">
        <v>2206</v>
      </c>
      <c r="G2969" s="176"/>
      <c r="H2969" s="175" t="s">
        <v>1462</v>
      </c>
      <c r="I2969" s="173">
        <v>0</v>
      </c>
      <c r="J2969" s="173">
        <v>0</v>
      </c>
      <c r="K2969" s="173">
        <v>0</v>
      </c>
      <c r="L2969" s="174">
        <v>0</v>
      </c>
      <c r="M2969" s="173">
        <v>0</v>
      </c>
      <c r="N2969" s="173">
        <v>0</v>
      </c>
      <c r="O2969" s="173">
        <v>0</v>
      </c>
      <c r="P2969" s="167">
        <v>0</v>
      </c>
    </row>
    <row r="2970" spans="1:16" x14ac:dyDescent="0.35">
      <c r="A2970" s="177" t="s">
        <v>2203</v>
      </c>
      <c r="B2970" s="175"/>
      <c r="C2970" s="175" t="s">
        <v>351</v>
      </c>
      <c r="D2970" s="175"/>
      <c r="E2970" s="175"/>
      <c r="F2970" s="175" t="s">
        <v>2202</v>
      </c>
      <c r="G2970" s="176"/>
      <c r="H2970" s="175" t="s">
        <v>1462</v>
      </c>
      <c r="I2970" s="173">
        <v>0</v>
      </c>
      <c r="J2970" s="173">
        <v>0</v>
      </c>
      <c r="K2970" s="173">
        <v>0</v>
      </c>
      <c r="L2970" s="174">
        <v>0</v>
      </c>
      <c r="M2970" s="173">
        <v>0</v>
      </c>
      <c r="N2970" s="173">
        <v>0</v>
      </c>
      <c r="O2970" s="173">
        <v>0</v>
      </c>
      <c r="P2970" s="167">
        <v>0</v>
      </c>
    </row>
    <row r="2971" spans="1:16" x14ac:dyDescent="0.35">
      <c r="A2971" s="177" t="s">
        <v>2199</v>
      </c>
      <c r="B2971" s="175"/>
      <c r="C2971" s="175" t="s">
        <v>351</v>
      </c>
      <c r="D2971" s="175" t="s">
        <v>9857</v>
      </c>
      <c r="E2971" s="175"/>
      <c r="F2971" s="175" t="s">
        <v>2198</v>
      </c>
      <c r="G2971" s="176" t="s">
        <v>6874</v>
      </c>
      <c r="H2971" s="175" t="s">
        <v>1469</v>
      </c>
      <c r="I2971" s="173">
        <v>0</v>
      </c>
      <c r="J2971" s="173">
        <v>0</v>
      </c>
      <c r="K2971" s="173">
        <v>0</v>
      </c>
      <c r="L2971" s="174">
        <v>0</v>
      </c>
      <c r="M2971" s="173">
        <v>80</v>
      </c>
      <c r="N2971" s="173">
        <v>54</v>
      </c>
      <c r="O2971" s="173">
        <v>64</v>
      </c>
      <c r="P2971" s="167">
        <v>0.48148148148148101</v>
      </c>
    </row>
    <row r="2972" spans="1:16" x14ac:dyDescent="0.35">
      <c r="A2972" s="177" t="s">
        <v>2196</v>
      </c>
      <c r="B2972" s="175"/>
      <c r="C2972" s="175" t="s">
        <v>351</v>
      </c>
      <c r="D2972" s="175" t="s">
        <v>2195</v>
      </c>
      <c r="E2972" s="175"/>
      <c r="F2972" s="175" t="s">
        <v>2194</v>
      </c>
      <c r="G2972" s="176" t="s">
        <v>2193</v>
      </c>
      <c r="H2972" s="175" t="s">
        <v>1469</v>
      </c>
      <c r="I2972" s="173">
        <v>0</v>
      </c>
      <c r="J2972" s="173">
        <v>0</v>
      </c>
      <c r="K2972" s="173">
        <v>0</v>
      </c>
      <c r="L2972" s="174">
        <v>0</v>
      </c>
      <c r="M2972" s="173">
        <v>161</v>
      </c>
      <c r="N2972" s="173">
        <v>134</v>
      </c>
      <c r="O2972" s="173">
        <v>166</v>
      </c>
      <c r="P2972" s="167">
        <v>0.201492537313433</v>
      </c>
    </row>
    <row r="2973" spans="1:16" x14ac:dyDescent="0.35">
      <c r="A2973" s="177" t="s">
        <v>2192</v>
      </c>
      <c r="B2973" s="175"/>
      <c r="C2973" s="175" t="s">
        <v>256</v>
      </c>
      <c r="D2973" s="175" t="s">
        <v>2359</v>
      </c>
      <c r="E2973" s="175"/>
      <c r="F2973" s="175" t="s">
        <v>2191</v>
      </c>
      <c r="G2973" s="176" t="s">
        <v>2357</v>
      </c>
      <c r="H2973" s="175" t="s">
        <v>1469</v>
      </c>
      <c r="I2973" s="173">
        <v>0</v>
      </c>
      <c r="J2973" s="173">
        <v>0</v>
      </c>
      <c r="K2973" s="173">
        <v>0</v>
      </c>
      <c r="L2973" s="174">
        <v>0</v>
      </c>
      <c r="M2973" s="173">
        <v>54</v>
      </c>
      <c r="N2973" s="173">
        <v>24</v>
      </c>
      <c r="O2973" s="173">
        <v>29</v>
      </c>
      <c r="P2973" s="167">
        <v>1.25</v>
      </c>
    </row>
    <row r="2974" spans="1:16" x14ac:dyDescent="0.35">
      <c r="A2974" s="177" t="s">
        <v>2190</v>
      </c>
      <c r="B2974" s="175"/>
      <c r="C2974" s="175" t="s">
        <v>351</v>
      </c>
      <c r="D2974" s="175" t="s">
        <v>10760</v>
      </c>
      <c r="E2974" s="175"/>
      <c r="F2974" s="175" t="s">
        <v>2189</v>
      </c>
      <c r="G2974" s="176" t="s">
        <v>10761</v>
      </c>
      <c r="H2974" s="175" t="s">
        <v>1646</v>
      </c>
      <c r="I2974" s="173">
        <v>0</v>
      </c>
      <c r="J2974" s="173">
        <v>0</v>
      </c>
      <c r="K2974" s="173">
        <v>1</v>
      </c>
      <c r="L2974" s="174">
        <v>0</v>
      </c>
      <c r="M2974" s="173">
        <v>290</v>
      </c>
      <c r="N2974" s="173">
        <v>76</v>
      </c>
      <c r="O2974" s="173">
        <v>120</v>
      </c>
      <c r="P2974" s="167">
        <v>2.8157894736842102</v>
      </c>
    </row>
    <row r="2975" spans="1:16" x14ac:dyDescent="0.35">
      <c r="A2975" s="177" t="s">
        <v>2188</v>
      </c>
      <c r="B2975" s="175"/>
      <c r="C2975" s="175" t="s">
        <v>258</v>
      </c>
      <c r="D2975" s="175"/>
      <c r="E2975" s="175"/>
      <c r="F2975" s="175" t="s">
        <v>2187</v>
      </c>
      <c r="G2975" s="176"/>
      <c r="H2975" s="175" t="s">
        <v>1462</v>
      </c>
      <c r="I2975" s="173">
        <v>0</v>
      </c>
      <c r="J2975" s="173">
        <v>0</v>
      </c>
      <c r="K2975" s="173">
        <v>0</v>
      </c>
      <c r="L2975" s="174">
        <v>0</v>
      </c>
      <c r="M2975" s="173">
        <v>0</v>
      </c>
      <c r="N2975" s="173">
        <v>0</v>
      </c>
      <c r="O2975" s="173">
        <v>0</v>
      </c>
      <c r="P2975" s="167">
        <v>0</v>
      </c>
    </row>
    <row r="2976" spans="1:16" x14ac:dyDescent="0.35">
      <c r="A2976" s="177" t="s">
        <v>9567</v>
      </c>
      <c r="B2976" s="175"/>
      <c r="C2976" s="175" t="s">
        <v>260</v>
      </c>
      <c r="D2976" s="175" t="s">
        <v>9079</v>
      </c>
      <c r="E2976" s="175" t="s">
        <v>9080</v>
      </c>
      <c r="F2976" s="175"/>
      <c r="G2976" s="176" t="s">
        <v>274</v>
      </c>
      <c r="H2976" s="175"/>
      <c r="I2976" s="173">
        <v>0</v>
      </c>
      <c r="J2976" s="173">
        <v>0</v>
      </c>
      <c r="K2976" s="173">
        <v>0</v>
      </c>
      <c r="L2976" s="174">
        <v>0</v>
      </c>
      <c r="M2976" s="173">
        <v>74</v>
      </c>
      <c r="N2976" s="173">
        <v>17</v>
      </c>
      <c r="O2976" s="173">
        <v>25</v>
      </c>
      <c r="P2976" s="167">
        <v>3.3529411764705901</v>
      </c>
    </row>
    <row r="2977" spans="1:16" x14ac:dyDescent="0.35">
      <c r="A2977" s="177" t="s">
        <v>2186</v>
      </c>
      <c r="B2977" s="175"/>
      <c r="C2977" s="175" t="s">
        <v>254</v>
      </c>
      <c r="D2977" s="175" t="s">
        <v>1892</v>
      </c>
      <c r="E2977" s="175"/>
      <c r="F2977" s="175" t="s">
        <v>2185</v>
      </c>
      <c r="G2977" s="176" t="s">
        <v>227</v>
      </c>
      <c r="H2977" s="175" t="s">
        <v>1469</v>
      </c>
      <c r="I2977" s="173">
        <v>0</v>
      </c>
      <c r="J2977" s="173">
        <v>0</v>
      </c>
      <c r="K2977" s="173">
        <v>0</v>
      </c>
      <c r="L2977" s="174">
        <v>0</v>
      </c>
      <c r="M2977" s="173">
        <v>0</v>
      </c>
      <c r="N2977" s="173">
        <v>0</v>
      </c>
      <c r="O2977" s="173">
        <v>0</v>
      </c>
      <c r="P2977" s="167">
        <v>0</v>
      </c>
    </row>
    <row r="2978" spans="1:16" x14ac:dyDescent="0.35">
      <c r="A2978" s="177" t="s">
        <v>2178</v>
      </c>
      <c r="B2978" s="175"/>
      <c r="C2978" s="175" t="s">
        <v>254</v>
      </c>
      <c r="D2978" s="175"/>
      <c r="E2978" s="175"/>
      <c r="F2978" s="175" t="s">
        <v>2177</v>
      </c>
      <c r="G2978" s="176"/>
      <c r="H2978" s="175" t="s">
        <v>1462</v>
      </c>
      <c r="I2978" s="173">
        <v>0</v>
      </c>
      <c r="J2978" s="173">
        <v>0</v>
      </c>
      <c r="K2978" s="173">
        <v>0</v>
      </c>
      <c r="L2978" s="174">
        <v>0</v>
      </c>
      <c r="M2978" s="173">
        <v>0</v>
      </c>
      <c r="N2978" s="173">
        <v>0</v>
      </c>
      <c r="O2978" s="173">
        <v>0</v>
      </c>
      <c r="P2978" s="167">
        <v>0</v>
      </c>
    </row>
    <row r="2979" spans="1:16" x14ac:dyDescent="0.35">
      <c r="A2979" s="177" t="s">
        <v>2174</v>
      </c>
      <c r="B2979" s="175"/>
      <c r="C2979" s="175" t="s">
        <v>254</v>
      </c>
      <c r="D2979" s="175"/>
      <c r="E2979" s="175"/>
      <c r="F2979" s="175" t="s">
        <v>2173</v>
      </c>
      <c r="G2979" s="176"/>
      <c r="H2979" s="175" t="s">
        <v>1462</v>
      </c>
      <c r="I2979" s="173">
        <v>0</v>
      </c>
      <c r="J2979" s="173">
        <v>0</v>
      </c>
      <c r="K2979" s="173">
        <v>0</v>
      </c>
      <c r="L2979" s="174">
        <v>0</v>
      </c>
      <c r="M2979" s="173">
        <v>0</v>
      </c>
      <c r="N2979" s="173">
        <v>0</v>
      </c>
      <c r="O2979" s="173">
        <v>0</v>
      </c>
      <c r="P2979" s="167">
        <v>0</v>
      </c>
    </row>
    <row r="2980" spans="1:16" x14ac:dyDescent="0.35">
      <c r="A2980" s="177" t="s">
        <v>2172</v>
      </c>
      <c r="B2980" s="175"/>
      <c r="C2980" s="175" t="s">
        <v>258</v>
      </c>
      <c r="D2980" s="175"/>
      <c r="E2980" s="175"/>
      <c r="F2980" s="175" t="s">
        <v>2171</v>
      </c>
      <c r="G2980" s="176"/>
      <c r="H2980" s="175" t="s">
        <v>1462</v>
      </c>
      <c r="I2980" s="173">
        <v>0</v>
      </c>
      <c r="J2980" s="173">
        <v>0</v>
      </c>
      <c r="K2980" s="173">
        <v>0</v>
      </c>
      <c r="L2980" s="174">
        <v>0</v>
      </c>
      <c r="M2980" s="173">
        <v>0</v>
      </c>
      <c r="N2980" s="173">
        <v>0</v>
      </c>
      <c r="O2980" s="173">
        <v>0</v>
      </c>
      <c r="P2980" s="167">
        <v>0</v>
      </c>
    </row>
    <row r="2981" spans="1:16" x14ac:dyDescent="0.35">
      <c r="A2981" s="177" t="s">
        <v>2170</v>
      </c>
      <c r="B2981" s="175"/>
      <c r="C2981" s="175" t="s">
        <v>257</v>
      </c>
      <c r="D2981" s="175"/>
      <c r="E2981" s="175"/>
      <c r="F2981" s="175" t="s">
        <v>2169</v>
      </c>
      <c r="G2981" s="176"/>
      <c r="H2981" s="175" t="s">
        <v>1462</v>
      </c>
      <c r="I2981" s="173">
        <v>0</v>
      </c>
      <c r="J2981" s="173">
        <v>0</v>
      </c>
      <c r="K2981" s="173">
        <v>0</v>
      </c>
      <c r="L2981" s="174">
        <v>0</v>
      </c>
      <c r="M2981" s="173">
        <v>0</v>
      </c>
      <c r="N2981" s="173">
        <v>0</v>
      </c>
      <c r="O2981" s="173">
        <v>0</v>
      </c>
      <c r="P2981" s="167">
        <v>0</v>
      </c>
    </row>
    <row r="2982" spans="1:16" x14ac:dyDescent="0.35">
      <c r="A2982" s="177" t="s">
        <v>2166</v>
      </c>
      <c r="B2982" s="175"/>
      <c r="C2982" s="175" t="s">
        <v>254</v>
      </c>
      <c r="D2982" s="175"/>
      <c r="E2982" s="175"/>
      <c r="F2982" s="175" t="s">
        <v>2165</v>
      </c>
      <c r="G2982" s="176"/>
      <c r="H2982" s="175" t="s">
        <v>1462</v>
      </c>
      <c r="I2982" s="173">
        <v>0</v>
      </c>
      <c r="J2982" s="173">
        <v>0</v>
      </c>
      <c r="K2982" s="173">
        <v>0</v>
      </c>
      <c r="L2982" s="174">
        <v>0</v>
      </c>
      <c r="M2982" s="173">
        <v>0</v>
      </c>
      <c r="N2982" s="173">
        <v>0</v>
      </c>
      <c r="O2982" s="173">
        <v>0</v>
      </c>
      <c r="P2982" s="167">
        <v>0</v>
      </c>
    </row>
    <row r="2983" spans="1:16" x14ac:dyDescent="0.35">
      <c r="A2983" s="177" t="s">
        <v>2164</v>
      </c>
      <c r="B2983" s="175"/>
      <c r="C2983" s="175" t="s">
        <v>350</v>
      </c>
      <c r="D2983" s="175" t="s">
        <v>9859</v>
      </c>
      <c r="E2983" s="175"/>
      <c r="F2983" s="175" t="s">
        <v>2163</v>
      </c>
      <c r="G2983" s="176" t="s">
        <v>9860</v>
      </c>
      <c r="H2983" s="175" t="s">
        <v>1469</v>
      </c>
      <c r="I2983" s="173">
        <v>0</v>
      </c>
      <c r="J2983" s="173">
        <v>0</v>
      </c>
      <c r="K2983" s="173">
        <v>0</v>
      </c>
      <c r="L2983" s="174">
        <v>0</v>
      </c>
      <c r="M2983" s="173">
        <v>147</v>
      </c>
      <c r="N2983" s="173">
        <v>54</v>
      </c>
      <c r="O2983" s="173">
        <v>72</v>
      </c>
      <c r="P2983" s="167">
        <v>1.7222222222222201</v>
      </c>
    </row>
    <row r="2984" spans="1:16" x14ac:dyDescent="0.35">
      <c r="A2984" s="177" t="s">
        <v>9568</v>
      </c>
      <c r="B2984" s="175"/>
      <c r="C2984" s="175" t="s">
        <v>254</v>
      </c>
      <c r="D2984" s="175" t="s">
        <v>9461</v>
      </c>
      <c r="E2984" s="175" t="s">
        <v>2162</v>
      </c>
      <c r="F2984" s="175"/>
      <c r="G2984" s="176" t="s">
        <v>1839</v>
      </c>
      <c r="H2984" s="175"/>
      <c r="I2984" s="173">
        <v>0</v>
      </c>
      <c r="J2984" s="173">
        <v>0</v>
      </c>
      <c r="K2984" s="173">
        <v>0</v>
      </c>
      <c r="L2984" s="174">
        <v>0</v>
      </c>
      <c r="M2984" s="173">
        <v>37</v>
      </c>
      <c r="N2984" s="173">
        <v>6</v>
      </c>
      <c r="O2984" s="173">
        <v>10</v>
      </c>
      <c r="P2984" s="167">
        <v>5.1666666666666696</v>
      </c>
    </row>
    <row r="2985" spans="1:16" x14ac:dyDescent="0.35">
      <c r="A2985" s="177" t="s">
        <v>2161</v>
      </c>
      <c r="B2985" s="175"/>
      <c r="C2985" s="175" t="s">
        <v>257</v>
      </c>
      <c r="D2985" s="175" t="s">
        <v>9861</v>
      </c>
      <c r="E2985" s="175"/>
      <c r="F2985" s="175" t="s">
        <v>2160</v>
      </c>
      <c r="G2985" s="176" t="s">
        <v>2534</v>
      </c>
      <c r="H2985" s="175" t="s">
        <v>1646</v>
      </c>
      <c r="I2985" s="173">
        <v>0</v>
      </c>
      <c r="J2985" s="173">
        <v>0</v>
      </c>
      <c r="K2985" s="173">
        <v>1</v>
      </c>
      <c r="L2985" s="174">
        <v>0</v>
      </c>
      <c r="M2985" s="173">
        <v>247</v>
      </c>
      <c r="N2985" s="173">
        <v>94</v>
      </c>
      <c r="O2985" s="173">
        <v>143</v>
      </c>
      <c r="P2985" s="167">
        <v>1.62765957446809</v>
      </c>
    </row>
    <row r="2986" spans="1:16" x14ac:dyDescent="0.35">
      <c r="A2986" s="179" t="s">
        <v>2157</v>
      </c>
      <c r="B2986" s="178"/>
      <c r="C2986" s="178" t="s">
        <v>258</v>
      </c>
      <c r="D2986" s="180" t="s">
        <v>2030</v>
      </c>
      <c r="E2986" s="175"/>
      <c r="F2986" s="175" t="s">
        <v>2156</v>
      </c>
      <c r="G2986" s="176" t="s">
        <v>208</v>
      </c>
      <c r="H2986" s="175" t="s">
        <v>1462</v>
      </c>
      <c r="I2986" s="173">
        <v>0</v>
      </c>
      <c r="J2986" s="173">
        <v>0</v>
      </c>
      <c r="K2986" s="173">
        <v>0</v>
      </c>
      <c r="L2986" s="174">
        <v>0</v>
      </c>
      <c r="M2986" s="173">
        <v>22</v>
      </c>
      <c r="N2986" s="173">
        <v>8</v>
      </c>
      <c r="O2986" s="173">
        <v>10</v>
      </c>
      <c r="P2986" s="167">
        <v>1.75</v>
      </c>
    </row>
    <row r="2987" spans="1:16" x14ac:dyDescent="0.35">
      <c r="A2987" s="177" t="s">
        <v>2155</v>
      </c>
      <c r="B2987" s="175" t="s">
        <v>2154</v>
      </c>
      <c r="C2987" s="175" t="s">
        <v>256</v>
      </c>
      <c r="D2987" s="175"/>
      <c r="E2987" s="175"/>
      <c r="F2987" s="175" t="s">
        <v>2153</v>
      </c>
      <c r="G2987" s="176"/>
      <c r="H2987" s="175" t="s">
        <v>1462</v>
      </c>
      <c r="I2987" s="173">
        <v>0</v>
      </c>
      <c r="J2987" s="173">
        <v>0</v>
      </c>
      <c r="K2987" s="173">
        <v>0</v>
      </c>
      <c r="L2987" s="174">
        <v>0</v>
      </c>
      <c r="M2987" s="173">
        <v>0</v>
      </c>
      <c r="N2987" s="173">
        <v>0</v>
      </c>
      <c r="O2987" s="173">
        <v>0</v>
      </c>
      <c r="P2987" s="167">
        <v>0</v>
      </c>
    </row>
    <row r="2988" spans="1:16" x14ac:dyDescent="0.35">
      <c r="A2988" s="177" t="s">
        <v>2152</v>
      </c>
      <c r="B2988" s="175"/>
      <c r="C2988" s="175" t="s">
        <v>254</v>
      </c>
      <c r="D2988" s="175"/>
      <c r="E2988" s="175"/>
      <c r="F2988" s="175" t="s">
        <v>2151</v>
      </c>
      <c r="G2988" s="176"/>
      <c r="H2988" s="175" t="s">
        <v>1462</v>
      </c>
      <c r="I2988" s="173">
        <v>0</v>
      </c>
      <c r="J2988" s="173">
        <v>0</v>
      </c>
      <c r="K2988" s="173">
        <v>0</v>
      </c>
      <c r="L2988" s="174">
        <v>0</v>
      </c>
      <c r="M2988" s="173">
        <v>0</v>
      </c>
      <c r="N2988" s="173">
        <v>0</v>
      </c>
      <c r="O2988" s="173">
        <v>0</v>
      </c>
      <c r="P2988" s="167">
        <v>0</v>
      </c>
    </row>
    <row r="2989" spans="1:16" x14ac:dyDescent="0.35">
      <c r="A2989" s="177" t="s">
        <v>2150</v>
      </c>
      <c r="B2989" s="175"/>
      <c r="C2989" s="175" t="s">
        <v>263</v>
      </c>
      <c r="D2989" s="175"/>
      <c r="E2989" s="175"/>
      <c r="F2989" s="175" t="s">
        <v>2149</v>
      </c>
      <c r="G2989" s="176"/>
      <c r="H2989" s="175" t="s">
        <v>1462</v>
      </c>
      <c r="I2989" s="173">
        <v>0</v>
      </c>
      <c r="J2989" s="173">
        <v>0</v>
      </c>
      <c r="K2989" s="173">
        <v>0</v>
      </c>
      <c r="L2989" s="174">
        <v>0</v>
      </c>
      <c r="M2989" s="173">
        <v>0</v>
      </c>
      <c r="N2989" s="173">
        <v>0</v>
      </c>
      <c r="O2989" s="173">
        <v>0</v>
      </c>
      <c r="P2989" s="167">
        <v>0</v>
      </c>
    </row>
    <row r="2990" spans="1:16" x14ac:dyDescent="0.35">
      <c r="A2990" s="177" t="s">
        <v>2148</v>
      </c>
      <c r="B2990" s="175"/>
      <c r="C2990" s="175" t="s">
        <v>263</v>
      </c>
      <c r="D2990" s="175" t="s">
        <v>2147</v>
      </c>
      <c r="E2990" s="175"/>
      <c r="F2990" s="175" t="s">
        <v>2146</v>
      </c>
      <c r="G2990" s="176" t="s">
        <v>2145</v>
      </c>
      <c r="H2990" s="175" t="s">
        <v>1462</v>
      </c>
      <c r="I2990" s="173">
        <v>0</v>
      </c>
      <c r="J2990" s="173">
        <v>0</v>
      </c>
      <c r="K2990" s="173">
        <v>0</v>
      </c>
      <c r="L2990" s="174">
        <v>0</v>
      </c>
      <c r="M2990" s="173">
        <v>22</v>
      </c>
      <c r="N2990" s="173">
        <v>11</v>
      </c>
      <c r="O2990" s="173">
        <v>10</v>
      </c>
      <c r="P2990" s="167">
        <v>1</v>
      </c>
    </row>
    <row r="2991" spans="1:16" x14ac:dyDescent="0.35">
      <c r="A2991" s="177" t="s">
        <v>2142</v>
      </c>
      <c r="B2991" s="175" t="s">
        <v>2141</v>
      </c>
      <c r="C2991" s="175" t="s">
        <v>258</v>
      </c>
      <c r="D2991" s="175" t="s">
        <v>9462</v>
      </c>
      <c r="E2991" s="175" t="s">
        <v>2140</v>
      </c>
      <c r="F2991" s="175"/>
      <c r="G2991" s="176" t="s">
        <v>2139</v>
      </c>
      <c r="H2991" s="175" t="s">
        <v>1469</v>
      </c>
      <c r="I2991" s="173">
        <v>0</v>
      </c>
      <c r="J2991" s="173">
        <v>0</v>
      </c>
      <c r="K2991" s="173">
        <v>0</v>
      </c>
      <c r="L2991" s="174">
        <v>0</v>
      </c>
      <c r="M2991" s="173">
        <v>110</v>
      </c>
      <c r="N2991" s="173">
        <v>40</v>
      </c>
      <c r="O2991" s="173">
        <v>53</v>
      </c>
      <c r="P2991" s="167">
        <v>1.75</v>
      </c>
    </row>
    <row r="2992" spans="1:16" x14ac:dyDescent="0.35">
      <c r="A2992" s="177" t="s">
        <v>2129</v>
      </c>
      <c r="B2992" s="175"/>
      <c r="C2992" s="175" t="s">
        <v>262</v>
      </c>
      <c r="D2992" s="175" t="s">
        <v>2128</v>
      </c>
      <c r="E2992" s="175"/>
      <c r="F2992" s="175" t="s">
        <v>2127</v>
      </c>
      <c r="G2992" s="176" t="s">
        <v>2126</v>
      </c>
      <c r="H2992" s="175" t="s">
        <v>1646</v>
      </c>
      <c r="I2992" s="173">
        <v>0</v>
      </c>
      <c r="J2992" s="173">
        <v>0</v>
      </c>
      <c r="K2992" s="173">
        <v>0</v>
      </c>
      <c r="L2992" s="174">
        <v>0</v>
      </c>
      <c r="M2992" s="173">
        <v>107</v>
      </c>
      <c r="N2992" s="173">
        <v>23</v>
      </c>
      <c r="O2992" s="173">
        <v>36</v>
      </c>
      <c r="P2992" s="167">
        <v>3.6521739130434798</v>
      </c>
    </row>
    <row r="2993" spans="1:16" x14ac:dyDescent="0.35">
      <c r="A2993" s="177" t="s">
        <v>2125</v>
      </c>
      <c r="B2993" s="175"/>
      <c r="C2993" s="175" t="s">
        <v>259</v>
      </c>
      <c r="D2993" s="175" t="s">
        <v>5730</v>
      </c>
      <c r="E2993" s="175"/>
      <c r="F2993" s="175" t="s">
        <v>2124</v>
      </c>
      <c r="G2993" s="176" t="s">
        <v>2534</v>
      </c>
      <c r="H2993" s="175" t="s">
        <v>1462</v>
      </c>
      <c r="I2993" s="173">
        <v>0</v>
      </c>
      <c r="J2993" s="173">
        <v>0</v>
      </c>
      <c r="K2993" s="173">
        <v>0</v>
      </c>
      <c r="L2993" s="174">
        <v>0</v>
      </c>
      <c r="M2993" s="173">
        <v>22</v>
      </c>
      <c r="N2993" s="173">
        <v>8</v>
      </c>
      <c r="O2993" s="173">
        <v>10</v>
      </c>
      <c r="P2993" s="167">
        <v>1.75</v>
      </c>
    </row>
    <row r="2994" spans="1:16" x14ac:dyDescent="0.35">
      <c r="A2994" s="177" t="s">
        <v>2123</v>
      </c>
      <c r="B2994" s="175"/>
      <c r="C2994" s="175" t="s">
        <v>268</v>
      </c>
      <c r="D2994" s="175" t="s">
        <v>5385</v>
      </c>
      <c r="E2994" s="175"/>
      <c r="F2994" s="175" t="s">
        <v>2122</v>
      </c>
      <c r="G2994" s="176" t="s">
        <v>11564</v>
      </c>
      <c r="H2994" s="175" t="s">
        <v>1462</v>
      </c>
      <c r="I2994" s="173">
        <v>0</v>
      </c>
      <c r="J2994" s="173">
        <v>1</v>
      </c>
      <c r="K2994" s="173">
        <v>1</v>
      </c>
      <c r="L2994" s="174">
        <v>-1</v>
      </c>
      <c r="M2994" s="173">
        <v>92</v>
      </c>
      <c r="N2994" s="173">
        <v>33</v>
      </c>
      <c r="O2994" s="173">
        <v>44</v>
      </c>
      <c r="P2994" s="167">
        <v>1.7878787878787901</v>
      </c>
    </row>
    <row r="2995" spans="1:16" x14ac:dyDescent="0.35">
      <c r="A2995" s="177" t="s">
        <v>2117</v>
      </c>
      <c r="B2995" s="175"/>
      <c r="C2995" s="175" t="s">
        <v>259</v>
      </c>
      <c r="D2995" s="175" t="s">
        <v>9863</v>
      </c>
      <c r="E2995" s="175"/>
      <c r="F2995" s="175" t="s">
        <v>2116</v>
      </c>
      <c r="G2995" s="176" t="s">
        <v>9411</v>
      </c>
      <c r="H2995" s="175" t="s">
        <v>1646</v>
      </c>
      <c r="I2995" s="173">
        <v>0</v>
      </c>
      <c r="J2995" s="173">
        <v>1</v>
      </c>
      <c r="K2995" s="173">
        <v>1</v>
      </c>
      <c r="L2995" s="174">
        <v>-1</v>
      </c>
      <c r="M2995" s="173">
        <v>1240</v>
      </c>
      <c r="N2995" s="173">
        <v>526</v>
      </c>
      <c r="O2995" s="173">
        <v>576</v>
      </c>
      <c r="P2995" s="167">
        <v>1.3574144486691999</v>
      </c>
    </row>
    <row r="2996" spans="1:16" x14ac:dyDescent="0.35">
      <c r="A2996" s="177" t="s">
        <v>2112</v>
      </c>
      <c r="B2996" s="175"/>
      <c r="C2996" s="175" t="s">
        <v>262</v>
      </c>
      <c r="D2996" s="175" t="s">
        <v>10793</v>
      </c>
      <c r="E2996" s="175"/>
      <c r="F2996" s="175" t="s">
        <v>2111</v>
      </c>
      <c r="G2996" s="176" t="s">
        <v>10794</v>
      </c>
      <c r="H2996" s="175" t="s">
        <v>1646</v>
      </c>
      <c r="I2996" s="173">
        <v>0</v>
      </c>
      <c r="J2996" s="173">
        <v>0</v>
      </c>
      <c r="K2996" s="173">
        <v>0</v>
      </c>
      <c r="L2996" s="174">
        <v>0</v>
      </c>
      <c r="M2996" s="173">
        <v>89</v>
      </c>
      <c r="N2996" s="173">
        <v>34</v>
      </c>
      <c r="O2996" s="173">
        <v>39</v>
      </c>
      <c r="P2996" s="167">
        <v>1.6176470588235301</v>
      </c>
    </row>
    <row r="2997" spans="1:16" x14ac:dyDescent="0.35">
      <c r="A2997" s="177" t="s">
        <v>2110</v>
      </c>
      <c r="B2997" s="175"/>
      <c r="C2997" s="175" t="s">
        <v>8856</v>
      </c>
      <c r="D2997" s="175" t="s">
        <v>2109</v>
      </c>
      <c r="E2997" s="175"/>
      <c r="F2997" s="175" t="s">
        <v>2108</v>
      </c>
      <c r="G2997" s="176" t="s">
        <v>2107</v>
      </c>
      <c r="H2997" s="175" t="s">
        <v>1646</v>
      </c>
      <c r="I2997" s="173">
        <v>0</v>
      </c>
      <c r="J2997" s="173">
        <v>0</v>
      </c>
      <c r="K2997" s="173">
        <v>0</v>
      </c>
      <c r="L2997" s="174">
        <v>0</v>
      </c>
      <c r="M2997" s="173">
        <v>264</v>
      </c>
      <c r="N2997" s="173">
        <v>146</v>
      </c>
      <c r="O2997" s="173">
        <v>157</v>
      </c>
      <c r="P2997" s="167">
        <v>0.80821917808219201</v>
      </c>
    </row>
    <row r="2998" spans="1:16" x14ac:dyDescent="0.35">
      <c r="A2998" s="177" t="s">
        <v>2102</v>
      </c>
      <c r="B2998" s="175"/>
      <c r="C2998" s="175" t="s">
        <v>350</v>
      </c>
      <c r="D2998" s="175" t="s">
        <v>1920</v>
      </c>
      <c r="E2998" s="175"/>
      <c r="F2998" s="175" t="s">
        <v>2101</v>
      </c>
      <c r="G2998" s="176" t="s">
        <v>202</v>
      </c>
      <c r="H2998" s="175" t="s">
        <v>1462</v>
      </c>
      <c r="I2998" s="173">
        <v>0</v>
      </c>
      <c r="J2998" s="173">
        <v>0</v>
      </c>
      <c r="K2998" s="173">
        <v>0</v>
      </c>
      <c r="L2998" s="174">
        <v>0</v>
      </c>
      <c r="M2998" s="173">
        <v>24</v>
      </c>
      <c r="N2998" s="173">
        <v>9</v>
      </c>
      <c r="O2998" s="173">
        <v>13</v>
      </c>
      <c r="P2998" s="167">
        <v>1.6666666666666701</v>
      </c>
    </row>
    <row r="2999" spans="1:16" x14ac:dyDescent="0.35">
      <c r="A2999" s="177" t="s">
        <v>2096</v>
      </c>
      <c r="B2999" s="175"/>
      <c r="C2999" s="175" t="s">
        <v>350</v>
      </c>
      <c r="D2999" s="175"/>
      <c r="E2999" s="175"/>
      <c r="F2999" s="175" t="s">
        <v>2095</v>
      </c>
      <c r="G2999" s="176"/>
      <c r="H2999" s="175" t="s">
        <v>1462</v>
      </c>
      <c r="I2999" s="173">
        <v>0</v>
      </c>
      <c r="J2999" s="173">
        <v>0</v>
      </c>
      <c r="K2999" s="173">
        <v>0</v>
      </c>
      <c r="L2999" s="174">
        <v>0</v>
      </c>
      <c r="M2999" s="173">
        <v>0</v>
      </c>
      <c r="N2999" s="173">
        <v>0</v>
      </c>
      <c r="O2999" s="173">
        <v>0</v>
      </c>
      <c r="P2999" s="167">
        <v>0</v>
      </c>
    </row>
    <row r="3000" spans="1:16" x14ac:dyDescent="0.35">
      <c r="A3000" s="177" t="s">
        <v>2094</v>
      </c>
      <c r="B3000" s="175"/>
      <c r="C3000" s="175" t="s">
        <v>350</v>
      </c>
      <c r="D3000" s="175" t="s">
        <v>9502</v>
      </c>
      <c r="E3000" s="175"/>
      <c r="F3000" s="175" t="s">
        <v>2093</v>
      </c>
      <c r="G3000" s="176" t="s">
        <v>9503</v>
      </c>
      <c r="H3000" s="175" t="s">
        <v>1646</v>
      </c>
      <c r="I3000" s="173">
        <v>0</v>
      </c>
      <c r="J3000" s="173">
        <v>0</v>
      </c>
      <c r="K3000" s="173">
        <v>0</v>
      </c>
      <c r="L3000" s="174">
        <v>0</v>
      </c>
      <c r="M3000" s="173">
        <v>402</v>
      </c>
      <c r="N3000" s="173">
        <v>141</v>
      </c>
      <c r="O3000" s="173">
        <v>192</v>
      </c>
      <c r="P3000" s="167">
        <v>1.8510638297872299</v>
      </c>
    </row>
    <row r="3001" spans="1:16" x14ac:dyDescent="0.35">
      <c r="A3001" s="177" t="s">
        <v>2086</v>
      </c>
      <c r="B3001" s="175"/>
      <c r="C3001" s="175" t="s">
        <v>8856</v>
      </c>
      <c r="D3001" s="175" t="s">
        <v>2675</v>
      </c>
      <c r="E3001" s="175"/>
      <c r="F3001" s="175" t="s">
        <v>2084</v>
      </c>
      <c r="G3001" s="176" t="s">
        <v>2673</v>
      </c>
      <c r="H3001" s="175" t="s">
        <v>1646</v>
      </c>
      <c r="I3001" s="173">
        <v>0</v>
      </c>
      <c r="J3001" s="173">
        <v>279</v>
      </c>
      <c r="K3001" s="173">
        <v>258</v>
      </c>
      <c r="L3001" s="174">
        <v>-1</v>
      </c>
      <c r="M3001" s="173">
        <v>129</v>
      </c>
      <c r="N3001" s="173">
        <v>50</v>
      </c>
      <c r="O3001" s="173">
        <v>67</v>
      </c>
      <c r="P3001" s="167">
        <v>1.58</v>
      </c>
    </row>
    <row r="3002" spans="1:16" x14ac:dyDescent="0.35">
      <c r="A3002" s="177" t="s">
        <v>7086</v>
      </c>
      <c r="B3002" s="175"/>
      <c r="C3002" s="175" t="s">
        <v>259</v>
      </c>
      <c r="D3002" s="175" t="s">
        <v>1982</v>
      </c>
      <c r="E3002" s="175"/>
      <c r="F3002" s="175" t="s">
        <v>7085</v>
      </c>
      <c r="G3002" s="176" t="s">
        <v>207</v>
      </c>
      <c r="H3002" s="175" t="s">
        <v>1469</v>
      </c>
      <c r="I3002" s="173">
        <v>0</v>
      </c>
      <c r="J3002" s="173">
        <v>0</v>
      </c>
      <c r="K3002" s="173">
        <v>0</v>
      </c>
      <c r="L3002" s="174">
        <v>0</v>
      </c>
      <c r="M3002" s="173">
        <v>0</v>
      </c>
      <c r="N3002" s="173">
        <v>0</v>
      </c>
      <c r="O3002" s="173">
        <v>0</v>
      </c>
      <c r="P3002" s="167">
        <v>0</v>
      </c>
    </row>
    <row r="3003" spans="1:16" x14ac:dyDescent="0.35">
      <c r="A3003" s="177" t="s">
        <v>2079</v>
      </c>
      <c r="B3003" s="175"/>
      <c r="C3003" s="175" t="s">
        <v>263</v>
      </c>
      <c r="D3003" s="175" t="s">
        <v>9871</v>
      </c>
      <c r="E3003" s="175"/>
      <c r="F3003" s="175" t="s">
        <v>2078</v>
      </c>
      <c r="G3003" s="176" t="s">
        <v>9872</v>
      </c>
      <c r="H3003" s="175" t="s">
        <v>1469</v>
      </c>
      <c r="I3003" s="173">
        <v>0</v>
      </c>
      <c r="J3003" s="173">
        <v>0</v>
      </c>
      <c r="K3003" s="173">
        <v>0</v>
      </c>
      <c r="L3003" s="174">
        <v>0</v>
      </c>
      <c r="M3003" s="173">
        <v>208</v>
      </c>
      <c r="N3003" s="173">
        <v>70</v>
      </c>
      <c r="O3003" s="173">
        <v>102</v>
      </c>
      <c r="P3003" s="167">
        <v>1.97142857142857</v>
      </c>
    </row>
    <row r="3004" spans="1:16" x14ac:dyDescent="0.35">
      <c r="A3004" s="177" t="s">
        <v>2074</v>
      </c>
      <c r="B3004" s="175"/>
      <c r="C3004" s="175" t="s">
        <v>259</v>
      </c>
      <c r="D3004" s="175" t="s">
        <v>11573</v>
      </c>
      <c r="E3004" s="175"/>
      <c r="F3004" s="175" t="s">
        <v>2073</v>
      </c>
      <c r="G3004" s="176" t="s">
        <v>10363</v>
      </c>
      <c r="H3004" s="175" t="s">
        <v>1469</v>
      </c>
      <c r="I3004" s="173">
        <v>0</v>
      </c>
      <c r="J3004" s="173">
        <v>0</v>
      </c>
      <c r="K3004" s="173">
        <v>0</v>
      </c>
      <c r="L3004" s="174">
        <v>0</v>
      </c>
      <c r="M3004" s="173">
        <v>74</v>
      </c>
      <c r="N3004" s="173">
        <v>52</v>
      </c>
      <c r="O3004" s="173">
        <v>63</v>
      </c>
      <c r="P3004" s="167">
        <v>0.42307692307692302</v>
      </c>
    </row>
    <row r="3005" spans="1:16" x14ac:dyDescent="0.35">
      <c r="A3005" s="177" t="s">
        <v>2072</v>
      </c>
      <c r="B3005" s="175"/>
      <c r="C3005" s="175" t="s">
        <v>8856</v>
      </c>
      <c r="D3005" s="175" t="s">
        <v>9998</v>
      </c>
      <c r="E3005" s="175"/>
      <c r="F3005" s="175" t="s">
        <v>2071</v>
      </c>
      <c r="G3005" s="176" t="s">
        <v>11574</v>
      </c>
      <c r="H3005" s="175" t="s">
        <v>1469</v>
      </c>
      <c r="I3005" s="173">
        <v>0</v>
      </c>
      <c r="J3005" s="173">
        <v>0</v>
      </c>
      <c r="K3005" s="173">
        <v>0</v>
      </c>
      <c r="L3005" s="174">
        <v>0</v>
      </c>
      <c r="M3005" s="173">
        <v>68</v>
      </c>
      <c r="N3005" s="173">
        <v>31</v>
      </c>
      <c r="O3005" s="173">
        <v>39</v>
      </c>
      <c r="P3005" s="167">
        <v>1.19354838709677</v>
      </c>
    </row>
    <row r="3006" spans="1:16" x14ac:dyDescent="0.35">
      <c r="A3006" s="177" t="s">
        <v>2069</v>
      </c>
      <c r="B3006" s="175"/>
      <c r="C3006" s="175" t="s">
        <v>268</v>
      </c>
      <c r="D3006" s="175" t="s">
        <v>2068</v>
      </c>
      <c r="E3006" s="175"/>
      <c r="F3006" s="175" t="s">
        <v>2067</v>
      </c>
      <c r="G3006" s="176" t="s">
        <v>202</v>
      </c>
      <c r="H3006" s="175" t="s">
        <v>1462</v>
      </c>
      <c r="I3006" s="173">
        <v>0</v>
      </c>
      <c r="J3006" s="173">
        <v>0</v>
      </c>
      <c r="K3006" s="173">
        <v>0</v>
      </c>
      <c r="L3006" s="174">
        <v>0</v>
      </c>
      <c r="M3006" s="173">
        <v>49</v>
      </c>
      <c r="N3006" s="173">
        <v>19</v>
      </c>
      <c r="O3006" s="173">
        <v>20</v>
      </c>
      <c r="P3006" s="167">
        <v>1.57894736842105</v>
      </c>
    </row>
    <row r="3007" spans="1:16" x14ac:dyDescent="0.35">
      <c r="A3007" s="177" t="s">
        <v>2066</v>
      </c>
      <c r="B3007" s="175"/>
      <c r="C3007" s="175" t="s">
        <v>256</v>
      </c>
      <c r="D3007" s="175" t="s">
        <v>10828</v>
      </c>
      <c r="E3007" s="175"/>
      <c r="F3007" s="175" t="s">
        <v>2065</v>
      </c>
      <c r="G3007" s="176" t="s">
        <v>10829</v>
      </c>
      <c r="H3007" s="175" t="s">
        <v>1469</v>
      </c>
      <c r="I3007" s="173">
        <v>0</v>
      </c>
      <c r="J3007" s="173">
        <v>0</v>
      </c>
      <c r="K3007" s="173">
        <v>0</v>
      </c>
      <c r="L3007" s="174">
        <v>0</v>
      </c>
      <c r="M3007" s="173">
        <v>942</v>
      </c>
      <c r="N3007" s="173">
        <v>861</v>
      </c>
      <c r="O3007" s="173">
        <v>815</v>
      </c>
      <c r="P3007" s="167">
        <v>9.4076655052264702E-2</v>
      </c>
    </row>
    <row r="3008" spans="1:16" x14ac:dyDescent="0.35">
      <c r="A3008" s="177" t="s">
        <v>2064</v>
      </c>
      <c r="B3008" s="175"/>
      <c r="C3008" s="175" t="s">
        <v>254</v>
      </c>
      <c r="D3008" s="175" t="s">
        <v>11578</v>
      </c>
      <c r="E3008" s="175"/>
      <c r="F3008" s="175" t="s">
        <v>2063</v>
      </c>
      <c r="G3008" s="176" t="s">
        <v>4210</v>
      </c>
      <c r="H3008" s="175" t="s">
        <v>1646</v>
      </c>
      <c r="I3008" s="173">
        <v>0</v>
      </c>
      <c r="J3008" s="173">
        <v>2</v>
      </c>
      <c r="K3008" s="173">
        <v>7</v>
      </c>
      <c r="L3008" s="174">
        <v>-1</v>
      </c>
      <c r="M3008" s="173">
        <v>24</v>
      </c>
      <c r="N3008" s="173">
        <v>11</v>
      </c>
      <c r="O3008" s="173">
        <v>23</v>
      </c>
      <c r="P3008" s="167">
        <v>1.1818181818181801</v>
      </c>
    </row>
    <row r="3009" spans="1:16" x14ac:dyDescent="0.35">
      <c r="A3009" s="177" t="s">
        <v>2061</v>
      </c>
      <c r="B3009" s="175"/>
      <c r="C3009" s="175" t="s">
        <v>8856</v>
      </c>
      <c r="D3009" s="175" t="s">
        <v>2359</v>
      </c>
      <c r="E3009" s="175"/>
      <c r="F3009" s="175" t="s">
        <v>2060</v>
      </c>
      <c r="G3009" s="176" t="s">
        <v>2357</v>
      </c>
      <c r="H3009" s="175" t="s">
        <v>1469</v>
      </c>
      <c r="I3009" s="173">
        <v>0</v>
      </c>
      <c r="J3009" s="173">
        <v>0</v>
      </c>
      <c r="K3009" s="173">
        <v>0</v>
      </c>
      <c r="L3009" s="174">
        <v>0</v>
      </c>
      <c r="M3009" s="173">
        <v>67</v>
      </c>
      <c r="N3009" s="173">
        <v>71</v>
      </c>
      <c r="O3009" s="173">
        <v>80</v>
      </c>
      <c r="P3009" s="167">
        <v>-5.63380281690141E-2</v>
      </c>
    </row>
    <row r="3010" spans="1:16" x14ac:dyDescent="0.35">
      <c r="A3010" s="177" t="s">
        <v>2053</v>
      </c>
      <c r="B3010" s="175"/>
      <c r="C3010" s="175" t="s">
        <v>259</v>
      </c>
      <c r="D3010" s="175" t="s">
        <v>9877</v>
      </c>
      <c r="E3010" s="175"/>
      <c r="F3010" s="175" t="s">
        <v>2052</v>
      </c>
      <c r="G3010" s="176" t="s">
        <v>9649</v>
      </c>
      <c r="H3010" s="175" t="s">
        <v>1646</v>
      </c>
      <c r="I3010" s="173">
        <v>0</v>
      </c>
      <c r="J3010" s="173">
        <v>0</v>
      </c>
      <c r="K3010" s="173">
        <v>1</v>
      </c>
      <c r="L3010" s="174">
        <v>0</v>
      </c>
      <c r="M3010" s="173">
        <v>115</v>
      </c>
      <c r="N3010" s="173">
        <v>52</v>
      </c>
      <c r="O3010" s="173">
        <v>69</v>
      </c>
      <c r="P3010" s="167">
        <v>1.2115384615384599</v>
      </c>
    </row>
    <row r="3011" spans="1:16" x14ac:dyDescent="0.35">
      <c r="A3011" s="177" t="s">
        <v>2049</v>
      </c>
      <c r="B3011" s="175"/>
      <c r="C3011" s="175" t="s">
        <v>8856</v>
      </c>
      <c r="D3011" s="175" t="s">
        <v>9879</v>
      </c>
      <c r="E3011" s="175"/>
      <c r="F3011" s="175" t="s">
        <v>2048</v>
      </c>
      <c r="G3011" s="176" t="s">
        <v>9880</v>
      </c>
      <c r="H3011" s="175" t="s">
        <v>1646</v>
      </c>
      <c r="I3011" s="173">
        <v>0</v>
      </c>
      <c r="J3011" s="173">
        <v>0</v>
      </c>
      <c r="K3011" s="173">
        <v>0</v>
      </c>
      <c r="L3011" s="174">
        <v>0</v>
      </c>
      <c r="M3011" s="173">
        <v>21</v>
      </c>
      <c r="N3011" s="173">
        <v>7</v>
      </c>
      <c r="O3011" s="173">
        <v>9</v>
      </c>
      <c r="P3011" s="167">
        <v>2</v>
      </c>
    </row>
    <row r="3012" spans="1:16" x14ac:dyDescent="0.35">
      <c r="A3012" s="177" t="s">
        <v>2046</v>
      </c>
      <c r="B3012" s="175"/>
      <c r="C3012" s="175" t="s">
        <v>254</v>
      </c>
      <c r="D3012" s="175" t="s">
        <v>10836</v>
      </c>
      <c r="E3012" s="175"/>
      <c r="F3012" s="175" t="s">
        <v>2045</v>
      </c>
      <c r="G3012" s="176" t="s">
        <v>10837</v>
      </c>
      <c r="H3012" s="175" t="s">
        <v>1646</v>
      </c>
      <c r="I3012" s="173">
        <v>0</v>
      </c>
      <c r="J3012" s="173">
        <v>0</v>
      </c>
      <c r="K3012" s="173">
        <v>0</v>
      </c>
      <c r="L3012" s="174">
        <v>0</v>
      </c>
      <c r="M3012" s="173">
        <v>76</v>
      </c>
      <c r="N3012" s="173">
        <v>15</v>
      </c>
      <c r="O3012" s="173">
        <v>22</v>
      </c>
      <c r="P3012" s="167">
        <v>4.06666666666667</v>
      </c>
    </row>
    <row r="3013" spans="1:16" x14ac:dyDescent="0.35">
      <c r="A3013" s="177" t="s">
        <v>2036</v>
      </c>
      <c r="B3013" s="175"/>
      <c r="C3013" s="175" t="s">
        <v>257</v>
      </c>
      <c r="D3013" s="175" t="s">
        <v>2035</v>
      </c>
      <c r="E3013" s="175"/>
      <c r="F3013" s="175" t="s">
        <v>2034</v>
      </c>
      <c r="G3013" s="176" t="s">
        <v>216</v>
      </c>
      <c r="H3013" s="175" t="s">
        <v>1646</v>
      </c>
      <c r="I3013" s="173">
        <v>0</v>
      </c>
      <c r="J3013" s="173">
        <v>0</v>
      </c>
      <c r="K3013" s="173">
        <v>1</v>
      </c>
      <c r="L3013" s="174">
        <v>0</v>
      </c>
      <c r="M3013" s="173">
        <v>74</v>
      </c>
      <c r="N3013" s="173">
        <v>24</v>
      </c>
      <c r="O3013" s="173">
        <v>31</v>
      </c>
      <c r="P3013" s="167">
        <v>2.0833333333333299</v>
      </c>
    </row>
    <row r="3014" spans="1:16" x14ac:dyDescent="0.35">
      <c r="A3014" s="177" t="s">
        <v>2033</v>
      </c>
      <c r="B3014" s="175"/>
      <c r="C3014" s="175" t="s">
        <v>254</v>
      </c>
      <c r="D3014" s="175"/>
      <c r="E3014" s="175"/>
      <c r="F3014" s="175" t="s">
        <v>2032</v>
      </c>
      <c r="G3014" s="176"/>
      <c r="H3014" s="175" t="s">
        <v>1462</v>
      </c>
      <c r="I3014" s="173">
        <v>0</v>
      </c>
      <c r="J3014" s="173">
        <v>0</v>
      </c>
      <c r="K3014" s="173">
        <v>0</v>
      </c>
      <c r="L3014" s="174">
        <v>0</v>
      </c>
      <c r="M3014" s="173">
        <v>0</v>
      </c>
      <c r="N3014" s="173">
        <v>0</v>
      </c>
      <c r="O3014" s="173">
        <v>0</v>
      </c>
      <c r="P3014" s="167">
        <v>0</v>
      </c>
    </row>
    <row r="3015" spans="1:16" x14ac:dyDescent="0.35">
      <c r="A3015" s="177" t="s">
        <v>9569</v>
      </c>
      <c r="B3015" s="175"/>
      <c r="C3015" s="175" t="s">
        <v>254</v>
      </c>
      <c r="D3015" s="175" t="s">
        <v>9057</v>
      </c>
      <c r="E3015" s="175" t="s">
        <v>9481</v>
      </c>
      <c r="F3015" s="175"/>
      <c r="G3015" s="176" t="s">
        <v>201</v>
      </c>
      <c r="H3015" s="175"/>
      <c r="I3015" s="173">
        <v>0</v>
      </c>
      <c r="J3015" s="173">
        <v>0</v>
      </c>
      <c r="K3015" s="173">
        <v>0</v>
      </c>
      <c r="L3015" s="174">
        <v>0</v>
      </c>
      <c r="M3015" s="173">
        <v>165</v>
      </c>
      <c r="N3015" s="173">
        <v>65</v>
      </c>
      <c r="O3015" s="173">
        <v>94</v>
      </c>
      <c r="P3015" s="167">
        <v>1.5384615384615401</v>
      </c>
    </row>
    <row r="3016" spans="1:16" x14ac:dyDescent="0.35">
      <c r="A3016" s="177" t="s">
        <v>9570</v>
      </c>
      <c r="B3016" s="175"/>
      <c r="C3016" s="175" t="s">
        <v>351</v>
      </c>
      <c r="D3016" s="175" t="s">
        <v>2030</v>
      </c>
      <c r="E3016" s="175" t="s">
        <v>9083</v>
      </c>
      <c r="F3016" s="175"/>
      <c r="G3016" s="176" t="s">
        <v>208</v>
      </c>
      <c r="H3016" s="175"/>
      <c r="I3016" s="173">
        <v>0</v>
      </c>
      <c r="J3016" s="173">
        <v>0</v>
      </c>
      <c r="K3016" s="173">
        <v>0</v>
      </c>
      <c r="L3016" s="174">
        <v>0</v>
      </c>
      <c r="M3016" s="173">
        <v>17</v>
      </c>
      <c r="N3016" s="173">
        <v>3</v>
      </c>
      <c r="O3016" s="173">
        <v>5</v>
      </c>
      <c r="P3016" s="167">
        <v>4.6666666666666696</v>
      </c>
    </row>
    <row r="3017" spans="1:16" x14ac:dyDescent="0.35">
      <c r="A3017" s="177" t="s">
        <v>9571</v>
      </c>
      <c r="B3017" s="175"/>
      <c r="C3017" s="175" t="s">
        <v>257</v>
      </c>
      <c r="D3017" s="175" t="s">
        <v>2030</v>
      </c>
      <c r="E3017" s="175" t="s">
        <v>2029</v>
      </c>
      <c r="F3017" s="175"/>
      <c r="G3017" s="176" t="s">
        <v>208</v>
      </c>
      <c r="H3017" s="175"/>
      <c r="I3017" s="173">
        <v>0</v>
      </c>
      <c r="J3017" s="173">
        <v>0</v>
      </c>
      <c r="K3017" s="173">
        <v>0</v>
      </c>
      <c r="L3017" s="174">
        <v>0</v>
      </c>
      <c r="M3017" s="173">
        <v>44</v>
      </c>
      <c r="N3017" s="173">
        <v>11</v>
      </c>
      <c r="O3017" s="173">
        <v>15</v>
      </c>
      <c r="P3017" s="167">
        <v>3</v>
      </c>
    </row>
    <row r="3018" spans="1:16" x14ac:dyDescent="0.35">
      <c r="A3018" s="177" t="s">
        <v>9572</v>
      </c>
      <c r="B3018" s="175"/>
      <c r="C3018" s="175" t="s">
        <v>8856</v>
      </c>
      <c r="D3018" s="175" t="s">
        <v>2030</v>
      </c>
      <c r="E3018" s="175" t="s">
        <v>9085</v>
      </c>
      <c r="F3018" s="175"/>
      <c r="G3018" s="176" t="s">
        <v>208</v>
      </c>
      <c r="H3018" s="175"/>
      <c r="I3018" s="173">
        <v>0</v>
      </c>
      <c r="J3018" s="173">
        <v>0</v>
      </c>
      <c r="K3018" s="173">
        <v>0</v>
      </c>
      <c r="L3018" s="174">
        <v>0</v>
      </c>
      <c r="M3018" s="173">
        <v>17</v>
      </c>
      <c r="N3018" s="173">
        <v>3</v>
      </c>
      <c r="O3018" s="173">
        <v>5</v>
      </c>
      <c r="P3018" s="167">
        <v>4.6666666666666696</v>
      </c>
    </row>
    <row r="3019" spans="1:16" x14ac:dyDescent="0.35">
      <c r="A3019" s="177" t="s">
        <v>9573</v>
      </c>
      <c r="B3019" s="175"/>
      <c r="C3019" s="175" t="s">
        <v>8856</v>
      </c>
      <c r="D3019" s="175" t="s">
        <v>2030</v>
      </c>
      <c r="E3019" s="175" t="s">
        <v>9086</v>
      </c>
      <c r="F3019" s="175"/>
      <c r="G3019" s="176" t="s">
        <v>208</v>
      </c>
      <c r="H3019" s="175"/>
      <c r="I3019" s="173">
        <v>0</v>
      </c>
      <c r="J3019" s="173">
        <v>0</v>
      </c>
      <c r="K3019" s="173">
        <v>0</v>
      </c>
      <c r="L3019" s="174">
        <v>0</v>
      </c>
      <c r="M3019" s="173">
        <v>17</v>
      </c>
      <c r="N3019" s="173">
        <v>3</v>
      </c>
      <c r="O3019" s="173">
        <v>5</v>
      </c>
      <c r="P3019" s="167">
        <v>4.6666666666666696</v>
      </c>
    </row>
    <row r="3020" spans="1:16" x14ac:dyDescent="0.35">
      <c r="A3020" s="177" t="s">
        <v>2027</v>
      </c>
      <c r="B3020" s="175"/>
      <c r="C3020" s="175" t="s">
        <v>8856</v>
      </c>
      <c r="D3020" s="175" t="s">
        <v>4472</v>
      </c>
      <c r="E3020" s="175"/>
      <c r="F3020" s="175" t="s">
        <v>2026</v>
      </c>
      <c r="G3020" s="176" t="s">
        <v>1843</v>
      </c>
      <c r="H3020" s="175" t="s">
        <v>1646</v>
      </c>
      <c r="I3020" s="173">
        <v>0</v>
      </c>
      <c r="J3020" s="173">
        <v>0</v>
      </c>
      <c r="K3020" s="173">
        <v>0</v>
      </c>
      <c r="L3020" s="174">
        <v>0</v>
      </c>
      <c r="M3020" s="173">
        <v>23</v>
      </c>
      <c r="N3020" s="173">
        <v>8</v>
      </c>
      <c r="O3020" s="173">
        <v>10</v>
      </c>
      <c r="P3020" s="167">
        <v>1.875</v>
      </c>
    </row>
    <row r="3021" spans="1:16" x14ac:dyDescent="0.35">
      <c r="A3021" s="177" t="s">
        <v>2025</v>
      </c>
      <c r="B3021" s="175"/>
      <c r="C3021" s="175" t="s">
        <v>262</v>
      </c>
      <c r="D3021" s="175" t="s">
        <v>2024</v>
      </c>
      <c r="E3021" s="175"/>
      <c r="F3021" s="175" t="s">
        <v>2023</v>
      </c>
      <c r="G3021" s="176" t="s">
        <v>205</v>
      </c>
      <c r="H3021" s="175" t="s">
        <v>1469</v>
      </c>
      <c r="I3021" s="173">
        <v>0</v>
      </c>
      <c r="J3021" s="173">
        <v>0</v>
      </c>
      <c r="K3021" s="173">
        <v>0</v>
      </c>
      <c r="L3021" s="174">
        <v>0</v>
      </c>
      <c r="M3021" s="173">
        <v>73</v>
      </c>
      <c r="N3021" s="173">
        <v>17</v>
      </c>
      <c r="O3021" s="173">
        <v>25</v>
      </c>
      <c r="P3021" s="167">
        <v>3.2941176470588198</v>
      </c>
    </row>
    <row r="3022" spans="1:16" x14ac:dyDescent="0.35">
      <c r="A3022" s="177" t="s">
        <v>6843</v>
      </c>
      <c r="B3022" s="175"/>
      <c r="C3022" s="175" t="s">
        <v>350</v>
      </c>
      <c r="D3022" s="175" t="s">
        <v>2024</v>
      </c>
      <c r="E3022" s="175"/>
      <c r="F3022" s="175" t="s">
        <v>6842</v>
      </c>
      <c r="G3022" s="176" t="s">
        <v>205</v>
      </c>
      <c r="H3022" s="175" t="s">
        <v>1646</v>
      </c>
      <c r="I3022" s="173">
        <v>0</v>
      </c>
      <c r="J3022" s="173">
        <v>0</v>
      </c>
      <c r="K3022" s="173">
        <v>2</v>
      </c>
      <c r="L3022" s="174">
        <v>0</v>
      </c>
      <c r="M3022" s="173">
        <v>90</v>
      </c>
      <c r="N3022" s="173">
        <v>25</v>
      </c>
      <c r="O3022" s="173">
        <v>43</v>
      </c>
      <c r="P3022" s="167">
        <v>2.6</v>
      </c>
    </row>
    <row r="3023" spans="1:16" x14ac:dyDescent="0.35">
      <c r="A3023" s="177" t="s">
        <v>2022</v>
      </c>
      <c r="B3023" s="175"/>
      <c r="C3023" s="175" t="s">
        <v>259</v>
      </c>
      <c r="D3023" s="175" t="s">
        <v>2021</v>
      </c>
      <c r="E3023" s="175"/>
      <c r="F3023" s="175" t="s">
        <v>2020</v>
      </c>
      <c r="G3023" s="176" t="s">
        <v>1843</v>
      </c>
      <c r="H3023" s="175" t="s">
        <v>1469</v>
      </c>
      <c r="I3023" s="173">
        <v>0</v>
      </c>
      <c r="J3023" s="173">
        <v>0</v>
      </c>
      <c r="K3023" s="173">
        <v>0</v>
      </c>
      <c r="L3023" s="174">
        <v>0</v>
      </c>
      <c r="M3023" s="173">
        <v>61</v>
      </c>
      <c r="N3023" s="173">
        <v>20</v>
      </c>
      <c r="O3023" s="173">
        <v>25</v>
      </c>
      <c r="P3023" s="167">
        <v>2.0499999999999998</v>
      </c>
    </row>
    <row r="3024" spans="1:16" x14ac:dyDescent="0.35">
      <c r="A3024" s="177" t="s">
        <v>2019</v>
      </c>
      <c r="B3024" s="175"/>
      <c r="C3024" s="175" t="s">
        <v>350</v>
      </c>
      <c r="D3024" s="175"/>
      <c r="E3024" s="175"/>
      <c r="F3024" s="175" t="s">
        <v>2018</v>
      </c>
      <c r="G3024" s="176"/>
      <c r="H3024" s="175" t="s">
        <v>1462</v>
      </c>
      <c r="I3024" s="173">
        <v>0</v>
      </c>
      <c r="J3024" s="173">
        <v>0</v>
      </c>
      <c r="K3024" s="173">
        <v>0</v>
      </c>
      <c r="L3024" s="174">
        <v>0</v>
      </c>
      <c r="M3024" s="173">
        <v>0</v>
      </c>
      <c r="N3024" s="173">
        <v>0</v>
      </c>
      <c r="O3024" s="173">
        <v>0</v>
      </c>
      <c r="P3024" s="167">
        <v>0</v>
      </c>
    </row>
    <row r="3025" spans="1:16" x14ac:dyDescent="0.35">
      <c r="A3025" s="177" t="s">
        <v>2017</v>
      </c>
      <c r="B3025" s="175"/>
      <c r="C3025" s="175" t="s">
        <v>259</v>
      </c>
      <c r="D3025" s="175" t="s">
        <v>9193</v>
      </c>
      <c r="E3025" s="175"/>
      <c r="F3025" s="175" t="s">
        <v>2016</v>
      </c>
      <c r="G3025" s="176" t="s">
        <v>225</v>
      </c>
      <c r="H3025" s="175" t="s">
        <v>1469</v>
      </c>
      <c r="I3025" s="173">
        <v>0</v>
      </c>
      <c r="J3025" s="173">
        <v>0</v>
      </c>
      <c r="K3025" s="173">
        <v>0</v>
      </c>
      <c r="L3025" s="174">
        <v>0</v>
      </c>
      <c r="M3025" s="173">
        <v>281</v>
      </c>
      <c r="N3025" s="173">
        <v>145</v>
      </c>
      <c r="O3025" s="173">
        <v>61</v>
      </c>
      <c r="P3025" s="167">
        <v>0.93793103448275905</v>
      </c>
    </row>
    <row r="3026" spans="1:16" x14ac:dyDescent="0.35">
      <c r="A3026" s="177" t="s">
        <v>9575</v>
      </c>
      <c r="B3026" s="175"/>
      <c r="C3026" s="175" t="s">
        <v>260</v>
      </c>
      <c r="D3026" s="175" t="s">
        <v>10000</v>
      </c>
      <c r="E3026" s="175" t="s">
        <v>2015</v>
      </c>
      <c r="F3026" s="175"/>
      <c r="G3026" s="176" t="s">
        <v>10001</v>
      </c>
      <c r="H3026" s="175"/>
      <c r="I3026" s="173">
        <v>0</v>
      </c>
      <c r="J3026" s="173">
        <v>0</v>
      </c>
      <c r="K3026" s="173">
        <v>0</v>
      </c>
      <c r="L3026" s="174">
        <v>0</v>
      </c>
      <c r="M3026" s="173">
        <v>174</v>
      </c>
      <c r="N3026" s="173">
        <v>53</v>
      </c>
      <c r="O3026" s="173">
        <v>69</v>
      </c>
      <c r="P3026" s="167">
        <v>2.2830188679245298</v>
      </c>
    </row>
    <row r="3027" spans="1:16" x14ac:dyDescent="0.35">
      <c r="A3027" s="177" t="s">
        <v>2014</v>
      </c>
      <c r="B3027" s="175"/>
      <c r="C3027" s="175" t="s">
        <v>259</v>
      </c>
      <c r="D3027" s="175"/>
      <c r="E3027" s="175"/>
      <c r="F3027" s="175" t="s">
        <v>2013</v>
      </c>
      <c r="G3027" s="176"/>
      <c r="H3027" s="175" t="s">
        <v>1462</v>
      </c>
      <c r="I3027" s="173">
        <v>0</v>
      </c>
      <c r="J3027" s="173">
        <v>0</v>
      </c>
      <c r="K3027" s="173">
        <v>0</v>
      </c>
      <c r="L3027" s="174">
        <v>0</v>
      </c>
      <c r="M3027" s="173">
        <v>0</v>
      </c>
      <c r="N3027" s="173">
        <v>0</v>
      </c>
      <c r="O3027" s="173">
        <v>0</v>
      </c>
      <c r="P3027" s="167">
        <v>0</v>
      </c>
    </row>
    <row r="3028" spans="1:16" x14ac:dyDescent="0.35">
      <c r="A3028" s="177" t="s">
        <v>2012</v>
      </c>
      <c r="B3028" s="175"/>
      <c r="C3028" s="175" t="s">
        <v>259</v>
      </c>
      <c r="D3028" s="175"/>
      <c r="E3028" s="175"/>
      <c r="F3028" s="175" t="s">
        <v>2011</v>
      </c>
      <c r="G3028" s="176"/>
      <c r="H3028" s="175" t="s">
        <v>1462</v>
      </c>
      <c r="I3028" s="173">
        <v>0</v>
      </c>
      <c r="J3028" s="173">
        <v>0</v>
      </c>
      <c r="K3028" s="173">
        <v>0</v>
      </c>
      <c r="L3028" s="174">
        <v>0</v>
      </c>
      <c r="M3028" s="173">
        <v>0</v>
      </c>
      <c r="N3028" s="173">
        <v>0</v>
      </c>
      <c r="O3028" s="173">
        <v>0</v>
      </c>
      <c r="P3028" s="167">
        <v>0</v>
      </c>
    </row>
    <row r="3029" spans="1:16" x14ac:dyDescent="0.35">
      <c r="A3029" s="177" t="s">
        <v>2010</v>
      </c>
      <c r="B3029" s="175"/>
      <c r="C3029" s="175" t="s">
        <v>259</v>
      </c>
      <c r="D3029" s="175" t="s">
        <v>1892</v>
      </c>
      <c r="E3029" s="175"/>
      <c r="F3029" s="175" t="s">
        <v>2009</v>
      </c>
      <c r="G3029" s="176" t="s">
        <v>227</v>
      </c>
      <c r="H3029" s="175" t="s">
        <v>1469</v>
      </c>
      <c r="I3029" s="173">
        <v>0</v>
      </c>
      <c r="J3029" s="173">
        <v>0</v>
      </c>
      <c r="K3029" s="173">
        <v>0</v>
      </c>
      <c r="L3029" s="174">
        <v>0</v>
      </c>
      <c r="M3029" s="173">
        <v>22</v>
      </c>
      <c r="N3029" s="173">
        <v>8</v>
      </c>
      <c r="O3029" s="173">
        <v>14</v>
      </c>
      <c r="P3029" s="167">
        <v>1.75</v>
      </c>
    </row>
    <row r="3030" spans="1:16" x14ac:dyDescent="0.35">
      <c r="A3030" s="177" t="s">
        <v>2008</v>
      </c>
      <c r="B3030" s="175"/>
      <c r="C3030" s="175" t="s">
        <v>259</v>
      </c>
      <c r="D3030" s="175"/>
      <c r="E3030" s="175"/>
      <c r="F3030" s="175" t="s">
        <v>2007</v>
      </c>
      <c r="G3030" s="176"/>
      <c r="H3030" s="175" t="s">
        <v>1462</v>
      </c>
      <c r="I3030" s="173">
        <v>0</v>
      </c>
      <c r="J3030" s="173">
        <v>0</v>
      </c>
      <c r="K3030" s="173">
        <v>0</v>
      </c>
      <c r="L3030" s="174">
        <v>0</v>
      </c>
      <c r="M3030" s="173">
        <v>0</v>
      </c>
      <c r="N3030" s="173">
        <v>0</v>
      </c>
      <c r="O3030" s="173">
        <v>0</v>
      </c>
      <c r="P3030" s="167">
        <v>0</v>
      </c>
    </row>
    <row r="3031" spans="1:16" x14ac:dyDescent="0.35">
      <c r="A3031" s="177" t="s">
        <v>2006</v>
      </c>
      <c r="B3031" s="175"/>
      <c r="C3031" s="175" t="s">
        <v>259</v>
      </c>
      <c r="D3031" s="175"/>
      <c r="E3031" s="175"/>
      <c r="F3031" s="175" t="s">
        <v>2005</v>
      </c>
      <c r="G3031" s="176"/>
      <c r="H3031" s="175" t="s">
        <v>1462</v>
      </c>
      <c r="I3031" s="173">
        <v>0</v>
      </c>
      <c r="J3031" s="173">
        <v>0</v>
      </c>
      <c r="K3031" s="173">
        <v>0</v>
      </c>
      <c r="L3031" s="174">
        <v>0</v>
      </c>
      <c r="M3031" s="173">
        <v>0</v>
      </c>
      <c r="N3031" s="173">
        <v>0</v>
      </c>
      <c r="O3031" s="173">
        <v>0</v>
      </c>
      <c r="P3031" s="167">
        <v>0</v>
      </c>
    </row>
    <row r="3032" spans="1:16" x14ac:dyDescent="0.35">
      <c r="A3032" s="177" t="s">
        <v>2004</v>
      </c>
      <c r="B3032" s="175"/>
      <c r="C3032" s="175" t="s">
        <v>259</v>
      </c>
      <c r="D3032" s="175"/>
      <c r="E3032" s="175"/>
      <c r="F3032" s="175" t="s">
        <v>2003</v>
      </c>
      <c r="G3032" s="176"/>
      <c r="H3032" s="175" t="s">
        <v>1462</v>
      </c>
      <c r="I3032" s="173">
        <v>0</v>
      </c>
      <c r="J3032" s="173">
        <v>0</v>
      </c>
      <c r="K3032" s="173">
        <v>0</v>
      </c>
      <c r="L3032" s="174">
        <v>0</v>
      </c>
      <c r="M3032" s="173">
        <v>0</v>
      </c>
      <c r="N3032" s="173">
        <v>0</v>
      </c>
      <c r="O3032" s="173">
        <v>0</v>
      </c>
      <c r="P3032" s="167">
        <v>0</v>
      </c>
    </row>
    <row r="3033" spans="1:16" x14ac:dyDescent="0.35">
      <c r="A3033" s="177" t="s">
        <v>2002</v>
      </c>
      <c r="B3033" s="175"/>
      <c r="C3033" s="175" t="s">
        <v>259</v>
      </c>
      <c r="D3033" s="175" t="s">
        <v>9193</v>
      </c>
      <c r="E3033" s="175"/>
      <c r="F3033" s="175" t="s">
        <v>2001</v>
      </c>
      <c r="G3033" s="176" t="s">
        <v>225</v>
      </c>
      <c r="H3033" s="175" t="s">
        <v>1462</v>
      </c>
      <c r="I3033" s="173">
        <v>0</v>
      </c>
      <c r="J3033" s="173">
        <v>0</v>
      </c>
      <c r="K3033" s="173">
        <v>0</v>
      </c>
      <c r="L3033" s="174">
        <v>0</v>
      </c>
      <c r="M3033" s="173">
        <v>283</v>
      </c>
      <c r="N3033" s="173">
        <v>169</v>
      </c>
      <c r="O3033" s="173">
        <v>81</v>
      </c>
      <c r="P3033" s="167">
        <v>0.67455621301775104</v>
      </c>
    </row>
    <row r="3034" spans="1:16" x14ac:dyDescent="0.35">
      <c r="A3034" s="177" t="s">
        <v>2000</v>
      </c>
      <c r="B3034" s="175"/>
      <c r="C3034" s="175" t="s">
        <v>259</v>
      </c>
      <c r="D3034" s="175"/>
      <c r="E3034" s="175"/>
      <c r="F3034" s="175" t="s">
        <v>1999</v>
      </c>
      <c r="G3034" s="176"/>
      <c r="H3034" s="175" t="s">
        <v>1462</v>
      </c>
      <c r="I3034" s="173">
        <v>0</v>
      </c>
      <c r="J3034" s="173">
        <v>0</v>
      </c>
      <c r="K3034" s="173">
        <v>0</v>
      </c>
      <c r="L3034" s="174">
        <v>0</v>
      </c>
      <c r="M3034" s="173">
        <v>0</v>
      </c>
      <c r="N3034" s="173">
        <v>0</v>
      </c>
      <c r="O3034" s="173">
        <v>0</v>
      </c>
      <c r="P3034" s="167">
        <v>0</v>
      </c>
    </row>
    <row r="3035" spans="1:16" x14ac:dyDescent="0.35">
      <c r="A3035" s="177" t="s">
        <v>1998</v>
      </c>
      <c r="B3035" s="175"/>
      <c r="C3035" s="175" t="s">
        <v>259</v>
      </c>
      <c r="D3035" s="175"/>
      <c r="E3035" s="175"/>
      <c r="F3035" s="175" t="s">
        <v>1997</v>
      </c>
      <c r="G3035" s="176"/>
      <c r="H3035" s="175" t="s">
        <v>1462</v>
      </c>
      <c r="I3035" s="173">
        <v>0</v>
      </c>
      <c r="J3035" s="173">
        <v>0</v>
      </c>
      <c r="K3035" s="173">
        <v>0</v>
      </c>
      <c r="L3035" s="174">
        <v>0</v>
      </c>
      <c r="M3035" s="173">
        <v>0</v>
      </c>
      <c r="N3035" s="173">
        <v>0</v>
      </c>
      <c r="O3035" s="173">
        <v>0</v>
      </c>
      <c r="P3035" s="167">
        <v>0</v>
      </c>
    </row>
    <row r="3036" spans="1:16" x14ac:dyDescent="0.35">
      <c r="A3036" s="177" t="s">
        <v>1996</v>
      </c>
      <c r="B3036" s="175"/>
      <c r="C3036" s="175" t="s">
        <v>259</v>
      </c>
      <c r="D3036" s="175"/>
      <c r="E3036" s="175"/>
      <c r="F3036" s="175" t="s">
        <v>1995</v>
      </c>
      <c r="G3036" s="176"/>
      <c r="H3036" s="175" t="s">
        <v>1462</v>
      </c>
      <c r="I3036" s="173">
        <v>0</v>
      </c>
      <c r="J3036" s="173">
        <v>0</v>
      </c>
      <c r="K3036" s="173">
        <v>0</v>
      </c>
      <c r="L3036" s="174">
        <v>0</v>
      </c>
      <c r="M3036" s="173">
        <v>0</v>
      </c>
      <c r="N3036" s="173">
        <v>0</v>
      </c>
      <c r="O3036" s="173">
        <v>0</v>
      </c>
      <c r="P3036" s="167">
        <v>0</v>
      </c>
    </row>
    <row r="3037" spans="1:16" x14ac:dyDescent="0.35">
      <c r="A3037" s="177" t="s">
        <v>1994</v>
      </c>
      <c r="B3037" s="175"/>
      <c r="C3037" s="175" t="s">
        <v>259</v>
      </c>
      <c r="D3037" s="175"/>
      <c r="E3037" s="175"/>
      <c r="F3037" s="175" t="s">
        <v>1993</v>
      </c>
      <c r="G3037" s="176"/>
      <c r="H3037" s="175" t="s">
        <v>1462</v>
      </c>
      <c r="I3037" s="173">
        <v>0</v>
      </c>
      <c r="J3037" s="173">
        <v>0</v>
      </c>
      <c r="K3037" s="173">
        <v>0</v>
      </c>
      <c r="L3037" s="174">
        <v>0</v>
      </c>
      <c r="M3037" s="173">
        <v>0</v>
      </c>
      <c r="N3037" s="173">
        <v>0</v>
      </c>
      <c r="O3037" s="173">
        <v>0</v>
      </c>
      <c r="P3037" s="167">
        <v>0</v>
      </c>
    </row>
    <row r="3038" spans="1:16" x14ac:dyDescent="0.35">
      <c r="A3038" s="177" t="s">
        <v>1992</v>
      </c>
      <c r="B3038" s="175"/>
      <c r="C3038" s="175" t="s">
        <v>259</v>
      </c>
      <c r="D3038" s="175"/>
      <c r="E3038" s="175"/>
      <c r="F3038" s="175" t="s">
        <v>1991</v>
      </c>
      <c r="G3038" s="176"/>
      <c r="H3038" s="175" t="s">
        <v>1462</v>
      </c>
      <c r="I3038" s="173">
        <v>0</v>
      </c>
      <c r="J3038" s="173">
        <v>0</v>
      </c>
      <c r="K3038" s="173">
        <v>0</v>
      </c>
      <c r="L3038" s="174">
        <v>0</v>
      </c>
      <c r="M3038" s="173">
        <v>0</v>
      </c>
      <c r="N3038" s="173">
        <v>0</v>
      </c>
      <c r="O3038" s="173">
        <v>0</v>
      </c>
      <c r="P3038" s="167">
        <v>0</v>
      </c>
    </row>
    <row r="3039" spans="1:16" x14ac:dyDescent="0.35">
      <c r="A3039" s="177" t="s">
        <v>6838</v>
      </c>
      <c r="B3039" s="175"/>
      <c r="C3039" s="175" t="s">
        <v>256</v>
      </c>
      <c r="D3039" s="175" t="s">
        <v>4948</v>
      </c>
      <c r="E3039" s="175"/>
      <c r="F3039" s="175" t="s">
        <v>6836</v>
      </c>
      <c r="G3039" s="176" t="s">
        <v>221</v>
      </c>
      <c r="H3039" s="175" t="s">
        <v>1646</v>
      </c>
      <c r="I3039" s="173">
        <v>0</v>
      </c>
      <c r="J3039" s="173">
        <v>0</v>
      </c>
      <c r="K3039" s="173">
        <v>0</v>
      </c>
      <c r="L3039" s="174">
        <v>0</v>
      </c>
      <c r="M3039" s="173">
        <v>167</v>
      </c>
      <c r="N3039" s="173">
        <v>50</v>
      </c>
      <c r="O3039" s="173">
        <v>76</v>
      </c>
      <c r="P3039" s="167">
        <v>2.34</v>
      </c>
    </row>
    <row r="3040" spans="1:16" x14ac:dyDescent="0.35">
      <c r="A3040" s="177" t="s">
        <v>1985</v>
      </c>
      <c r="B3040" s="175"/>
      <c r="C3040" s="175" t="s">
        <v>259</v>
      </c>
      <c r="D3040" s="175" t="s">
        <v>1892</v>
      </c>
      <c r="E3040" s="175"/>
      <c r="F3040" s="175" t="s">
        <v>1984</v>
      </c>
      <c r="G3040" s="176" t="s">
        <v>227</v>
      </c>
      <c r="H3040" s="175" t="s">
        <v>1462</v>
      </c>
      <c r="I3040" s="173">
        <v>0</v>
      </c>
      <c r="J3040" s="173">
        <v>0</v>
      </c>
      <c r="K3040" s="173">
        <v>0</v>
      </c>
      <c r="L3040" s="174">
        <v>0</v>
      </c>
      <c r="M3040" s="173">
        <v>0</v>
      </c>
      <c r="N3040" s="173">
        <v>3</v>
      </c>
      <c r="O3040" s="173">
        <v>10</v>
      </c>
      <c r="P3040" s="167">
        <v>-1</v>
      </c>
    </row>
    <row r="3041" spans="1:16" x14ac:dyDescent="0.35">
      <c r="A3041" s="177" t="s">
        <v>1983</v>
      </c>
      <c r="B3041" s="175"/>
      <c r="C3041" s="175" t="s">
        <v>259</v>
      </c>
      <c r="D3041" s="175" t="s">
        <v>10804</v>
      </c>
      <c r="E3041" s="175"/>
      <c r="F3041" s="175" t="s">
        <v>1981</v>
      </c>
      <c r="G3041" s="176" t="s">
        <v>10805</v>
      </c>
      <c r="H3041" s="175" t="s">
        <v>1469</v>
      </c>
      <c r="I3041" s="173">
        <v>0</v>
      </c>
      <c r="J3041" s="173">
        <v>0</v>
      </c>
      <c r="K3041" s="173">
        <v>0</v>
      </c>
      <c r="L3041" s="174">
        <v>0</v>
      </c>
      <c r="M3041" s="173">
        <v>22</v>
      </c>
      <c r="N3041" s="173">
        <v>8</v>
      </c>
      <c r="O3041" s="173">
        <v>10</v>
      </c>
      <c r="P3041" s="167">
        <v>1.75</v>
      </c>
    </row>
    <row r="3042" spans="1:16" x14ac:dyDescent="0.35">
      <c r="A3042" s="177" t="s">
        <v>1980</v>
      </c>
      <c r="B3042" s="175"/>
      <c r="C3042" s="175" t="s">
        <v>260</v>
      </c>
      <c r="D3042" s="175" t="s">
        <v>1943</v>
      </c>
      <c r="E3042" s="175"/>
      <c r="F3042" s="175" t="s">
        <v>1979</v>
      </c>
      <c r="G3042" s="176" t="s">
        <v>224</v>
      </c>
      <c r="H3042" s="175" t="s">
        <v>1469</v>
      </c>
      <c r="I3042" s="173">
        <v>0</v>
      </c>
      <c r="J3042" s="173">
        <v>0</v>
      </c>
      <c r="K3042" s="173">
        <v>0</v>
      </c>
      <c r="L3042" s="174">
        <v>0</v>
      </c>
      <c r="M3042" s="173">
        <v>88</v>
      </c>
      <c r="N3042" s="173">
        <v>36</v>
      </c>
      <c r="O3042" s="173">
        <v>40</v>
      </c>
      <c r="P3042" s="167">
        <v>1.44444444444444</v>
      </c>
    </row>
    <row r="3043" spans="1:16" x14ac:dyDescent="0.35">
      <c r="A3043" s="177" t="s">
        <v>1974</v>
      </c>
      <c r="B3043" s="175"/>
      <c r="C3043" s="175" t="s">
        <v>259</v>
      </c>
      <c r="D3043" s="175"/>
      <c r="E3043" s="175"/>
      <c r="F3043" s="175" t="s">
        <v>1973</v>
      </c>
      <c r="G3043" s="176"/>
      <c r="H3043" s="175" t="s">
        <v>1462</v>
      </c>
      <c r="I3043" s="173">
        <v>0</v>
      </c>
      <c r="J3043" s="173">
        <v>0</v>
      </c>
      <c r="K3043" s="173">
        <v>0</v>
      </c>
      <c r="L3043" s="174">
        <v>0</v>
      </c>
      <c r="M3043" s="173">
        <v>0</v>
      </c>
      <c r="N3043" s="173">
        <v>0</v>
      </c>
      <c r="O3043" s="173">
        <v>0</v>
      </c>
      <c r="P3043" s="167">
        <v>0</v>
      </c>
    </row>
    <row r="3044" spans="1:16" x14ac:dyDescent="0.35">
      <c r="A3044" s="177" t="s">
        <v>1972</v>
      </c>
      <c r="B3044" s="175"/>
      <c r="C3044" s="175" t="s">
        <v>351</v>
      </c>
      <c r="D3044" s="175" t="s">
        <v>1892</v>
      </c>
      <c r="E3044" s="175"/>
      <c r="F3044" s="175" t="s">
        <v>1971</v>
      </c>
      <c r="G3044" s="176" t="s">
        <v>227</v>
      </c>
      <c r="H3044" s="175" t="s">
        <v>1469</v>
      </c>
      <c r="I3044" s="173">
        <v>0</v>
      </c>
      <c r="J3044" s="173">
        <v>0</v>
      </c>
      <c r="K3044" s="173">
        <v>0</v>
      </c>
      <c r="L3044" s="174">
        <v>0</v>
      </c>
      <c r="M3044" s="173">
        <v>22</v>
      </c>
      <c r="N3044" s="173">
        <v>9</v>
      </c>
      <c r="O3044" s="173">
        <v>10</v>
      </c>
      <c r="P3044" s="167">
        <v>1.44444444444444</v>
      </c>
    </row>
    <row r="3045" spans="1:16" x14ac:dyDescent="0.35">
      <c r="A3045" s="177" t="s">
        <v>1967</v>
      </c>
      <c r="B3045" s="175"/>
      <c r="C3045" s="175" t="s">
        <v>254</v>
      </c>
      <c r="D3045" s="175"/>
      <c r="E3045" s="175" t="s">
        <v>1966</v>
      </c>
      <c r="F3045" s="175"/>
      <c r="G3045" s="176"/>
      <c r="H3045" s="175" t="s">
        <v>1462</v>
      </c>
      <c r="I3045" s="173">
        <v>0</v>
      </c>
      <c r="J3045" s="173">
        <v>0</v>
      </c>
      <c r="K3045" s="173">
        <v>0</v>
      </c>
      <c r="L3045" s="174">
        <v>0</v>
      </c>
      <c r="M3045" s="173">
        <v>0</v>
      </c>
      <c r="N3045" s="173">
        <v>0</v>
      </c>
      <c r="O3045" s="173">
        <v>0</v>
      </c>
      <c r="P3045" s="167">
        <v>0</v>
      </c>
    </row>
    <row r="3046" spans="1:16" x14ac:dyDescent="0.35">
      <c r="A3046" s="177" t="s">
        <v>1963</v>
      </c>
      <c r="B3046" s="175"/>
      <c r="C3046" s="175" t="s">
        <v>259</v>
      </c>
      <c r="D3046" s="175" t="s">
        <v>9194</v>
      </c>
      <c r="E3046" s="175"/>
      <c r="F3046" s="175" t="s">
        <v>1962</v>
      </c>
      <c r="G3046" s="176" t="s">
        <v>201</v>
      </c>
      <c r="H3046" s="175" t="s">
        <v>1469</v>
      </c>
      <c r="I3046" s="173">
        <v>0</v>
      </c>
      <c r="J3046" s="173">
        <v>0</v>
      </c>
      <c r="K3046" s="173">
        <v>0</v>
      </c>
      <c r="L3046" s="174">
        <v>0</v>
      </c>
      <c r="M3046" s="173">
        <v>0</v>
      </c>
      <c r="N3046" s="173">
        <v>0</v>
      </c>
      <c r="O3046" s="173">
        <v>1</v>
      </c>
      <c r="P3046" s="167">
        <v>0</v>
      </c>
    </row>
    <row r="3047" spans="1:16" x14ac:dyDescent="0.35">
      <c r="A3047" s="177" t="s">
        <v>1961</v>
      </c>
      <c r="B3047" s="175"/>
      <c r="C3047" s="175" t="s">
        <v>257</v>
      </c>
      <c r="D3047" s="175" t="s">
        <v>1837</v>
      </c>
      <c r="E3047" s="175"/>
      <c r="F3047" s="175" t="s">
        <v>1960</v>
      </c>
      <c r="G3047" s="176" t="s">
        <v>216</v>
      </c>
      <c r="H3047" s="175" t="s">
        <v>1469</v>
      </c>
      <c r="I3047" s="173">
        <v>0</v>
      </c>
      <c r="J3047" s="173">
        <v>0</v>
      </c>
      <c r="K3047" s="173">
        <v>0</v>
      </c>
      <c r="L3047" s="174">
        <v>0</v>
      </c>
      <c r="M3047" s="173">
        <v>51</v>
      </c>
      <c r="N3047" s="173">
        <v>9</v>
      </c>
      <c r="O3047" s="173">
        <v>9</v>
      </c>
      <c r="P3047" s="167">
        <v>4.6666666666666696</v>
      </c>
    </row>
    <row r="3048" spans="1:16" x14ac:dyDescent="0.35">
      <c r="A3048" s="177" t="s">
        <v>1959</v>
      </c>
      <c r="B3048" s="175"/>
      <c r="C3048" s="175" t="s">
        <v>259</v>
      </c>
      <c r="D3048" s="175"/>
      <c r="E3048" s="175"/>
      <c r="F3048" s="175" t="s">
        <v>1958</v>
      </c>
      <c r="G3048" s="176"/>
      <c r="H3048" s="175" t="s">
        <v>1462</v>
      </c>
      <c r="I3048" s="173">
        <v>0</v>
      </c>
      <c r="J3048" s="173">
        <v>0</v>
      </c>
      <c r="K3048" s="173">
        <v>0</v>
      </c>
      <c r="L3048" s="174">
        <v>0</v>
      </c>
      <c r="M3048" s="173">
        <v>0</v>
      </c>
      <c r="N3048" s="173">
        <v>0</v>
      </c>
      <c r="O3048" s="173">
        <v>0</v>
      </c>
      <c r="P3048" s="167">
        <v>0</v>
      </c>
    </row>
    <row r="3049" spans="1:16" x14ac:dyDescent="0.35">
      <c r="A3049" s="177" t="s">
        <v>1957</v>
      </c>
      <c r="B3049" s="175"/>
      <c r="C3049" s="175" t="s">
        <v>8856</v>
      </c>
      <c r="D3049" s="175"/>
      <c r="E3049" s="175"/>
      <c r="F3049" s="175" t="s">
        <v>1956</v>
      </c>
      <c r="G3049" s="176"/>
      <c r="H3049" s="175" t="s">
        <v>1462</v>
      </c>
      <c r="I3049" s="173">
        <v>0</v>
      </c>
      <c r="J3049" s="173">
        <v>0</v>
      </c>
      <c r="K3049" s="173">
        <v>0</v>
      </c>
      <c r="L3049" s="174">
        <v>0</v>
      </c>
      <c r="M3049" s="173">
        <v>0</v>
      </c>
      <c r="N3049" s="173">
        <v>0</v>
      </c>
      <c r="O3049" s="173">
        <v>0</v>
      </c>
      <c r="P3049" s="167">
        <v>0</v>
      </c>
    </row>
    <row r="3050" spans="1:16" x14ac:dyDescent="0.35">
      <c r="A3050" s="177" t="s">
        <v>6602</v>
      </c>
      <c r="B3050" s="175"/>
      <c r="C3050" s="175" t="s">
        <v>256</v>
      </c>
      <c r="D3050" s="175" t="s">
        <v>6601</v>
      </c>
      <c r="E3050" s="175"/>
      <c r="F3050" s="175" t="s">
        <v>6600</v>
      </c>
      <c r="G3050" s="176" t="s">
        <v>6599</v>
      </c>
      <c r="H3050" s="175" t="s">
        <v>1646</v>
      </c>
      <c r="I3050" s="173">
        <v>0</v>
      </c>
      <c r="J3050" s="173">
        <v>0</v>
      </c>
      <c r="K3050" s="173">
        <v>1</v>
      </c>
      <c r="L3050" s="174">
        <v>0</v>
      </c>
      <c r="M3050" s="173">
        <v>428</v>
      </c>
      <c r="N3050" s="173">
        <v>382</v>
      </c>
      <c r="O3050" s="173">
        <v>425</v>
      </c>
      <c r="P3050" s="167">
        <v>0.12041884816753901</v>
      </c>
    </row>
    <row r="3051" spans="1:16" x14ac:dyDescent="0.35">
      <c r="A3051" s="177" t="s">
        <v>1955</v>
      </c>
      <c r="B3051" s="175"/>
      <c r="C3051" s="175" t="s">
        <v>255</v>
      </c>
      <c r="D3051" s="175" t="s">
        <v>9881</v>
      </c>
      <c r="E3051" s="175"/>
      <c r="F3051" s="175" t="s">
        <v>1954</v>
      </c>
      <c r="G3051" s="176" t="s">
        <v>9882</v>
      </c>
      <c r="H3051" s="175" t="s">
        <v>1646</v>
      </c>
      <c r="I3051" s="173">
        <v>0</v>
      </c>
      <c r="J3051" s="173">
        <v>0</v>
      </c>
      <c r="K3051" s="173">
        <v>0</v>
      </c>
      <c r="L3051" s="174">
        <v>0</v>
      </c>
      <c r="M3051" s="173">
        <v>422</v>
      </c>
      <c r="N3051" s="173">
        <v>118</v>
      </c>
      <c r="O3051" s="173">
        <v>157</v>
      </c>
      <c r="P3051" s="167">
        <v>2.57627118644068</v>
      </c>
    </row>
    <row r="3052" spans="1:16" x14ac:dyDescent="0.35">
      <c r="A3052" s="177" t="s">
        <v>1953</v>
      </c>
      <c r="B3052" s="175"/>
      <c r="C3052" s="175" t="s">
        <v>260</v>
      </c>
      <c r="D3052" s="175"/>
      <c r="E3052" s="175"/>
      <c r="F3052" s="175" t="s">
        <v>1952</v>
      </c>
      <c r="G3052" s="176"/>
      <c r="H3052" s="175" t="s">
        <v>1462</v>
      </c>
      <c r="I3052" s="173">
        <v>0</v>
      </c>
      <c r="J3052" s="173">
        <v>0</v>
      </c>
      <c r="K3052" s="173">
        <v>0</v>
      </c>
      <c r="L3052" s="174">
        <v>0</v>
      </c>
      <c r="M3052" s="173">
        <v>0</v>
      </c>
      <c r="N3052" s="173">
        <v>0</v>
      </c>
      <c r="O3052" s="173">
        <v>0</v>
      </c>
      <c r="P3052" s="167">
        <v>0</v>
      </c>
    </row>
    <row r="3053" spans="1:16" x14ac:dyDescent="0.35">
      <c r="A3053" s="177" t="s">
        <v>1951</v>
      </c>
      <c r="B3053" s="175"/>
      <c r="C3053" s="175" t="s">
        <v>262</v>
      </c>
      <c r="D3053" s="175"/>
      <c r="E3053" s="175"/>
      <c r="F3053" s="175" t="s">
        <v>1950</v>
      </c>
      <c r="G3053" s="176"/>
      <c r="H3053" s="175" t="s">
        <v>1462</v>
      </c>
      <c r="I3053" s="173">
        <v>0</v>
      </c>
      <c r="J3053" s="173">
        <v>0</v>
      </c>
      <c r="K3053" s="173">
        <v>0</v>
      </c>
      <c r="L3053" s="174">
        <v>0</v>
      </c>
      <c r="M3053" s="173">
        <v>0</v>
      </c>
      <c r="N3053" s="173">
        <v>0</v>
      </c>
      <c r="O3053" s="173">
        <v>0</v>
      </c>
      <c r="P3053" s="167">
        <v>0</v>
      </c>
    </row>
    <row r="3054" spans="1:16" x14ac:dyDescent="0.35">
      <c r="A3054" s="177" t="s">
        <v>1949</v>
      </c>
      <c r="B3054" s="175"/>
      <c r="C3054" s="175" t="s">
        <v>259</v>
      </c>
      <c r="D3054" s="175" t="s">
        <v>1948</v>
      </c>
      <c r="E3054" s="175"/>
      <c r="F3054" s="175" t="s">
        <v>1947</v>
      </c>
      <c r="G3054" s="176" t="s">
        <v>201</v>
      </c>
      <c r="H3054" s="175" t="s">
        <v>1646</v>
      </c>
      <c r="I3054" s="173">
        <v>0</v>
      </c>
      <c r="J3054" s="173">
        <v>2</v>
      </c>
      <c r="K3054" s="173">
        <v>0</v>
      </c>
      <c r="L3054" s="174">
        <v>-1</v>
      </c>
      <c r="M3054" s="173">
        <v>89</v>
      </c>
      <c r="N3054" s="173">
        <v>40</v>
      </c>
      <c r="O3054" s="173">
        <v>43</v>
      </c>
      <c r="P3054" s="167">
        <v>1.2250000000000001</v>
      </c>
    </row>
    <row r="3055" spans="1:16" x14ac:dyDescent="0.35">
      <c r="A3055" s="177" t="s">
        <v>1946</v>
      </c>
      <c r="B3055" s="175"/>
      <c r="C3055" s="175" t="s">
        <v>260</v>
      </c>
      <c r="D3055" s="175" t="s">
        <v>10002</v>
      </c>
      <c r="E3055" s="175"/>
      <c r="F3055" s="175" t="s">
        <v>1945</v>
      </c>
      <c r="G3055" s="176" t="s">
        <v>10003</v>
      </c>
      <c r="H3055" s="175" t="s">
        <v>1462</v>
      </c>
      <c r="I3055" s="173">
        <v>0</v>
      </c>
      <c r="J3055" s="173">
        <v>0</v>
      </c>
      <c r="K3055" s="173">
        <v>0</v>
      </c>
      <c r="L3055" s="174">
        <v>0</v>
      </c>
      <c r="M3055" s="173">
        <v>23</v>
      </c>
      <c r="N3055" s="173">
        <v>8</v>
      </c>
      <c r="O3055" s="173">
        <v>10</v>
      </c>
      <c r="P3055" s="167">
        <v>1.875</v>
      </c>
    </row>
    <row r="3056" spans="1:16" x14ac:dyDescent="0.35">
      <c r="A3056" s="177" t="s">
        <v>1944</v>
      </c>
      <c r="B3056" s="175"/>
      <c r="C3056" s="175" t="s">
        <v>351</v>
      </c>
      <c r="D3056" s="175" t="s">
        <v>1943</v>
      </c>
      <c r="E3056" s="175"/>
      <c r="F3056" s="175" t="s">
        <v>1942</v>
      </c>
      <c r="G3056" s="176" t="s">
        <v>224</v>
      </c>
      <c r="H3056" s="175" t="s">
        <v>1469</v>
      </c>
      <c r="I3056" s="173">
        <v>0</v>
      </c>
      <c r="J3056" s="173">
        <v>0</v>
      </c>
      <c r="K3056" s="173">
        <v>0</v>
      </c>
      <c r="L3056" s="174">
        <v>0</v>
      </c>
      <c r="M3056" s="173">
        <v>81</v>
      </c>
      <c r="N3056" s="173">
        <v>25</v>
      </c>
      <c r="O3056" s="173">
        <v>35</v>
      </c>
      <c r="P3056" s="167">
        <v>2.2400000000000002</v>
      </c>
    </row>
    <row r="3057" spans="1:16" x14ac:dyDescent="0.35">
      <c r="A3057" s="177" t="s">
        <v>1941</v>
      </c>
      <c r="B3057" s="175"/>
      <c r="C3057" s="175" t="s">
        <v>257</v>
      </c>
      <c r="D3057" s="175" t="s">
        <v>1837</v>
      </c>
      <c r="E3057" s="175"/>
      <c r="F3057" s="175" t="s">
        <v>1940</v>
      </c>
      <c r="G3057" s="176" t="s">
        <v>216</v>
      </c>
      <c r="H3057" s="175" t="s">
        <v>1469</v>
      </c>
      <c r="I3057" s="173">
        <v>0</v>
      </c>
      <c r="J3057" s="173">
        <v>0</v>
      </c>
      <c r="K3057" s="173">
        <v>0</v>
      </c>
      <c r="L3057" s="174">
        <v>0</v>
      </c>
      <c r="M3057" s="173">
        <v>17</v>
      </c>
      <c r="N3057" s="173">
        <v>3</v>
      </c>
      <c r="O3057" s="173">
        <v>5</v>
      </c>
      <c r="P3057" s="167">
        <v>4.6666666666666696</v>
      </c>
    </row>
    <row r="3058" spans="1:16" x14ac:dyDescent="0.35">
      <c r="A3058" s="177" t="s">
        <v>1935</v>
      </c>
      <c r="B3058" s="175"/>
      <c r="C3058" s="175" t="s">
        <v>256</v>
      </c>
      <c r="D3058" s="175" t="s">
        <v>10841</v>
      </c>
      <c r="E3058" s="175" t="s">
        <v>1934</v>
      </c>
      <c r="F3058" s="175"/>
      <c r="G3058" s="176" t="s">
        <v>10842</v>
      </c>
      <c r="H3058" s="175" t="s">
        <v>1646</v>
      </c>
      <c r="I3058" s="173">
        <v>0</v>
      </c>
      <c r="J3058" s="173">
        <v>2</v>
      </c>
      <c r="K3058" s="173">
        <v>4</v>
      </c>
      <c r="L3058" s="174">
        <v>-1</v>
      </c>
      <c r="M3058" s="173">
        <v>264</v>
      </c>
      <c r="N3058" s="173">
        <v>158</v>
      </c>
      <c r="O3058" s="173">
        <v>159</v>
      </c>
      <c r="P3058" s="167">
        <v>0.670886075949367</v>
      </c>
    </row>
    <row r="3059" spans="1:16" x14ac:dyDescent="0.35">
      <c r="A3059" s="177" t="s">
        <v>1933</v>
      </c>
      <c r="B3059" s="175"/>
      <c r="C3059" s="175" t="s">
        <v>8856</v>
      </c>
      <c r="D3059" s="175" t="s">
        <v>9483</v>
      </c>
      <c r="E3059" s="175" t="s">
        <v>1932</v>
      </c>
      <c r="F3059" s="175"/>
      <c r="G3059" s="176" t="s">
        <v>1457</v>
      </c>
      <c r="H3059" s="175" t="s">
        <v>1469</v>
      </c>
      <c r="I3059" s="173">
        <v>0</v>
      </c>
      <c r="J3059" s="173">
        <v>0</v>
      </c>
      <c r="K3059" s="173">
        <v>0</v>
      </c>
      <c r="L3059" s="174">
        <v>0</v>
      </c>
      <c r="M3059" s="173">
        <v>81</v>
      </c>
      <c r="N3059" s="173">
        <v>23</v>
      </c>
      <c r="O3059" s="173">
        <v>30</v>
      </c>
      <c r="P3059" s="167">
        <v>2.52173913043478</v>
      </c>
    </row>
    <row r="3060" spans="1:16" x14ac:dyDescent="0.35">
      <c r="A3060" s="177" t="s">
        <v>1931</v>
      </c>
      <c r="B3060" s="175"/>
      <c r="C3060" s="175" t="s">
        <v>462</v>
      </c>
      <c r="D3060" s="175"/>
      <c r="E3060" s="175"/>
      <c r="F3060" s="175" t="s">
        <v>1930</v>
      </c>
      <c r="G3060" s="176"/>
      <c r="H3060" s="175" t="s">
        <v>1462</v>
      </c>
      <c r="I3060" s="173">
        <v>0</v>
      </c>
      <c r="J3060" s="173">
        <v>0</v>
      </c>
      <c r="K3060" s="173">
        <v>0</v>
      </c>
      <c r="L3060" s="174">
        <v>0</v>
      </c>
      <c r="M3060" s="173">
        <v>0</v>
      </c>
      <c r="N3060" s="173">
        <v>0</v>
      </c>
      <c r="O3060" s="173">
        <v>0</v>
      </c>
      <c r="P3060" s="167">
        <v>0</v>
      </c>
    </row>
    <row r="3061" spans="1:16" x14ac:dyDescent="0.35">
      <c r="A3061" s="177" t="s">
        <v>7334</v>
      </c>
      <c r="B3061" s="175"/>
      <c r="C3061" s="175" t="s">
        <v>260</v>
      </c>
      <c r="D3061" s="175" t="s">
        <v>7333</v>
      </c>
      <c r="E3061" s="175"/>
      <c r="F3061" s="175" t="s">
        <v>7332</v>
      </c>
      <c r="G3061" s="176" t="s">
        <v>213</v>
      </c>
      <c r="H3061" s="175" t="s">
        <v>1646</v>
      </c>
      <c r="I3061" s="173">
        <v>0</v>
      </c>
      <c r="J3061" s="173">
        <v>0</v>
      </c>
      <c r="K3061" s="173">
        <v>0</v>
      </c>
      <c r="L3061" s="174">
        <v>0</v>
      </c>
      <c r="M3061" s="173">
        <v>17</v>
      </c>
      <c r="N3061" s="173">
        <v>3</v>
      </c>
      <c r="O3061" s="173">
        <v>5</v>
      </c>
      <c r="P3061" s="167">
        <v>4.6666666666666696</v>
      </c>
    </row>
    <row r="3062" spans="1:16" x14ac:dyDescent="0.35">
      <c r="A3062" s="177" t="s">
        <v>1925</v>
      </c>
      <c r="B3062" s="175"/>
      <c r="C3062" s="175" t="s">
        <v>350</v>
      </c>
      <c r="D3062" s="175"/>
      <c r="E3062" s="175"/>
      <c r="F3062" s="175" t="s">
        <v>1924</v>
      </c>
      <c r="G3062" s="176"/>
      <c r="H3062" s="175" t="s">
        <v>1462</v>
      </c>
      <c r="I3062" s="173">
        <v>0</v>
      </c>
      <c r="J3062" s="173">
        <v>0</v>
      </c>
      <c r="K3062" s="173">
        <v>0</v>
      </c>
      <c r="L3062" s="174">
        <v>0</v>
      </c>
      <c r="M3062" s="173">
        <v>0</v>
      </c>
      <c r="N3062" s="173">
        <v>0</v>
      </c>
      <c r="O3062" s="173">
        <v>0</v>
      </c>
      <c r="P3062" s="167">
        <v>0</v>
      </c>
    </row>
    <row r="3063" spans="1:16" x14ac:dyDescent="0.35">
      <c r="A3063" s="177" t="s">
        <v>1923</v>
      </c>
      <c r="B3063" s="175"/>
      <c r="C3063" s="175" t="s">
        <v>256</v>
      </c>
      <c r="D3063" s="175"/>
      <c r="E3063" s="175"/>
      <c r="F3063" s="175" t="s">
        <v>1922</v>
      </c>
      <c r="G3063" s="176"/>
      <c r="H3063" s="175" t="s">
        <v>1462</v>
      </c>
      <c r="I3063" s="173">
        <v>0</v>
      </c>
      <c r="J3063" s="173">
        <v>0</v>
      </c>
      <c r="K3063" s="173">
        <v>0</v>
      </c>
      <c r="L3063" s="174">
        <v>0</v>
      </c>
      <c r="M3063" s="173">
        <v>0</v>
      </c>
      <c r="N3063" s="173">
        <v>0</v>
      </c>
      <c r="O3063" s="173">
        <v>0</v>
      </c>
      <c r="P3063" s="167">
        <v>0</v>
      </c>
    </row>
    <row r="3064" spans="1:16" x14ac:dyDescent="0.35">
      <c r="A3064" s="177" t="s">
        <v>1921</v>
      </c>
      <c r="B3064" s="175"/>
      <c r="C3064" s="175" t="s">
        <v>259</v>
      </c>
      <c r="D3064" s="175" t="s">
        <v>1920</v>
      </c>
      <c r="E3064" s="175"/>
      <c r="F3064" s="175" t="s">
        <v>1919</v>
      </c>
      <c r="G3064" s="176" t="s">
        <v>202</v>
      </c>
      <c r="H3064" s="175" t="s">
        <v>1462</v>
      </c>
      <c r="I3064" s="173">
        <v>0</v>
      </c>
      <c r="J3064" s="173">
        <v>0</v>
      </c>
      <c r="K3064" s="173">
        <v>0</v>
      </c>
      <c r="L3064" s="174">
        <v>0</v>
      </c>
      <c r="M3064" s="173">
        <v>28</v>
      </c>
      <c r="N3064" s="173">
        <v>13</v>
      </c>
      <c r="O3064" s="173">
        <v>18</v>
      </c>
      <c r="P3064" s="167">
        <v>1.15384615384615</v>
      </c>
    </row>
    <row r="3065" spans="1:16" x14ac:dyDescent="0.35">
      <c r="A3065" s="177" t="s">
        <v>1915</v>
      </c>
      <c r="B3065" s="175"/>
      <c r="C3065" s="175" t="s">
        <v>259</v>
      </c>
      <c r="D3065" s="175" t="s">
        <v>10004</v>
      </c>
      <c r="E3065" s="175"/>
      <c r="F3065" s="175" t="s">
        <v>1914</v>
      </c>
      <c r="G3065" s="176" t="s">
        <v>201</v>
      </c>
      <c r="H3065" s="175" t="s">
        <v>1469</v>
      </c>
      <c r="I3065" s="173">
        <v>0</v>
      </c>
      <c r="J3065" s="173">
        <v>0</v>
      </c>
      <c r="K3065" s="173">
        <v>0</v>
      </c>
      <c r="L3065" s="174">
        <v>0</v>
      </c>
      <c r="M3065" s="173">
        <v>0</v>
      </c>
      <c r="N3065" s="173">
        <v>0</v>
      </c>
      <c r="O3065" s="173">
        <v>0</v>
      </c>
      <c r="P3065" s="167">
        <v>0</v>
      </c>
    </row>
    <row r="3066" spans="1:16" x14ac:dyDescent="0.35">
      <c r="A3066" s="177" t="s">
        <v>1913</v>
      </c>
      <c r="B3066" s="175"/>
      <c r="C3066" s="175" t="s">
        <v>254</v>
      </c>
      <c r="D3066" s="175" t="s">
        <v>10843</v>
      </c>
      <c r="E3066" s="175"/>
      <c r="F3066" s="175" t="s">
        <v>1912</v>
      </c>
      <c r="G3066" s="176" t="s">
        <v>1474</v>
      </c>
      <c r="H3066" s="175" t="s">
        <v>1469</v>
      </c>
      <c r="I3066" s="173">
        <v>0</v>
      </c>
      <c r="J3066" s="173">
        <v>0</v>
      </c>
      <c r="K3066" s="173">
        <v>0</v>
      </c>
      <c r="L3066" s="174">
        <v>0</v>
      </c>
      <c r="M3066" s="173">
        <v>43</v>
      </c>
      <c r="N3066" s="173">
        <v>16</v>
      </c>
      <c r="O3066" s="173">
        <v>22</v>
      </c>
      <c r="P3066" s="167">
        <v>1.6875</v>
      </c>
    </row>
    <row r="3067" spans="1:16" x14ac:dyDescent="0.35">
      <c r="A3067" s="177" t="s">
        <v>1911</v>
      </c>
      <c r="B3067" s="175"/>
      <c r="C3067" s="175" t="s">
        <v>254</v>
      </c>
      <c r="D3067" s="175" t="s">
        <v>9883</v>
      </c>
      <c r="E3067" s="175"/>
      <c r="F3067" s="175" t="s">
        <v>1910</v>
      </c>
      <c r="G3067" s="176" t="s">
        <v>7433</v>
      </c>
      <c r="H3067" s="175" t="s">
        <v>1646</v>
      </c>
      <c r="I3067" s="173">
        <v>0</v>
      </c>
      <c r="J3067" s="173">
        <v>0</v>
      </c>
      <c r="K3067" s="173">
        <v>0</v>
      </c>
      <c r="L3067" s="174">
        <v>0</v>
      </c>
      <c r="M3067" s="173">
        <v>98</v>
      </c>
      <c r="N3067" s="173">
        <v>30</v>
      </c>
      <c r="O3067" s="173">
        <v>65</v>
      </c>
      <c r="P3067" s="167">
        <v>2.2666666666666702</v>
      </c>
    </row>
    <row r="3068" spans="1:16" x14ac:dyDescent="0.35">
      <c r="A3068" s="177" t="s">
        <v>1909</v>
      </c>
      <c r="B3068" s="175"/>
      <c r="C3068" s="175" t="s">
        <v>254</v>
      </c>
      <c r="D3068" s="175" t="s">
        <v>2391</v>
      </c>
      <c r="E3068" s="175"/>
      <c r="F3068" s="175" t="s">
        <v>1908</v>
      </c>
      <c r="G3068" s="176" t="s">
        <v>201</v>
      </c>
      <c r="H3068" s="175" t="s">
        <v>1462</v>
      </c>
      <c r="I3068" s="173">
        <v>0</v>
      </c>
      <c r="J3068" s="173">
        <v>0</v>
      </c>
      <c r="K3068" s="173">
        <v>0</v>
      </c>
      <c r="L3068" s="174">
        <v>0</v>
      </c>
      <c r="M3068" s="173">
        <v>22</v>
      </c>
      <c r="N3068" s="173">
        <v>17</v>
      </c>
      <c r="O3068" s="173">
        <v>21</v>
      </c>
      <c r="P3068" s="167">
        <v>0.29411764705882398</v>
      </c>
    </row>
    <row r="3069" spans="1:16" x14ac:dyDescent="0.35">
      <c r="A3069" s="177" t="s">
        <v>1907</v>
      </c>
      <c r="B3069" s="175"/>
      <c r="C3069" s="175" t="s">
        <v>259</v>
      </c>
      <c r="D3069" s="175" t="s">
        <v>10844</v>
      </c>
      <c r="E3069" s="175"/>
      <c r="F3069" s="175" t="s">
        <v>1906</v>
      </c>
      <c r="G3069" s="176" t="s">
        <v>10845</v>
      </c>
      <c r="H3069" s="175" t="s">
        <v>1462</v>
      </c>
      <c r="I3069" s="173">
        <v>0</v>
      </c>
      <c r="J3069" s="173">
        <v>0</v>
      </c>
      <c r="K3069" s="173">
        <v>0</v>
      </c>
      <c r="L3069" s="174">
        <v>0</v>
      </c>
      <c r="M3069" s="173">
        <v>70</v>
      </c>
      <c r="N3069" s="173">
        <v>62</v>
      </c>
      <c r="O3069" s="173">
        <v>89</v>
      </c>
      <c r="P3069" s="167">
        <v>0.12903225806451599</v>
      </c>
    </row>
    <row r="3070" spans="1:16" x14ac:dyDescent="0.35">
      <c r="A3070" s="177" t="s">
        <v>1905</v>
      </c>
      <c r="B3070" s="175"/>
      <c r="C3070" s="175" t="s">
        <v>259</v>
      </c>
      <c r="D3070" s="175" t="s">
        <v>10846</v>
      </c>
      <c r="E3070" s="175"/>
      <c r="F3070" s="175" t="s">
        <v>1904</v>
      </c>
      <c r="G3070" s="176" t="s">
        <v>4210</v>
      </c>
      <c r="H3070" s="175" t="s">
        <v>1469</v>
      </c>
      <c r="I3070" s="173">
        <v>0</v>
      </c>
      <c r="J3070" s="173">
        <v>0</v>
      </c>
      <c r="K3070" s="173">
        <v>0</v>
      </c>
      <c r="L3070" s="174">
        <v>0</v>
      </c>
      <c r="M3070" s="173">
        <v>87</v>
      </c>
      <c r="N3070" s="173">
        <v>28</v>
      </c>
      <c r="O3070" s="173">
        <v>29</v>
      </c>
      <c r="P3070" s="167">
        <v>2.1071428571428599</v>
      </c>
    </row>
    <row r="3071" spans="1:16" x14ac:dyDescent="0.35">
      <c r="A3071" s="177" t="s">
        <v>1902</v>
      </c>
      <c r="B3071" s="175"/>
      <c r="C3071" s="175" t="s">
        <v>254</v>
      </c>
      <c r="D3071" s="175" t="s">
        <v>9056</v>
      </c>
      <c r="E3071" s="175"/>
      <c r="F3071" s="175" t="s">
        <v>1901</v>
      </c>
      <c r="G3071" s="176" t="s">
        <v>201</v>
      </c>
      <c r="H3071" s="175" t="s">
        <v>1469</v>
      </c>
      <c r="I3071" s="173">
        <v>0</v>
      </c>
      <c r="J3071" s="173">
        <v>0</v>
      </c>
      <c r="K3071" s="173">
        <v>0</v>
      </c>
      <c r="L3071" s="174">
        <v>0</v>
      </c>
      <c r="M3071" s="173">
        <v>59</v>
      </c>
      <c r="N3071" s="173">
        <v>17</v>
      </c>
      <c r="O3071" s="173">
        <v>23</v>
      </c>
      <c r="P3071" s="167">
        <v>2.47058823529412</v>
      </c>
    </row>
    <row r="3072" spans="1:16" x14ac:dyDescent="0.35">
      <c r="A3072" s="177" t="s">
        <v>1900</v>
      </c>
      <c r="B3072" s="175"/>
      <c r="C3072" s="175" t="s">
        <v>350</v>
      </c>
      <c r="D3072" s="175" t="s">
        <v>1899</v>
      </c>
      <c r="E3072" s="175"/>
      <c r="F3072" s="175" t="s">
        <v>1898</v>
      </c>
      <c r="G3072" s="176" t="s">
        <v>1897</v>
      </c>
      <c r="H3072" s="175" t="s">
        <v>1646</v>
      </c>
      <c r="I3072" s="173">
        <v>0</v>
      </c>
      <c r="J3072" s="173">
        <v>0</v>
      </c>
      <c r="K3072" s="173">
        <v>0</v>
      </c>
      <c r="L3072" s="174">
        <v>0</v>
      </c>
      <c r="M3072" s="173">
        <v>123</v>
      </c>
      <c r="N3072" s="173">
        <v>32</v>
      </c>
      <c r="O3072" s="173">
        <v>46</v>
      </c>
      <c r="P3072" s="167">
        <v>2.84375</v>
      </c>
    </row>
    <row r="3073" spans="1:16" x14ac:dyDescent="0.35">
      <c r="A3073" s="179" t="s">
        <v>1890</v>
      </c>
      <c r="B3073" s="178"/>
      <c r="C3073" s="175" t="s">
        <v>256</v>
      </c>
      <c r="D3073" s="175"/>
      <c r="E3073" s="175"/>
      <c r="F3073" s="175" t="s">
        <v>1889</v>
      </c>
      <c r="G3073" s="176"/>
      <c r="H3073" s="175" t="s">
        <v>1462</v>
      </c>
      <c r="I3073" s="173">
        <v>0</v>
      </c>
      <c r="J3073" s="173">
        <v>0</v>
      </c>
      <c r="K3073" s="173">
        <v>0</v>
      </c>
      <c r="L3073" s="174">
        <v>0</v>
      </c>
      <c r="M3073" s="173">
        <v>0</v>
      </c>
      <c r="N3073" s="173">
        <v>0</v>
      </c>
      <c r="O3073" s="173">
        <v>0</v>
      </c>
      <c r="P3073" s="167">
        <v>0</v>
      </c>
    </row>
    <row r="3074" spans="1:16" x14ac:dyDescent="0.35">
      <c r="A3074" s="177" t="s">
        <v>1884</v>
      </c>
      <c r="B3074" s="175"/>
      <c r="C3074" s="175" t="s">
        <v>8856</v>
      </c>
      <c r="D3074" s="175" t="s">
        <v>9485</v>
      </c>
      <c r="E3074" s="175"/>
      <c r="F3074" s="175" t="s">
        <v>1883</v>
      </c>
      <c r="G3074" s="176" t="s">
        <v>9486</v>
      </c>
      <c r="H3074" s="175" t="s">
        <v>1462</v>
      </c>
      <c r="I3074" s="173">
        <v>0</v>
      </c>
      <c r="J3074" s="173">
        <v>0</v>
      </c>
      <c r="K3074" s="173">
        <v>0</v>
      </c>
      <c r="L3074" s="174">
        <v>0</v>
      </c>
      <c r="M3074" s="173">
        <v>0</v>
      </c>
      <c r="N3074" s="173">
        <v>0</v>
      </c>
      <c r="O3074" s="173">
        <v>0</v>
      </c>
      <c r="P3074" s="167">
        <v>0</v>
      </c>
    </row>
    <row r="3075" spans="1:16" x14ac:dyDescent="0.35">
      <c r="A3075" s="177" t="s">
        <v>1881</v>
      </c>
      <c r="B3075" s="175"/>
      <c r="C3075" s="175" t="s">
        <v>256</v>
      </c>
      <c r="D3075" s="175" t="s">
        <v>1880</v>
      </c>
      <c r="E3075" s="175"/>
      <c r="F3075" s="175" t="s">
        <v>1879</v>
      </c>
      <c r="G3075" s="176" t="s">
        <v>202</v>
      </c>
      <c r="H3075" s="175" t="s">
        <v>1878</v>
      </c>
      <c r="I3075" s="173">
        <v>0</v>
      </c>
      <c r="J3075" s="173">
        <v>0</v>
      </c>
      <c r="K3075" s="173">
        <v>0</v>
      </c>
      <c r="L3075" s="174">
        <v>0</v>
      </c>
      <c r="M3075" s="173">
        <v>20</v>
      </c>
      <c r="N3075" s="173">
        <v>3</v>
      </c>
      <c r="O3075" s="173">
        <v>5</v>
      </c>
      <c r="P3075" s="167">
        <v>5.6666666666666696</v>
      </c>
    </row>
    <row r="3076" spans="1:16" x14ac:dyDescent="0.35">
      <c r="A3076" s="177" t="s">
        <v>1877</v>
      </c>
      <c r="B3076" s="175"/>
      <c r="C3076" s="175" t="s">
        <v>254</v>
      </c>
      <c r="D3076" s="175" t="s">
        <v>10847</v>
      </c>
      <c r="E3076" s="175"/>
      <c r="F3076" s="175" t="s">
        <v>1876</v>
      </c>
      <c r="G3076" s="176" t="s">
        <v>10848</v>
      </c>
      <c r="H3076" s="175" t="s">
        <v>1646</v>
      </c>
      <c r="I3076" s="173">
        <v>0</v>
      </c>
      <c r="J3076" s="173">
        <v>0</v>
      </c>
      <c r="K3076" s="173">
        <v>0</v>
      </c>
      <c r="L3076" s="174">
        <v>0</v>
      </c>
      <c r="M3076" s="173">
        <v>264</v>
      </c>
      <c r="N3076" s="173">
        <v>139</v>
      </c>
      <c r="O3076" s="173">
        <v>151</v>
      </c>
      <c r="P3076" s="167">
        <v>0.89928057553956797</v>
      </c>
    </row>
    <row r="3077" spans="1:16" x14ac:dyDescent="0.35">
      <c r="A3077" s="177" t="s">
        <v>1871</v>
      </c>
      <c r="B3077" s="175"/>
      <c r="C3077" s="175" t="s">
        <v>254</v>
      </c>
      <c r="D3077" s="175" t="s">
        <v>1870</v>
      </c>
      <c r="E3077" s="175"/>
      <c r="F3077" s="175" t="s">
        <v>1869</v>
      </c>
      <c r="G3077" s="176" t="s">
        <v>201</v>
      </c>
      <c r="H3077" s="175" t="s">
        <v>1469</v>
      </c>
      <c r="I3077" s="173">
        <v>0</v>
      </c>
      <c r="J3077" s="173">
        <v>0</v>
      </c>
      <c r="K3077" s="173">
        <v>0</v>
      </c>
      <c r="L3077" s="174">
        <v>0</v>
      </c>
      <c r="M3077" s="173">
        <v>34</v>
      </c>
      <c r="N3077" s="173">
        <v>6</v>
      </c>
      <c r="O3077" s="173">
        <v>10</v>
      </c>
      <c r="P3077" s="167">
        <v>4.6666666666666696</v>
      </c>
    </row>
    <row r="3078" spans="1:16" x14ac:dyDescent="0.35">
      <c r="A3078" s="177" t="s">
        <v>1868</v>
      </c>
      <c r="B3078" s="175"/>
      <c r="C3078" s="175" t="s">
        <v>259</v>
      </c>
      <c r="D3078" s="175"/>
      <c r="E3078" s="175"/>
      <c r="F3078" s="175" t="s">
        <v>1867</v>
      </c>
      <c r="G3078" s="176"/>
      <c r="H3078" s="175" t="s">
        <v>1462</v>
      </c>
      <c r="I3078" s="173">
        <v>0</v>
      </c>
      <c r="J3078" s="173">
        <v>0</v>
      </c>
      <c r="K3078" s="173">
        <v>0</v>
      </c>
      <c r="L3078" s="174">
        <v>0</v>
      </c>
      <c r="M3078" s="173">
        <v>0</v>
      </c>
      <c r="N3078" s="173">
        <v>0</v>
      </c>
      <c r="O3078" s="173">
        <v>0</v>
      </c>
      <c r="P3078" s="167">
        <v>0</v>
      </c>
    </row>
    <row r="3079" spans="1:16" x14ac:dyDescent="0.35">
      <c r="A3079" s="177" t="s">
        <v>1866</v>
      </c>
      <c r="B3079" s="175"/>
      <c r="C3079" s="175" t="s">
        <v>259</v>
      </c>
      <c r="D3079" s="175" t="s">
        <v>2642</v>
      </c>
      <c r="E3079" s="175"/>
      <c r="F3079" s="175" t="s">
        <v>1865</v>
      </c>
      <c r="G3079" s="176" t="s">
        <v>202</v>
      </c>
      <c r="H3079" s="175" t="s">
        <v>1469</v>
      </c>
      <c r="I3079" s="173">
        <v>0</v>
      </c>
      <c r="J3079" s="173">
        <v>0</v>
      </c>
      <c r="K3079" s="173">
        <v>0</v>
      </c>
      <c r="L3079" s="174">
        <v>0</v>
      </c>
      <c r="M3079" s="173">
        <v>20</v>
      </c>
      <c r="N3079" s="173">
        <v>3</v>
      </c>
      <c r="O3079" s="173">
        <v>5</v>
      </c>
      <c r="P3079" s="167">
        <v>5.6666666666666696</v>
      </c>
    </row>
    <row r="3080" spans="1:16" x14ac:dyDescent="0.35">
      <c r="A3080" s="177" t="s">
        <v>1864</v>
      </c>
      <c r="B3080" s="175"/>
      <c r="C3080" s="175" t="s">
        <v>259</v>
      </c>
      <c r="D3080" s="175"/>
      <c r="E3080" s="175"/>
      <c r="F3080" s="175" t="s">
        <v>1863</v>
      </c>
      <c r="G3080" s="176"/>
      <c r="H3080" s="175" t="s">
        <v>1643</v>
      </c>
      <c r="I3080" s="173">
        <v>0</v>
      </c>
      <c r="J3080" s="173">
        <v>0</v>
      </c>
      <c r="K3080" s="173">
        <v>0</v>
      </c>
      <c r="L3080" s="174">
        <v>0</v>
      </c>
      <c r="M3080" s="173">
        <v>0</v>
      </c>
      <c r="N3080" s="173">
        <v>0</v>
      </c>
      <c r="O3080" s="173">
        <v>0</v>
      </c>
      <c r="P3080" s="167">
        <v>0</v>
      </c>
    </row>
    <row r="3081" spans="1:16" x14ac:dyDescent="0.35">
      <c r="A3081" s="177" t="s">
        <v>1862</v>
      </c>
      <c r="B3081" s="175"/>
      <c r="C3081" s="175" t="s">
        <v>254</v>
      </c>
      <c r="D3081" s="175" t="s">
        <v>10005</v>
      </c>
      <c r="E3081" s="175"/>
      <c r="F3081" s="175" t="s">
        <v>1861</v>
      </c>
      <c r="G3081" s="176" t="s">
        <v>5963</v>
      </c>
      <c r="H3081" s="175" t="s">
        <v>1462</v>
      </c>
      <c r="I3081" s="173">
        <v>0</v>
      </c>
      <c r="J3081" s="173">
        <v>0</v>
      </c>
      <c r="K3081" s="173">
        <v>0</v>
      </c>
      <c r="L3081" s="174">
        <v>0</v>
      </c>
      <c r="M3081" s="173">
        <v>190</v>
      </c>
      <c r="N3081" s="173">
        <v>119</v>
      </c>
      <c r="O3081" s="173">
        <v>200</v>
      </c>
      <c r="P3081" s="167">
        <v>0.59663865546218497</v>
      </c>
    </row>
    <row r="3082" spans="1:16" x14ac:dyDescent="0.35">
      <c r="A3082" s="177" t="s">
        <v>1860</v>
      </c>
      <c r="B3082" s="175"/>
      <c r="C3082" s="175" t="s">
        <v>256</v>
      </c>
      <c r="D3082" s="175"/>
      <c r="E3082" s="175"/>
      <c r="F3082" s="175" t="s">
        <v>1859</v>
      </c>
      <c r="G3082" s="176"/>
      <c r="H3082" s="175" t="s">
        <v>1469</v>
      </c>
      <c r="I3082" s="173">
        <v>0</v>
      </c>
      <c r="J3082" s="173">
        <v>0</v>
      </c>
      <c r="K3082" s="173">
        <v>0</v>
      </c>
      <c r="L3082" s="174">
        <v>0</v>
      </c>
      <c r="M3082" s="173">
        <v>0</v>
      </c>
      <c r="N3082" s="173">
        <v>0</v>
      </c>
      <c r="O3082" s="173">
        <v>0</v>
      </c>
      <c r="P3082" s="167">
        <v>0</v>
      </c>
    </row>
    <row r="3083" spans="1:16" x14ac:dyDescent="0.35">
      <c r="A3083" s="177" t="s">
        <v>1855</v>
      </c>
      <c r="B3083" s="175"/>
      <c r="C3083" s="175" t="s">
        <v>8856</v>
      </c>
      <c r="D3083" s="175"/>
      <c r="E3083" s="175"/>
      <c r="F3083" s="175" t="s">
        <v>1854</v>
      </c>
      <c r="G3083" s="176"/>
      <c r="H3083" s="175" t="s">
        <v>1462</v>
      </c>
      <c r="I3083" s="173">
        <v>0</v>
      </c>
      <c r="J3083" s="173">
        <v>0</v>
      </c>
      <c r="K3083" s="173">
        <v>0</v>
      </c>
      <c r="L3083" s="174">
        <v>0</v>
      </c>
      <c r="M3083" s="173">
        <v>0</v>
      </c>
      <c r="N3083" s="173">
        <v>0</v>
      </c>
      <c r="O3083" s="173">
        <v>0</v>
      </c>
      <c r="P3083" s="167">
        <v>0</v>
      </c>
    </row>
    <row r="3084" spans="1:16" x14ac:dyDescent="0.35">
      <c r="A3084" s="177" t="s">
        <v>1853</v>
      </c>
      <c r="B3084" s="175"/>
      <c r="C3084" s="175" t="s">
        <v>254</v>
      </c>
      <c r="D3084" s="175"/>
      <c r="E3084" s="175"/>
      <c r="F3084" s="175" t="s">
        <v>1852</v>
      </c>
      <c r="G3084" s="176"/>
      <c r="H3084" s="175" t="s">
        <v>1462</v>
      </c>
      <c r="I3084" s="173">
        <v>0</v>
      </c>
      <c r="J3084" s="173">
        <v>0</v>
      </c>
      <c r="K3084" s="173">
        <v>0</v>
      </c>
      <c r="L3084" s="174">
        <v>0</v>
      </c>
      <c r="M3084" s="173">
        <v>0</v>
      </c>
      <c r="N3084" s="173">
        <v>0</v>
      </c>
      <c r="O3084" s="173">
        <v>0</v>
      </c>
      <c r="P3084" s="167">
        <v>0</v>
      </c>
    </row>
    <row r="3085" spans="1:16" x14ac:dyDescent="0.35">
      <c r="A3085" s="177" t="s">
        <v>1851</v>
      </c>
      <c r="B3085" s="175"/>
      <c r="C3085" s="175" t="s">
        <v>258</v>
      </c>
      <c r="D3085" s="175"/>
      <c r="E3085" s="175"/>
      <c r="F3085" s="175" t="s">
        <v>1850</v>
      </c>
      <c r="G3085" s="176"/>
      <c r="H3085" s="175" t="s">
        <v>1462</v>
      </c>
      <c r="I3085" s="173">
        <v>0</v>
      </c>
      <c r="J3085" s="173">
        <v>0</v>
      </c>
      <c r="K3085" s="173">
        <v>0</v>
      </c>
      <c r="L3085" s="174">
        <v>0</v>
      </c>
      <c r="M3085" s="173">
        <v>0</v>
      </c>
      <c r="N3085" s="173">
        <v>0</v>
      </c>
      <c r="O3085" s="173">
        <v>0</v>
      </c>
      <c r="P3085" s="167">
        <v>0</v>
      </c>
    </row>
    <row r="3086" spans="1:16" x14ac:dyDescent="0.35">
      <c r="A3086" s="177" t="s">
        <v>1847</v>
      </c>
      <c r="B3086" s="175"/>
      <c r="C3086" s="175" t="s">
        <v>259</v>
      </c>
      <c r="D3086" s="175"/>
      <c r="E3086" s="175"/>
      <c r="F3086" s="175" t="s">
        <v>1846</v>
      </c>
      <c r="G3086" s="176"/>
      <c r="H3086" s="175" t="s">
        <v>1462</v>
      </c>
      <c r="I3086" s="173">
        <v>0</v>
      </c>
      <c r="J3086" s="173">
        <v>0</v>
      </c>
      <c r="K3086" s="173">
        <v>0</v>
      </c>
      <c r="L3086" s="174">
        <v>0</v>
      </c>
      <c r="M3086" s="173">
        <v>0</v>
      </c>
      <c r="N3086" s="173">
        <v>0</v>
      </c>
      <c r="O3086" s="173">
        <v>0</v>
      </c>
      <c r="P3086" s="167">
        <v>0</v>
      </c>
    </row>
    <row r="3087" spans="1:16" x14ac:dyDescent="0.35">
      <c r="A3087" s="177" t="s">
        <v>1845</v>
      </c>
      <c r="B3087" s="175"/>
      <c r="C3087" s="175" t="s">
        <v>254</v>
      </c>
      <c r="D3087" s="175" t="s">
        <v>11944</v>
      </c>
      <c r="E3087" s="175"/>
      <c r="F3087" s="175" t="s">
        <v>1844</v>
      </c>
      <c r="G3087" s="176" t="s">
        <v>1843</v>
      </c>
      <c r="H3087" s="175" t="s">
        <v>1469</v>
      </c>
      <c r="I3087" s="173">
        <v>0</v>
      </c>
      <c r="J3087" s="173">
        <v>0</v>
      </c>
      <c r="K3087" s="173">
        <v>0</v>
      </c>
      <c r="L3087" s="174">
        <v>0</v>
      </c>
      <c r="M3087" s="173">
        <v>20</v>
      </c>
      <c r="N3087" s="173">
        <v>3</v>
      </c>
      <c r="O3087" s="173">
        <v>5</v>
      </c>
      <c r="P3087" s="167">
        <v>5.6666666666666696</v>
      </c>
    </row>
    <row r="3088" spans="1:16" x14ac:dyDescent="0.35">
      <c r="A3088" s="177" t="s">
        <v>1842</v>
      </c>
      <c r="B3088" s="175"/>
      <c r="C3088" s="175" t="s">
        <v>254</v>
      </c>
      <c r="D3088" s="175" t="s">
        <v>1841</v>
      </c>
      <c r="E3088" s="175"/>
      <c r="F3088" s="175" t="s">
        <v>1840</v>
      </c>
      <c r="G3088" s="176" t="s">
        <v>1839</v>
      </c>
      <c r="H3088" s="175" t="s">
        <v>1462</v>
      </c>
      <c r="I3088" s="173">
        <v>0</v>
      </c>
      <c r="J3088" s="173">
        <v>0</v>
      </c>
      <c r="K3088" s="173">
        <v>0</v>
      </c>
      <c r="L3088" s="174">
        <v>0</v>
      </c>
      <c r="M3088" s="173">
        <v>59</v>
      </c>
      <c r="N3088" s="173">
        <v>14</v>
      </c>
      <c r="O3088" s="173">
        <v>20</v>
      </c>
      <c r="P3088" s="167">
        <v>3.21428571428571</v>
      </c>
    </row>
    <row r="3089" spans="1:16" x14ac:dyDescent="0.35">
      <c r="A3089" s="177" t="s">
        <v>1833</v>
      </c>
      <c r="B3089" s="175"/>
      <c r="C3089" s="175" t="s">
        <v>258</v>
      </c>
      <c r="D3089" s="175" t="s">
        <v>1832</v>
      </c>
      <c r="E3089" s="175"/>
      <c r="F3089" s="175" t="s">
        <v>1831</v>
      </c>
      <c r="G3089" s="176" t="s">
        <v>1830</v>
      </c>
      <c r="H3089" s="175" t="s">
        <v>1469</v>
      </c>
      <c r="I3089" s="173">
        <v>0</v>
      </c>
      <c r="J3089" s="173">
        <v>0</v>
      </c>
      <c r="K3089" s="173">
        <v>0</v>
      </c>
      <c r="L3089" s="174">
        <v>0</v>
      </c>
      <c r="M3089" s="173">
        <v>1</v>
      </c>
      <c r="N3089" s="173">
        <v>17</v>
      </c>
      <c r="O3089" s="173">
        <v>25</v>
      </c>
      <c r="P3089" s="167">
        <v>-0.94117647058823495</v>
      </c>
    </row>
    <row r="3090" spans="1:16" x14ac:dyDescent="0.35">
      <c r="A3090" s="177" t="s">
        <v>1827</v>
      </c>
      <c r="B3090" s="175"/>
      <c r="C3090" s="175" t="s">
        <v>255</v>
      </c>
      <c r="D3090" s="175"/>
      <c r="E3090" s="175"/>
      <c r="F3090" s="175" t="s">
        <v>1826</v>
      </c>
      <c r="G3090" s="176"/>
      <c r="H3090" s="175" t="s">
        <v>1469</v>
      </c>
      <c r="I3090" s="173">
        <v>0</v>
      </c>
      <c r="J3090" s="173">
        <v>0</v>
      </c>
      <c r="K3090" s="173">
        <v>0</v>
      </c>
      <c r="L3090" s="174">
        <v>0</v>
      </c>
      <c r="M3090" s="173">
        <v>0</v>
      </c>
      <c r="N3090" s="173">
        <v>0</v>
      </c>
      <c r="O3090" s="173">
        <v>0</v>
      </c>
      <c r="P3090" s="167">
        <v>0</v>
      </c>
    </row>
    <row r="3091" spans="1:16" x14ac:dyDescent="0.35">
      <c r="A3091" s="177" t="s">
        <v>1825</v>
      </c>
      <c r="B3091" s="175"/>
      <c r="C3091" s="175" t="s">
        <v>255</v>
      </c>
      <c r="D3091" s="175"/>
      <c r="E3091" s="175"/>
      <c r="F3091" s="175" t="s">
        <v>1824</v>
      </c>
      <c r="G3091" s="176"/>
      <c r="H3091" s="175" t="s">
        <v>1469</v>
      </c>
      <c r="I3091" s="173">
        <v>0</v>
      </c>
      <c r="J3091" s="173">
        <v>0</v>
      </c>
      <c r="K3091" s="173">
        <v>0</v>
      </c>
      <c r="L3091" s="174">
        <v>0</v>
      </c>
      <c r="M3091" s="173">
        <v>0</v>
      </c>
      <c r="N3091" s="173">
        <v>0</v>
      </c>
      <c r="O3091" s="173">
        <v>0</v>
      </c>
      <c r="P3091" s="167">
        <v>0</v>
      </c>
    </row>
    <row r="3092" spans="1:16" x14ac:dyDescent="0.35">
      <c r="A3092" s="177" t="s">
        <v>1819</v>
      </c>
      <c r="B3092" s="175"/>
      <c r="C3092" s="175" t="s">
        <v>462</v>
      </c>
      <c r="D3092" s="175" t="s">
        <v>1750</v>
      </c>
      <c r="E3092" s="175"/>
      <c r="F3092" s="175" t="s">
        <v>1818</v>
      </c>
      <c r="G3092" s="176" t="s">
        <v>201</v>
      </c>
      <c r="H3092" s="175" t="s">
        <v>1469</v>
      </c>
      <c r="I3092" s="173">
        <v>0</v>
      </c>
      <c r="J3092" s="173">
        <v>0</v>
      </c>
      <c r="K3092" s="173">
        <v>0</v>
      </c>
      <c r="L3092" s="174">
        <v>0</v>
      </c>
      <c r="M3092" s="173">
        <v>0</v>
      </c>
      <c r="N3092" s="173">
        <v>0</v>
      </c>
      <c r="O3092" s="173">
        <v>0</v>
      </c>
      <c r="P3092" s="167">
        <v>0</v>
      </c>
    </row>
    <row r="3093" spans="1:16" x14ac:dyDescent="0.35">
      <c r="A3093" s="177" t="s">
        <v>1817</v>
      </c>
      <c r="B3093" s="175"/>
      <c r="C3093" s="175" t="s">
        <v>462</v>
      </c>
      <c r="D3093" s="175"/>
      <c r="E3093" s="175"/>
      <c r="F3093" s="175" t="s">
        <v>1816</v>
      </c>
      <c r="G3093" s="176"/>
      <c r="H3093" s="175" t="s">
        <v>1462</v>
      </c>
      <c r="I3093" s="173">
        <v>0</v>
      </c>
      <c r="J3093" s="173">
        <v>0</v>
      </c>
      <c r="K3093" s="173">
        <v>0</v>
      </c>
      <c r="L3093" s="174">
        <v>0</v>
      </c>
      <c r="M3093" s="173">
        <v>0</v>
      </c>
      <c r="N3093" s="173">
        <v>0</v>
      </c>
      <c r="O3093" s="173">
        <v>0</v>
      </c>
      <c r="P3093" s="167">
        <v>0</v>
      </c>
    </row>
    <row r="3094" spans="1:16" x14ac:dyDescent="0.35">
      <c r="A3094" s="177" t="s">
        <v>1815</v>
      </c>
      <c r="B3094" s="175"/>
      <c r="C3094" s="175" t="s">
        <v>462</v>
      </c>
      <c r="D3094" s="175" t="s">
        <v>1750</v>
      </c>
      <c r="E3094" s="175"/>
      <c r="F3094" s="175" t="s">
        <v>1814</v>
      </c>
      <c r="G3094" s="176" t="s">
        <v>201</v>
      </c>
      <c r="H3094" s="175" t="s">
        <v>1469</v>
      </c>
      <c r="I3094" s="173">
        <v>0</v>
      </c>
      <c r="J3094" s="173">
        <v>0</v>
      </c>
      <c r="K3094" s="173">
        <v>0</v>
      </c>
      <c r="L3094" s="174">
        <v>0</v>
      </c>
      <c r="M3094" s="173">
        <v>0</v>
      </c>
      <c r="N3094" s="173">
        <v>0</v>
      </c>
      <c r="O3094" s="173">
        <v>0</v>
      </c>
      <c r="P3094" s="167">
        <v>0</v>
      </c>
    </row>
    <row r="3095" spans="1:16" x14ac:dyDescent="0.35">
      <c r="A3095" s="177" t="s">
        <v>1813</v>
      </c>
      <c r="B3095" s="175"/>
      <c r="C3095" s="175" t="s">
        <v>259</v>
      </c>
      <c r="D3095" s="175"/>
      <c r="E3095" s="175"/>
      <c r="F3095" s="175" t="s">
        <v>1812</v>
      </c>
      <c r="G3095" s="176"/>
      <c r="H3095" s="175" t="s">
        <v>1462</v>
      </c>
      <c r="I3095" s="173">
        <v>0</v>
      </c>
      <c r="J3095" s="173">
        <v>0</v>
      </c>
      <c r="K3095" s="173">
        <v>0</v>
      </c>
      <c r="L3095" s="174">
        <v>0</v>
      </c>
      <c r="M3095" s="173">
        <v>0</v>
      </c>
      <c r="N3095" s="173">
        <v>0</v>
      </c>
      <c r="O3095" s="173">
        <v>0</v>
      </c>
      <c r="P3095" s="167">
        <v>0</v>
      </c>
    </row>
    <row r="3096" spans="1:16" x14ac:dyDescent="0.35">
      <c r="A3096" s="177" t="s">
        <v>1811</v>
      </c>
      <c r="B3096" s="175"/>
      <c r="C3096" s="175" t="s">
        <v>259</v>
      </c>
      <c r="D3096" s="175"/>
      <c r="E3096" s="175"/>
      <c r="F3096" s="175" t="s">
        <v>1810</v>
      </c>
      <c r="G3096" s="176"/>
      <c r="H3096" s="175" t="s">
        <v>1462</v>
      </c>
      <c r="I3096" s="173">
        <v>0</v>
      </c>
      <c r="J3096" s="173">
        <v>0</v>
      </c>
      <c r="K3096" s="173">
        <v>0</v>
      </c>
      <c r="L3096" s="174">
        <v>0</v>
      </c>
      <c r="M3096" s="173">
        <v>0</v>
      </c>
      <c r="N3096" s="173">
        <v>0</v>
      </c>
      <c r="O3096" s="173">
        <v>0</v>
      </c>
      <c r="P3096" s="167">
        <v>0</v>
      </c>
    </row>
    <row r="3097" spans="1:16" x14ac:dyDescent="0.35">
      <c r="A3097" s="177" t="s">
        <v>1809</v>
      </c>
      <c r="B3097" s="175"/>
      <c r="C3097" s="175" t="s">
        <v>259</v>
      </c>
      <c r="D3097" s="175"/>
      <c r="E3097" s="175"/>
      <c r="F3097" s="175" t="s">
        <v>1808</v>
      </c>
      <c r="G3097" s="176"/>
      <c r="H3097" s="175" t="s">
        <v>1462</v>
      </c>
      <c r="I3097" s="173">
        <v>0</v>
      </c>
      <c r="J3097" s="173">
        <v>0</v>
      </c>
      <c r="K3097" s="173">
        <v>0</v>
      </c>
      <c r="L3097" s="174">
        <v>0</v>
      </c>
      <c r="M3097" s="173">
        <v>0</v>
      </c>
      <c r="N3097" s="173">
        <v>0</v>
      </c>
      <c r="O3097" s="173">
        <v>0</v>
      </c>
      <c r="P3097" s="167">
        <v>0</v>
      </c>
    </row>
    <row r="3098" spans="1:16" x14ac:dyDescent="0.35">
      <c r="A3098" s="177" t="s">
        <v>1807</v>
      </c>
      <c r="B3098" s="175"/>
      <c r="C3098" s="175" t="s">
        <v>259</v>
      </c>
      <c r="D3098" s="175"/>
      <c r="E3098" s="175"/>
      <c r="F3098" s="175" t="s">
        <v>1806</v>
      </c>
      <c r="G3098" s="176"/>
      <c r="H3098" s="175" t="s">
        <v>1462</v>
      </c>
      <c r="I3098" s="173">
        <v>0</v>
      </c>
      <c r="J3098" s="173">
        <v>0</v>
      </c>
      <c r="K3098" s="173">
        <v>0</v>
      </c>
      <c r="L3098" s="174">
        <v>0</v>
      </c>
      <c r="M3098" s="173">
        <v>0</v>
      </c>
      <c r="N3098" s="173">
        <v>0</v>
      </c>
      <c r="O3098" s="173">
        <v>0</v>
      </c>
      <c r="P3098" s="167">
        <v>0</v>
      </c>
    </row>
    <row r="3099" spans="1:16" x14ac:dyDescent="0.35">
      <c r="A3099" s="177" t="s">
        <v>1805</v>
      </c>
      <c r="B3099" s="175"/>
      <c r="C3099" s="175" t="s">
        <v>259</v>
      </c>
      <c r="D3099" s="175"/>
      <c r="E3099" s="175"/>
      <c r="F3099" s="175" t="s">
        <v>1804</v>
      </c>
      <c r="G3099" s="176"/>
      <c r="H3099" s="175" t="s">
        <v>1462</v>
      </c>
      <c r="I3099" s="173">
        <v>0</v>
      </c>
      <c r="J3099" s="173">
        <v>0</v>
      </c>
      <c r="K3099" s="173">
        <v>0</v>
      </c>
      <c r="L3099" s="174">
        <v>0</v>
      </c>
      <c r="M3099" s="173">
        <v>0</v>
      </c>
      <c r="N3099" s="173">
        <v>0</v>
      </c>
      <c r="O3099" s="173">
        <v>0</v>
      </c>
      <c r="P3099" s="167">
        <v>0</v>
      </c>
    </row>
    <row r="3100" spans="1:16" x14ac:dyDescent="0.35">
      <c r="A3100" s="177" t="s">
        <v>1803</v>
      </c>
      <c r="B3100" s="175"/>
      <c r="C3100" s="175" t="s">
        <v>259</v>
      </c>
      <c r="D3100" s="175"/>
      <c r="E3100" s="175"/>
      <c r="F3100" s="175" t="s">
        <v>1802</v>
      </c>
      <c r="G3100" s="176"/>
      <c r="H3100" s="175" t="s">
        <v>1462</v>
      </c>
      <c r="I3100" s="173">
        <v>0</v>
      </c>
      <c r="J3100" s="173">
        <v>0</v>
      </c>
      <c r="K3100" s="173">
        <v>0</v>
      </c>
      <c r="L3100" s="174">
        <v>0</v>
      </c>
      <c r="M3100" s="173">
        <v>0</v>
      </c>
      <c r="N3100" s="173">
        <v>0</v>
      </c>
      <c r="O3100" s="173">
        <v>0</v>
      </c>
      <c r="P3100" s="167">
        <v>0</v>
      </c>
    </row>
    <row r="3101" spans="1:16" x14ac:dyDescent="0.35">
      <c r="A3101" s="177" t="s">
        <v>1801</v>
      </c>
      <c r="B3101" s="175"/>
      <c r="C3101" s="175" t="s">
        <v>259</v>
      </c>
      <c r="D3101" s="175"/>
      <c r="E3101" s="175"/>
      <c r="F3101" s="175" t="s">
        <v>1800</v>
      </c>
      <c r="G3101" s="176"/>
      <c r="H3101" s="175" t="s">
        <v>1462</v>
      </c>
      <c r="I3101" s="173">
        <v>0</v>
      </c>
      <c r="J3101" s="173">
        <v>0</v>
      </c>
      <c r="K3101" s="173">
        <v>0</v>
      </c>
      <c r="L3101" s="174">
        <v>0</v>
      </c>
      <c r="M3101" s="173">
        <v>0</v>
      </c>
      <c r="N3101" s="173">
        <v>0</v>
      </c>
      <c r="O3101" s="173">
        <v>0</v>
      </c>
      <c r="P3101" s="167">
        <v>0</v>
      </c>
    </row>
    <row r="3102" spans="1:16" x14ac:dyDescent="0.35">
      <c r="A3102" s="177" t="s">
        <v>1799</v>
      </c>
      <c r="B3102" s="175"/>
      <c r="C3102" s="175" t="s">
        <v>462</v>
      </c>
      <c r="D3102" s="175"/>
      <c r="E3102" s="175"/>
      <c r="F3102" s="175" t="s">
        <v>1798</v>
      </c>
      <c r="G3102" s="176"/>
      <c r="H3102" s="175" t="s">
        <v>1469</v>
      </c>
      <c r="I3102" s="173">
        <v>0</v>
      </c>
      <c r="J3102" s="173">
        <v>0</v>
      </c>
      <c r="K3102" s="173">
        <v>0</v>
      </c>
      <c r="L3102" s="174">
        <v>0</v>
      </c>
      <c r="M3102" s="173">
        <v>0</v>
      </c>
      <c r="N3102" s="173">
        <v>0</v>
      </c>
      <c r="O3102" s="173">
        <v>0</v>
      </c>
      <c r="P3102" s="167">
        <v>0</v>
      </c>
    </row>
    <row r="3103" spans="1:16" x14ac:dyDescent="0.35">
      <c r="A3103" s="179" t="s">
        <v>1797</v>
      </c>
      <c r="B3103" s="178"/>
      <c r="C3103" s="175" t="s">
        <v>462</v>
      </c>
      <c r="D3103" s="175"/>
      <c r="E3103" s="175"/>
      <c r="F3103" s="175" t="s">
        <v>1796</v>
      </c>
      <c r="G3103" s="176"/>
      <c r="H3103" s="175" t="s">
        <v>1462</v>
      </c>
      <c r="I3103" s="173">
        <v>0</v>
      </c>
      <c r="J3103" s="173">
        <v>0</v>
      </c>
      <c r="K3103" s="173">
        <v>0</v>
      </c>
      <c r="L3103" s="174">
        <v>0</v>
      </c>
      <c r="M3103" s="173">
        <v>0</v>
      </c>
      <c r="N3103" s="173">
        <v>0</v>
      </c>
      <c r="O3103" s="173">
        <v>0</v>
      </c>
      <c r="P3103" s="167">
        <v>0</v>
      </c>
    </row>
    <row r="3104" spans="1:16" x14ac:dyDescent="0.35">
      <c r="A3104" s="177" t="s">
        <v>1795</v>
      </c>
      <c r="B3104" s="175"/>
      <c r="C3104" s="175" t="s">
        <v>462</v>
      </c>
      <c r="D3104" s="175"/>
      <c r="E3104" s="175"/>
      <c r="F3104" s="175" t="s">
        <v>1794</v>
      </c>
      <c r="G3104" s="176"/>
      <c r="H3104" s="175" t="s">
        <v>1469</v>
      </c>
      <c r="I3104" s="173">
        <v>0</v>
      </c>
      <c r="J3104" s="173">
        <v>0</v>
      </c>
      <c r="K3104" s="173">
        <v>0</v>
      </c>
      <c r="L3104" s="174">
        <v>0</v>
      </c>
      <c r="M3104" s="173">
        <v>0</v>
      </c>
      <c r="N3104" s="173">
        <v>0</v>
      </c>
      <c r="O3104" s="173">
        <v>0</v>
      </c>
      <c r="P3104" s="167">
        <v>0</v>
      </c>
    </row>
    <row r="3105" spans="1:16" x14ac:dyDescent="0.35">
      <c r="A3105" s="177" t="s">
        <v>1793</v>
      </c>
      <c r="B3105" s="175"/>
      <c r="C3105" s="175" t="s">
        <v>462</v>
      </c>
      <c r="D3105" s="175"/>
      <c r="E3105" s="175"/>
      <c r="F3105" s="175" t="s">
        <v>1792</v>
      </c>
      <c r="G3105" s="176"/>
      <c r="H3105" s="175" t="s">
        <v>1462</v>
      </c>
      <c r="I3105" s="173">
        <v>0</v>
      </c>
      <c r="J3105" s="173">
        <v>0</v>
      </c>
      <c r="K3105" s="173">
        <v>0</v>
      </c>
      <c r="L3105" s="174">
        <v>0</v>
      </c>
      <c r="M3105" s="173">
        <v>0</v>
      </c>
      <c r="N3105" s="173">
        <v>0</v>
      </c>
      <c r="O3105" s="173">
        <v>0</v>
      </c>
      <c r="P3105" s="167">
        <v>0</v>
      </c>
    </row>
    <row r="3106" spans="1:16" x14ac:dyDescent="0.35">
      <c r="A3106" s="177" t="s">
        <v>1791</v>
      </c>
      <c r="B3106" s="175"/>
      <c r="C3106" s="175" t="s">
        <v>462</v>
      </c>
      <c r="D3106" s="175"/>
      <c r="E3106" s="175"/>
      <c r="F3106" s="175" t="s">
        <v>1790</v>
      </c>
      <c r="G3106" s="176"/>
      <c r="H3106" s="175" t="s">
        <v>1469</v>
      </c>
      <c r="I3106" s="173">
        <v>0</v>
      </c>
      <c r="J3106" s="173">
        <v>0</v>
      </c>
      <c r="K3106" s="173">
        <v>0</v>
      </c>
      <c r="L3106" s="174">
        <v>0</v>
      </c>
      <c r="M3106" s="173">
        <v>0</v>
      </c>
      <c r="N3106" s="173">
        <v>0</v>
      </c>
      <c r="O3106" s="173">
        <v>0</v>
      </c>
      <c r="P3106" s="167">
        <v>0</v>
      </c>
    </row>
    <row r="3107" spans="1:16" x14ac:dyDescent="0.35">
      <c r="A3107" s="177" t="s">
        <v>1789</v>
      </c>
      <c r="B3107" s="175"/>
      <c r="C3107" s="175" t="s">
        <v>462</v>
      </c>
      <c r="D3107" s="175"/>
      <c r="E3107" s="175"/>
      <c r="F3107" s="175" t="s">
        <v>1788</v>
      </c>
      <c r="G3107" s="176"/>
      <c r="H3107" s="175" t="s">
        <v>1469</v>
      </c>
      <c r="I3107" s="173">
        <v>0</v>
      </c>
      <c r="J3107" s="173">
        <v>0</v>
      </c>
      <c r="K3107" s="173">
        <v>0</v>
      </c>
      <c r="L3107" s="174">
        <v>0</v>
      </c>
      <c r="M3107" s="173">
        <v>0</v>
      </c>
      <c r="N3107" s="173">
        <v>0</v>
      </c>
      <c r="O3107" s="173">
        <v>0</v>
      </c>
      <c r="P3107" s="167">
        <v>0</v>
      </c>
    </row>
    <row r="3108" spans="1:16" x14ac:dyDescent="0.35">
      <c r="A3108" s="177" t="s">
        <v>1787</v>
      </c>
      <c r="B3108" s="175"/>
      <c r="C3108" s="175" t="s">
        <v>462</v>
      </c>
      <c r="D3108" s="175" t="s">
        <v>1786</v>
      </c>
      <c r="E3108" s="175"/>
      <c r="F3108" s="175" t="s">
        <v>1785</v>
      </c>
      <c r="G3108" s="176" t="s">
        <v>218</v>
      </c>
      <c r="H3108" s="175" t="s">
        <v>1462</v>
      </c>
      <c r="I3108" s="173">
        <v>0</v>
      </c>
      <c r="J3108" s="173">
        <v>0</v>
      </c>
      <c r="K3108" s="173">
        <v>0</v>
      </c>
      <c r="L3108" s="174">
        <v>0</v>
      </c>
      <c r="M3108" s="173">
        <v>17</v>
      </c>
      <c r="N3108" s="173">
        <v>3</v>
      </c>
      <c r="O3108" s="173">
        <v>5</v>
      </c>
      <c r="P3108" s="167">
        <v>4.6666666666666696</v>
      </c>
    </row>
    <row r="3109" spans="1:16" x14ac:dyDescent="0.35">
      <c r="A3109" s="177" t="s">
        <v>1784</v>
      </c>
      <c r="B3109" s="175"/>
      <c r="C3109" s="175" t="s">
        <v>462</v>
      </c>
      <c r="D3109" s="175" t="s">
        <v>1750</v>
      </c>
      <c r="E3109" s="175"/>
      <c r="F3109" s="175" t="s">
        <v>1783</v>
      </c>
      <c r="G3109" s="176" t="s">
        <v>201</v>
      </c>
      <c r="H3109" s="175" t="s">
        <v>1646</v>
      </c>
      <c r="I3109" s="173">
        <v>0</v>
      </c>
      <c r="J3109" s="173">
        <v>0</v>
      </c>
      <c r="K3109" s="173">
        <v>0</v>
      </c>
      <c r="L3109" s="174">
        <v>0</v>
      </c>
      <c r="M3109" s="173">
        <v>17</v>
      </c>
      <c r="N3109" s="173">
        <v>3</v>
      </c>
      <c r="O3109" s="173">
        <v>5</v>
      </c>
      <c r="P3109" s="167">
        <v>4.6666666666666696</v>
      </c>
    </row>
    <row r="3110" spans="1:16" x14ac:dyDescent="0.35">
      <c r="A3110" s="177" t="s">
        <v>1782</v>
      </c>
      <c r="B3110" s="175"/>
      <c r="C3110" s="175" t="s">
        <v>259</v>
      </c>
      <c r="D3110" s="175"/>
      <c r="E3110" s="175"/>
      <c r="F3110" s="175" t="s">
        <v>1781</v>
      </c>
      <c r="G3110" s="176"/>
      <c r="H3110" s="175" t="s">
        <v>1462</v>
      </c>
      <c r="I3110" s="173">
        <v>0</v>
      </c>
      <c r="J3110" s="173">
        <v>0</v>
      </c>
      <c r="K3110" s="173">
        <v>0</v>
      </c>
      <c r="L3110" s="174">
        <v>0</v>
      </c>
      <c r="M3110" s="173">
        <v>0</v>
      </c>
      <c r="N3110" s="173">
        <v>0</v>
      </c>
      <c r="O3110" s="173">
        <v>0</v>
      </c>
      <c r="P3110" s="167">
        <v>0</v>
      </c>
    </row>
    <row r="3111" spans="1:16" x14ac:dyDescent="0.35">
      <c r="A3111" s="177" t="s">
        <v>1780</v>
      </c>
      <c r="B3111" s="175"/>
      <c r="C3111" s="175" t="s">
        <v>259</v>
      </c>
      <c r="D3111" s="175"/>
      <c r="E3111" s="175"/>
      <c r="F3111" s="175" t="s">
        <v>1779</v>
      </c>
      <c r="G3111" s="176"/>
      <c r="H3111" s="175" t="s">
        <v>1462</v>
      </c>
      <c r="I3111" s="173">
        <v>0</v>
      </c>
      <c r="J3111" s="173">
        <v>0</v>
      </c>
      <c r="K3111" s="173">
        <v>0</v>
      </c>
      <c r="L3111" s="174">
        <v>0</v>
      </c>
      <c r="M3111" s="173">
        <v>0</v>
      </c>
      <c r="N3111" s="173">
        <v>0</v>
      </c>
      <c r="O3111" s="173">
        <v>0</v>
      </c>
      <c r="P3111" s="167">
        <v>0</v>
      </c>
    </row>
    <row r="3112" spans="1:16" x14ac:dyDescent="0.35">
      <c r="A3112" s="177" t="s">
        <v>1778</v>
      </c>
      <c r="B3112" s="175"/>
      <c r="C3112" s="175" t="s">
        <v>462</v>
      </c>
      <c r="D3112" s="175"/>
      <c r="E3112" s="175"/>
      <c r="F3112" s="175" t="s">
        <v>1777</v>
      </c>
      <c r="G3112" s="176"/>
      <c r="H3112" s="175" t="s">
        <v>1462</v>
      </c>
      <c r="I3112" s="173">
        <v>0</v>
      </c>
      <c r="J3112" s="173">
        <v>0</v>
      </c>
      <c r="K3112" s="173">
        <v>0</v>
      </c>
      <c r="L3112" s="174">
        <v>0</v>
      </c>
      <c r="M3112" s="173">
        <v>0</v>
      </c>
      <c r="N3112" s="173">
        <v>0</v>
      </c>
      <c r="O3112" s="173">
        <v>0</v>
      </c>
      <c r="P3112" s="167">
        <v>0</v>
      </c>
    </row>
    <row r="3113" spans="1:16" x14ac:dyDescent="0.35">
      <c r="A3113" s="177" t="s">
        <v>1774</v>
      </c>
      <c r="B3113" s="175"/>
      <c r="C3113" s="175" t="s">
        <v>263</v>
      </c>
      <c r="D3113" s="175"/>
      <c r="E3113" s="175"/>
      <c r="F3113" s="175" t="s">
        <v>1773</v>
      </c>
      <c r="G3113" s="176"/>
      <c r="H3113" s="175" t="s">
        <v>1469</v>
      </c>
      <c r="I3113" s="173">
        <v>0</v>
      </c>
      <c r="J3113" s="173">
        <v>0</v>
      </c>
      <c r="K3113" s="173">
        <v>0</v>
      </c>
      <c r="L3113" s="174">
        <v>0</v>
      </c>
      <c r="M3113" s="173">
        <v>0</v>
      </c>
      <c r="N3113" s="173">
        <v>0</v>
      </c>
      <c r="O3113" s="173">
        <v>0</v>
      </c>
      <c r="P3113" s="167">
        <v>0</v>
      </c>
    </row>
    <row r="3114" spans="1:16" x14ac:dyDescent="0.35">
      <c r="A3114" s="177" t="s">
        <v>1765</v>
      </c>
      <c r="B3114" s="175"/>
      <c r="C3114" s="175" t="s">
        <v>8856</v>
      </c>
      <c r="D3114" s="175"/>
      <c r="E3114" s="175"/>
      <c r="F3114" s="175" t="s">
        <v>1764</v>
      </c>
      <c r="G3114" s="176"/>
      <c r="H3114" s="175" t="s">
        <v>1462</v>
      </c>
      <c r="I3114" s="173">
        <v>0</v>
      </c>
      <c r="J3114" s="173">
        <v>0</v>
      </c>
      <c r="K3114" s="173">
        <v>0</v>
      </c>
      <c r="L3114" s="174">
        <v>0</v>
      </c>
      <c r="M3114" s="173">
        <v>0</v>
      </c>
      <c r="N3114" s="173">
        <v>0</v>
      </c>
      <c r="O3114" s="173">
        <v>0</v>
      </c>
      <c r="P3114" s="167">
        <v>0</v>
      </c>
    </row>
    <row r="3115" spans="1:16" x14ac:dyDescent="0.35">
      <c r="A3115" s="177" t="s">
        <v>1763</v>
      </c>
      <c r="B3115" s="175"/>
      <c r="C3115" s="175" t="s">
        <v>255</v>
      </c>
      <c r="D3115" s="175"/>
      <c r="E3115" s="175"/>
      <c r="F3115" s="175" t="s">
        <v>1762</v>
      </c>
      <c r="G3115" s="176"/>
      <c r="H3115" s="175" t="s">
        <v>1462</v>
      </c>
      <c r="I3115" s="173">
        <v>0</v>
      </c>
      <c r="J3115" s="173">
        <v>0</v>
      </c>
      <c r="K3115" s="173">
        <v>0</v>
      </c>
      <c r="L3115" s="174">
        <v>0</v>
      </c>
      <c r="M3115" s="173">
        <v>0</v>
      </c>
      <c r="N3115" s="173">
        <v>0</v>
      </c>
      <c r="O3115" s="173">
        <v>0</v>
      </c>
      <c r="P3115" s="167">
        <v>0</v>
      </c>
    </row>
    <row r="3116" spans="1:16" x14ac:dyDescent="0.35">
      <c r="A3116" s="177" t="s">
        <v>1761</v>
      </c>
      <c r="B3116" s="175"/>
      <c r="C3116" s="175" t="s">
        <v>259</v>
      </c>
      <c r="D3116" s="175"/>
      <c r="E3116" s="175"/>
      <c r="F3116" s="175" t="s">
        <v>1760</v>
      </c>
      <c r="G3116" s="176"/>
      <c r="H3116" s="175" t="s">
        <v>1462</v>
      </c>
      <c r="I3116" s="173">
        <v>0</v>
      </c>
      <c r="J3116" s="173">
        <v>0</v>
      </c>
      <c r="K3116" s="173">
        <v>0</v>
      </c>
      <c r="L3116" s="174">
        <v>0</v>
      </c>
      <c r="M3116" s="173">
        <v>0</v>
      </c>
      <c r="N3116" s="173">
        <v>0</v>
      </c>
      <c r="O3116" s="173">
        <v>0</v>
      </c>
      <c r="P3116" s="167">
        <v>0</v>
      </c>
    </row>
    <row r="3117" spans="1:16" x14ac:dyDescent="0.35">
      <c r="A3117" s="177" t="s">
        <v>1759</v>
      </c>
      <c r="B3117" s="175"/>
      <c r="C3117" s="175" t="s">
        <v>350</v>
      </c>
      <c r="D3117" s="175"/>
      <c r="E3117" s="175"/>
      <c r="F3117" s="175" t="s">
        <v>1758</v>
      </c>
      <c r="G3117" s="176"/>
      <c r="H3117" s="175" t="s">
        <v>1462</v>
      </c>
      <c r="I3117" s="173">
        <v>0</v>
      </c>
      <c r="J3117" s="173">
        <v>0</v>
      </c>
      <c r="K3117" s="173">
        <v>0</v>
      </c>
      <c r="L3117" s="174">
        <v>0</v>
      </c>
      <c r="M3117" s="173">
        <v>0</v>
      </c>
      <c r="N3117" s="173">
        <v>0</v>
      </c>
      <c r="O3117" s="173">
        <v>0</v>
      </c>
      <c r="P3117" s="167">
        <v>0</v>
      </c>
    </row>
    <row r="3118" spans="1:16" x14ac:dyDescent="0.35">
      <c r="A3118" s="177" t="s">
        <v>1757</v>
      </c>
      <c r="B3118" s="175"/>
      <c r="C3118" s="175" t="s">
        <v>263</v>
      </c>
      <c r="D3118" s="175"/>
      <c r="E3118" s="175"/>
      <c r="F3118" s="175" t="s">
        <v>1756</v>
      </c>
      <c r="G3118" s="176"/>
      <c r="H3118" s="175" t="s">
        <v>1462</v>
      </c>
      <c r="I3118" s="173">
        <v>0</v>
      </c>
      <c r="J3118" s="173">
        <v>0</v>
      </c>
      <c r="K3118" s="173">
        <v>0</v>
      </c>
      <c r="L3118" s="174">
        <v>0</v>
      </c>
      <c r="M3118" s="173">
        <v>0</v>
      </c>
      <c r="N3118" s="173">
        <v>0</v>
      </c>
      <c r="O3118" s="173">
        <v>0</v>
      </c>
      <c r="P3118" s="167">
        <v>0</v>
      </c>
    </row>
    <row r="3119" spans="1:16" x14ac:dyDescent="0.35">
      <c r="A3119" s="177" t="s">
        <v>1755</v>
      </c>
      <c r="B3119" s="175"/>
      <c r="C3119" s="175" t="s">
        <v>462</v>
      </c>
      <c r="D3119" s="175"/>
      <c r="E3119" s="175"/>
      <c r="F3119" s="175" t="s">
        <v>1754</v>
      </c>
      <c r="G3119" s="176"/>
      <c r="H3119" s="175" t="s">
        <v>1469</v>
      </c>
      <c r="I3119" s="173">
        <v>0</v>
      </c>
      <c r="J3119" s="173">
        <v>0</v>
      </c>
      <c r="K3119" s="173">
        <v>0</v>
      </c>
      <c r="L3119" s="174">
        <v>0</v>
      </c>
      <c r="M3119" s="173">
        <v>0</v>
      </c>
      <c r="N3119" s="173">
        <v>0</v>
      </c>
      <c r="O3119" s="173">
        <v>0</v>
      </c>
      <c r="P3119" s="167">
        <v>0</v>
      </c>
    </row>
    <row r="3120" spans="1:16" x14ac:dyDescent="0.35">
      <c r="A3120" s="177" t="s">
        <v>1753</v>
      </c>
      <c r="B3120" s="175"/>
      <c r="C3120" s="175" t="s">
        <v>462</v>
      </c>
      <c r="D3120" s="175"/>
      <c r="E3120" s="175"/>
      <c r="F3120" s="175" t="s">
        <v>1752</v>
      </c>
      <c r="G3120" s="176"/>
      <c r="H3120" s="175" t="s">
        <v>1469</v>
      </c>
      <c r="I3120" s="173">
        <v>0</v>
      </c>
      <c r="J3120" s="173">
        <v>0</v>
      </c>
      <c r="K3120" s="173">
        <v>0</v>
      </c>
      <c r="L3120" s="174">
        <v>0</v>
      </c>
      <c r="M3120" s="173">
        <v>0</v>
      </c>
      <c r="N3120" s="173">
        <v>0</v>
      </c>
      <c r="O3120" s="173">
        <v>0</v>
      </c>
      <c r="P3120" s="167">
        <v>0</v>
      </c>
    </row>
    <row r="3121" spans="1:16" x14ac:dyDescent="0.35">
      <c r="A3121" s="177" t="s">
        <v>1751</v>
      </c>
      <c r="B3121" s="175"/>
      <c r="C3121" s="175" t="s">
        <v>462</v>
      </c>
      <c r="D3121" s="175"/>
      <c r="E3121" s="175"/>
      <c r="F3121" s="175" t="s">
        <v>1749</v>
      </c>
      <c r="G3121" s="176"/>
      <c r="H3121" s="175" t="s">
        <v>1462</v>
      </c>
      <c r="I3121" s="173">
        <v>0</v>
      </c>
      <c r="J3121" s="173">
        <v>0</v>
      </c>
      <c r="K3121" s="173">
        <v>0</v>
      </c>
      <c r="L3121" s="174">
        <v>0</v>
      </c>
      <c r="M3121" s="173">
        <v>0</v>
      </c>
      <c r="N3121" s="173">
        <v>0</v>
      </c>
      <c r="O3121" s="173">
        <v>0</v>
      </c>
      <c r="P3121" s="167">
        <v>0</v>
      </c>
    </row>
    <row r="3122" spans="1:16" x14ac:dyDescent="0.35">
      <c r="A3122" s="177" t="s">
        <v>7801</v>
      </c>
      <c r="B3122" s="175"/>
      <c r="C3122" s="175" t="s">
        <v>257</v>
      </c>
      <c r="D3122" s="175" t="s">
        <v>7800</v>
      </c>
      <c r="E3122" s="175"/>
      <c r="F3122" s="175" t="s">
        <v>7799</v>
      </c>
      <c r="G3122" s="176" t="s">
        <v>1474</v>
      </c>
      <c r="H3122" s="175" t="s">
        <v>1646</v>
      </c>
      <c r="I3122" s="173">
        <v>0</v>
      </c>
      <c r="J3122" s="173">
        <v>0</v>
      </c>
      <c r="K3122" s="173">
        <v>63</v>
      </c>
      <c r="L3122" s="174">
        <v>0</v>
      </c>
      <c r="M3122" s="173">
        <v>56</v>
      </c>
      <c r="N3122" s="173">
        <v>14</v>
      </c>
      <c r="O3122" s="173">
        <v>24</v>
      </c>
      <c r="P3122" s="167">
        <v>3</v>
      </c>
    </row>
    <row r="3123" spans="1:16" x14ac:dyDescent="0.35">
      <c r="A3123" s="177" t="s">
        <v>1746</v>
      </c>
      <c r="B3123" s="175"/>
      <c r="C3123" s="175" t="s">
        <v>259</v>
      </c>
      <c r="D3123" s="175" t="s">
        <v>2240</v>
      </c>
      <c r="E3123" s="175"/>
      <c r="F3123" s="175" t="s">
        <v>1745</v>
      </c>
      <c r="G3123" s="176" t="s">
        <v>211</v>
      </c>
      <c r="H3123" s="175" t="s">
        <v>1646</v>
      </c>
      <c r="I3123" s="173">
        <v>0</v>
      </c>
      <c r="J3123" s="173">
        <v>6</v>
      </c>
      <c r="K3123" s="173">
        <v>0</v>
      </c>
      <c r="L3123" s="174">
        <v>-1</v>
      </c>
      <c r="M3123" s="173">
        <v>0</v>
      </c>
      <c r="N3123" s="173">
        <v>0</v>
      </c>
      <c r="O3123" s="173">
        <v>0</v>
      </c>
      <c r="P3123" s="167">
        <v>0</v>
      </c>
    </row>
    <row r="3124" spans="1:16" x14ac:dyDescent="0.35">
      <c r="A3124" s="177" t="s">
        <v>1744</v>
      </c>
      <c r="B3124" s="175"/>
      <c r="C3124" s="175" t="s">
        <v>8856</v>
      </c>
      <c r="D3124" s="175"/>
      <c r="E3124" s="175" t="s">
        <v>1743</v>
      </c>
      <c r="F3124" s="175"/>
      <c r="G3124" s="176"/>
      <c r="H3124" s="175" t="s">
        <v>1462</v>
      </c>
      <c r="I3124" s="173">
        <v>0</v>
      </c>
      <c r="J3124" s="173">
        <v>0</v>
      </c>
      <c r="K3124" s="173">
        <v>0</v>
      </c>
      <c r="L3124" s="174">
        <v>0</v>
      </c>
      <c r="M3124" s="173">
        <v>0</v>
      </c>
      <c r="N3124" s="173">
        <v>0</v>
      </c>
      <c r="O3124" s="173">
        <v>0</v>
      </c>
      <c r="P3124" s="167">
        <v>0</v>
      </c>
    </row>
    <row r="3125" spans="1:16" x14ac:dyDescent="0.35">
      <c r="A3125" s="177" t="s">
        <v>1742</v>
      </c>
      <c r="B3125" s="175"/>
      <c r="C3125" s="175" t="s">
        <v>254</v>
      </c>
      <c r="D3125" s="175" t="s">
        <v>9488</v>
      </c>
      <c r="E3125" s="175" t="s">
        <v>1741</v>
      </c>
      <c r="F3125" s="175"/>
      <c r="G3125" s="176" t="s">
        <v>9489</v>
      </c>
      <c r="H3125" s="175" t="s">
        <v>1646</v>
      </c>
      <c r="I3125" s="173">
        <v>0</v>
      </c>
      <c r="J3125" s="173">
        <v>2</v>
      </c>
      <c r="K3125" s="173">
        <v>0</v>
      </c>
      <c r="L3125" s="174">
        <v>-1</v>
      </c>
      <c r="M3125" s="173">
        <v>217</v>
      </c>
      <c r="N3125" s="173">
        <v>74</v>
      </c>
      <c r="O3125" s="173">
        <v>98</v>
      </c>
      <c r="P3125" s="167">
        <v>1.93243243243243</v>
      </c>
    </row>
    <row r="3126" spans="1:16" x14ac:dyDescent="0.35">
      <c r="A3126" s="177" t="s">
        <v>1737</v>
      </c>
      <c r="B3126" s="175"/>
      <c r="C3126" s="175" t="s">
        <v>262</v>
      </c>
      <c r="D3126" s="175" t="s">
        <v>10853</v>
      </c>
      <c r="E3126" s="175"/>
      <c r="F3126" s="175" t="s">
        <v>1736</v>
      </c>
      <c r="G3126" s="176" t="s">
        <v>10854</v>
      </c>
      <c r="H3126" s="175" t="s">
        <v>1462</v>
      </c>
      <c r="I3126" s="173">
        <v>0</v>
      </c>
      <c r="J3126" s="173">
        <v>0</v>
      </c>
      <c r="K3126" s="173">
        <v>0</v>
      </c>
      <c r="L3126" s="174">
        <v>0</v>
      </c>
      <c r="M3126" s="173">
        <v>22</v>
      </c>
      <c r="N3126" s="173">
        <v>9</v>
      </c>
      <c r="O3126" s="173">
        <v>12</v>
      </c>
      <c r="P3126" s="167">
        <v>1.44444444444444</v>
      </c>
    </row>
    <row r="3127" spans="1:16" x14ac:dyDescent="0.35">
      <c r="A3127" s="177" t="s">
        <v>1735</v>
      </c>
      <c r="B3127" s="175"/>
      <c r="C3127" s="175" t="s">
        <v>8856</v>
      </c>
      <c r="D3127" s="175" t="s">
        <v>9485</v>
      </c>
      <c r="E3127" s="175"/>
      <c r="F3127" s="175" t="s">
        <v>1734</v>
      </c>
      <c r="G3127" s="176" t="s">
        <v>9486</v>
      </c>
      <c r="H3127" s="175" t="s">
        <v>1462</v>
      </c>
      <c r="I3127" s="173">
        <v>0</v>
      </c>
      <c r="J3127" s="173">
        <v>0</v>
      </c>
      <c r="K3127" s="173">
        <v>0</v>
      </c>
      <c r="L3127" s="174">
        <v>0</v>
      </c>
      <c r="M3127" s="173">
        <v>10</v>
      </c>
      <c r="N3127" s="173">
        <v>8</v>
      </c>
      <c r="O3127" s="173">
        <v>10</v>
      </c>
      <c r="P3127" s="167">
        <v>0.25</v>
      </c>
    </row>
    <row r="3128" spans="1:16" x14ac:dyDescent="0.35">
      <c r="A3128" s="177" t="s">
        <v>1733</v>
      </c>
      <c r="B3128" s="175"/>
      <c r="C3128" s="175" t="s">
        <v>266</v>
      </c>
      <c r="D3128" s="175" t="s">
        <v>3200</v>
      </c>
      <c r="E3128" s="175"/>
      <c r="F3128" s="175" t="s">
        <v>1732</v>
      </c>
      <c r="G3128" s="176" t="s">
        <v>201</v>
      </c>
      <c r="H3128" s="175" t="s">
        <v>1469</v>
      </c>
      <c r="I3128" s="173">
        <v>0</v>
      </c>
      <c r="J3128" s="173">
        <v>0</v>
      </c>
      <c r="K3128" s="173">
        <v>0</v>
      </c>
      <c r="L3128" s="174">
        <v>0</v>
      </c>
      <c r="M3128" s="173">
        <v>44</v>
      </c>
      <c r="N3128" s="173">
        <v>18</v>
      </c>
      <c r="O3128" s="173">
        <v>21</v>
      </c>
      <c r="P3128" s="167">
        <v>1.44444444444444</v>
      </c>
    </row>
    <row r="3129" spans="1:16" x14ac:dyDescent="0.35">
      <c r="A3129" s="177" t="s">
        <v>1731</v>
      </c>
      <c r="B3129" s="175"/>
      <c r="C3129" s="175" t="s">
        <v>262</v>
      </c>
      <c r="D3129" s="175" t="s">
        <v>9490</v>
      </c>
      <c r="E3129" s="175"/>
      <c r="F3129" s="175" t="s">
        <v>1729</v>
      </c>
      <c r="G3129" s="176" t="s">
        <v>9491</v>
      </c>
      <c r="H3129" s="175" t="s">
        <v>1469</v>
      </c>
      <c r="I3129" s="173">
        <v>0</v>
      </c>
      <c r="J3129" s="173">
        <v>0</v>
      </c>
      <c r="K3129" s="173">
        <v>0</v>
      </c>
      <c r="L3129" s="174">
        <v>0</v>
      </c>
      <c r="M3129" s="173">
        <v>43</v>
      </c>
      <c r="N3129" s="173">
        <v>15</v>
      </c>
      <c r="O3129" s="173">
        <v>20</v>
      </c>
      <c r="P3129" s="167">
        <v>1.86666666666667</v>
      </c>
    </row>
    <row r="3130" spans="1:16" x14ac:dyDescent="0.35">
      <c r="A3130" s="177" t="s">
        <v>1727</v>
      </c>
      <c r="B3130" s="175"/>
      <c r="C3130" s="175" t="s">
        <v>350</v>
      </c>
      <c r="D3130" s="175"/>
      <c r="E3130" s="175"/>
      <c r="F3130" s="175" t="s">
        <v>1726</v>
      </c>
      <c r="G3130" s="176"/>
      <c r="H3130" s="175" t="s">
        <v>1462</v>
      </c>
      <c r="I3130" s="173">
        <v>0</v>
      </c>
      <c r="J3130" s="173">
        <v>0</v>
      </c>
      <c r="K3130" s="173">
        <v>0</v>
      </c>
      <c r="L3130" s="174">
        <v>0</v>
      </c>
      <c r="M3130" s="173">
        <v>0</v>
      </c>
      <c r="N3130" s="173">
        <v>0</v>
      </c>
      <c r="O3130" s="173">
        <v>0</v>
      </c>
      <c r="P3130" s="167">
        <v>0</v>
      </c>
    </row>
    <row r="3131" spans="1:16" x14ac:dyDescent="0.35">
      <c r="A3131" s="177" t="s">
        <v>1725</v>
      </c>
      <c r="B3131" s="175"/>
      <c r="C3131" s="175" t="s">
        <v>350</v>
      </c>
      <c r="D3131" s="175"/>
      <c r="E3131" s="175"/>
      <c r="F3131" s="175" t="s">
        <v>1724</v>
      </c>
      <c r="G3131" s="176"/>
      <c r="H3131" s="175" t="s">
        <v>1462</v>
      </c>
      <c r="I3131" s="173">
        <v>0</v>
      </c>
      <c r="J3131" s="173">
        <v>0</v>
      </c>
      <c r="K3131" s="173">
        <v>0</v>
      </c>
      <c r="L3131" s="174">
        <v>0</v>
      </c>
      <c r="M3131" s="173">
        <v>0</v>
      </c>
      <c r="N3131" s="173">
        <v>0</v>
      </c>
      <c r="O3131" s="173">
        <v>0</v>
      </c>
      <c r="P3131" s="167">
        <v>0</v>
      </c>
    </row>
    <row r="3132" spans="1:16" x14ac:dyDescent="0.35">
      <c r="A3132" s="177" t="s">
        <v>1723</v>
      </c>
      <c r="B3132" s="175"/>
      <c r="C3132" s="175" t="s">
        <v>8856</v>
      </c>
      <c r="D3132" s="175"/>
      <c r="E3132" s="175"/>
      <c r="F3132" s="175" t="s">
        <v>1722</v>
      </c>
      <c r="G3132" s="176"/>
      <c r="H3132" s="175" t="s">
        <v>1462</v>
      </c>
      <c r="I3132" s="173">
        <v>0</v>
      </c>
      <c r="J3132" s="173">
        <v>0</v>
      </c>
      <c r="K3132" s="173">
        <v>0</v>
      </c>
      <c r="L3132" s="174">
        <v>0</v>
      </c>
      <c r="M3132" s="173">
        <v>0</v>
      </c>
      <c r="N3132" s="173">
        <v>0</v>
      </c>
      <c r="O3132" s="173">
        <v>0</v>
      </c>
      <c r="P3132" s="167">
        <v>0</v>
      </c>
    </row>
    <row r="3133" spans="1:16" x14ac:dyDescent="0.35">
      <c r="A3133" s="177" t="s">
        <v>1721</v>
      </c>
      <c r="B3133" s="175"/>
      <c r="C3133" s="175" t="s">
        <v>263</v>
      </c>
      <c r="D3133" s="175"/>
      <c r="E3133" s="175"/>
      <c r="F3133" s="175" t="s">
        <v>1720</v>
      </c>
      <c r="G3133" s="176"/>
      <c r="H3133" s="175" t="s">
        <v>1462</v>
      </c>
      <c r="I3133" s="173">
        <v>0</v>
      </c>
      <c r="J3133" s="173">
        <v>0</v>
      </c>
      <c r="K3133" s="173">
        <v>0</v>
      </c>
      <c r="L3133" s="174">
        <v>0</v>
      </c>
      <c r="M3133" s="173">
        <v>0</v>
      </c>
      <c r="N3133" s="173">
        <v>0</v>
      </c>
      <c r="O3133" s="173">
        <v>0</v>
      </c>
      <c r="P3133" s="167">
        <v>0</v>
      </c>
    </row>
    <row r="3134" spans="1:16" x14ac:dyDescent="0.35">
      <c r="A3134" s="177" t="s">
        <v>1719</v>
      </c>
      <c r="B3134" s="175"/>
      <c r="C3134" s="175" t="s">
        <v>263</v>
      </c>
      <c r="D3134" s="175" t="s">
        <v>1700</v>
      </c>
      <c r="E3134" s="175"/>
      <c r="F3134" s="175" t="s">
        <v>1718</v>
      </c>
      <c r="G3134" s="176" t="s">
        <v>1698</v>
      </c>
      <c r="H3134" s="175" t="s">
        <v>1462</v>
      </c>
      <c r="I3134" s="173">
        <v>0</v>
      </c>
      <c r="J3134" s="173">
        <v>0</v>
      </c>
      <c r="K3134" s="173">
        <v>0</v>
      </c>
      <c r="L3134" s="174">
        <v>0</v>
      </c>
      <c r="M3134" s="173">
        <v>21</v>
      </c>
      <c r="N3134" s="173">
        <v>7</v>
      </c>
      <c r="O3134" s="173">
        <v>5</v>
      </c>
      <c r="P3134" s="167">
        <v>2</v>
      </c>
    </row>
    <row r="3135" spans="1:16" x14ac:dyDescent="0.35">
      <c r="A3135" s="177" t="s">
        <v>1717</v>
      </c>
      <c r="B3135" s="175"/>
      <c r="C3135" s="175" t="s">
        <v>263</v>
      </c>
      <c r="D3135" s="175"/>
      <c r="E3135" s="175"/>
      <c r="F3135" s="175" t="s">
        <v>1716</v>
      </c>
      <c r="G3135" s="176"/>
      <c r="H3135" s="175" t="s">
        <v>1462</v>
      </c>
      <c r="I3135" s="173">
        <v>0</v>
      </c>
      <c r="J3135" s="173">
        <v>0</v>
      </c>
      <c r="K3135" s="173">
        <v>0</v>
      </c>
      <c r="L3135" s="174">
        <v>0</v>
      </c>
      <c r="M3135" s="173">
        <v>0</v>
      </c>
      <c r="N3135" s="173">
        <v>0</v>
      </c>
      <c r="O3135" s="173">
        <v>0</v>
      </c>
      <c r="P3135" s="167">
        <v>0</v>
      </c>
    </row>
    <row r="3136" spans="1:16" x14ac:dyDescent="0.35">
      <c r="A3136" s="177" t="s">
        <v>1715</v>
      </c>
      <c r="B3136" s="175"/>
      <c r="C3136" s="175" t="s">
        <v>263</v>
      </c>
      <c r="D3136" s="175"/>
      <c r="E3136" s="175"/>
      <c r="F3136" s="175" t="s">
        <v>1714</v>
      </c>
      <c r="G3136" s="176"/>
      <c r="H3136" s="175" t="s">
        <v>1462</v>
      </c>
      <c r="I3136" s="173">
        <v>0</v>
      </c>
      <c r="J3136" s="173">
        <v>0</v>
      </c>
      <c r="K3136" s="173">
        <v>0</v>
      </c>
      <c r="L3136" s="174">
        <v>0</v>
      </c>
      <c r="M3136" s="173">
        <v>0</v>
      </c>
      <c r="N3136" s="173">
        <v>0</v>
      </c>
      <c r="O3136" s="173">
        <v>0</v>
      </c>
      <c r="P3136" s="167">
        <v>0</v>
      </c>
    </row>
    <row r="3137" spans="1:16" x14ac:dyDescent="0.35">
      <c r="A3137" s="177" t="s">
        <v>1713</v>
      </c>
      <c r="B3137" s="175"/>
      <c r="C3137" s="175" t="s">
        <v>263</v>
      </c>
      <c r="D3137" s="175"/>
      <c r="E3137" s="175"/>
      <c r="F3137" s="175" t="s">
        <v>1712</v>
      </c>
      <c r="G3137" s="176"/>
      <c r="H3137" s="175" t="s">
        <v>1462</v>
      </c>
      <c r="I3137" s="173">
        <v>0</v>
      </c>
      <c r="J3137" s="173">
        <v>0</v>
      </c>
      <c r="K3137" s="173">
        <v>0</v>
      </c>
      <c r="L3137" s="174">
        <v>0</v>
      </c>
      <c r="M3137" s="173">
        <v>0</v>
      </c>
      <c r="N3137" s="173">
        <v>0</v>
      </c>
      <c r="O3137" s="173">
        <v>0</v>
      </c>
      <c r="P3137" s="167">
        <v>0</v>
      </c>
    </row>
    <row r="3138" spans="1:16" x14ac:dyDescent="0.35">
      <c r="A3138" s="177" t="s">
        <v>1711</v>
      </c>
      <c r="B3138" s="175"/>
      <c r="C3138" s="175" t="s">
        <v>263</v>
      </c>
      <c r="D3138" s="175"/>
      <c r="E3138" s="175"/>
      <c r="F3138" s="175" t="s">
        <v>1710</v>
      </c>
      <c r="G3138" s="176"/>
      <c r="H3138" s="175" t="s">
        <v>1469</v>
      </c>
      <c r="I3138" s="173">
        <v>0</v>
      </c>
      <c r="J3138" s="173">
        <v>0</v>
      </c>
      <c r="K3138" s="173">
        <v>0</v>
      </c>
      <c r="L3138" s="174">
        <v>0</v>
      </c>
      <c r="M3138" s="173">
        <v>0</v>
      </c>
      <c r="N3138" s="173">
        <v>0</v>
      </c>
      <c r="O3138" s="173">
        <v>0</v>
      </c>
      <c r="P3138" s="167">
        <v>0</v>
      </c>
    </row>
    <row r="3139" spans="1:16" x14ac:dyDescent="0.35">
      <c r="A3139" s="177" t="s">
        <v>1709</v>
      </c>
      <c r="B3139" s="175"/>
      <c r="C3139" s="175" t="s">
        <v>263</v>
      </c>
      <c r="D3139" s="175"/>
      <c r="E3139" s="175"/>
      <c r="F3139" s="175" t="s">
        <v>1708</v>
      </c>
      <c r="G3139" s="176"/>
      <c r="H3139" s="175" t="s">
        <v>1462</v>
      </c>
      <c r="I3139" s="173">
        <v>0</v>
      </c>
      <c r="J3139" s="173">
        <v>0</v>
      </c>
      <c r="K3139" s="173">
        <v>0</v>
      </c>
      <c r="L3139" s="174">
        <v>0</v>
      </c>
      <c r="M3139" s="173">
        <v>0</v>
      </c>
      <c r="N3139" s="173">
        <v>0</v>
      </c>
      <c r="O3139" s="173">
        <v>0</v>
      </c>
      <c r="P3139" s="167">
        <v>0</v>
      </c>
    </row>
    <row r="3140" spans="1:16" x14ac:dyDescent="0.35">
      <c r="A3140" s="177" t="s">
        <v>1707</v>
      </c>
      <c r="B3140" s="175"/>
      <c r="C3140" s="175" t="s">
        <v>263</v>
      </c>
      <c r="D3140" s="175"/>
      <c r="E3140" s="175"/>
      <c r="F3140" s="175" t="s">
        <v>1706</v>
      </c>
      <c r="G3140" s="176"/>
      <c r="H3140" s="175" t="s">
        <v>1462</v>
      </c>
      <c r="I3140" s="173">
        <v>0</v>
      </c>
      <c r="J3140" s="173">
        <v>0</v>
      </c>
      <c r="K3140" s="173">
        <v>0</v>
      </c>
      <c r="L3140" s="174">
        <v>0</v>
      </c>
      <c r="M3140" s="173">
        <v>0</v>
      </c>
      <c r="N3140" s="173">
        <v>0</v>
      </c>
      <c r="O3140" s="173">
        <v>0</v>
      </c>
      <c r="P3140" s="167">
        <v>0</v>
      </c>
    </row>
    <row r="3141" spans="1:16" x14ac:dyDescent="0.35">
      <c r="A3141" s="177" t="s">
        <v>1705</v>
      </c>
      <c r="B3141" s="175"/>
      <c r="C3141" s="175" t="s">
        <v>263</v>
      </c>
      <c r="D3141" s="175"/>
      <c r="E3141" s="175"/>
      <c r="F3141" s="175" t="s">
        <v>1704</v>
      </c>
      <c r="G3141" s="176"/>
      <c r="H3141" s="175" t="s">
        <v>1462</v>
      </c>
      <c r="I3141" s="173">
        <v>0</v>
      </c>
      <c r="J3141" s="173">
        <v>0</v>
      </c>
      <c r="K3141" s="173">
        <v>0</v>
      </c>
      <c r="L3141" s="174">
        <v>0</v>
      </c>
      <c r="M3141" s="173">
        <v>0</v>
      </c>
      <c r="N3141" s="173">
        <v>0</v>
      </c>
      <c r="O3141" s="173">
        <v>0</v>
      </c>
      <c r="P3141" s="167">
        <v>0</v>
      </c>
    </row>
    <row r="3142" spans="1:16" x14ac:dyDescent="0.35">
      <c r="A3142" s="177" t="s">
        <v>1703</v>
      </c>
      <c r="B3142" s="175"/>
      <c r="C3142" s="175" t="s">
        <v>265</v>
      </c>
      <c r="D3142" s="175"/>
      <c r="E3142" s="175"/>
      <c r="F3142" s="175" t="s">
        <v>1702</v>
      </c>
      <c r="G3142" s="176"/>
      <c r="H3142" s="175" t="s">
        <v>1462</v>
      </c>
      <c r="I3142" s="173">
        <v>0</v>
      </c>
      <c r="J3142" s="173">
        <v>0</v>
      </c>
      <c r="K3142" s="173">
        <v>0</v>
      </c>
      <c r="L3142" s="174">
        <v>0</v>
      </c>
      <c r="M3142" s="173">
        <v>0</v>
      </c>
      <c r="N3142" s="173">
        <v>0</v>
      </c>
      <c r="O3142" s="173">
        <v>0</v>
      </c>
      <c r="P3142" s="167">
        <v>0</v>
      </c>
    </row>
    <row r="3143" spans="1:16" x14ac:dyDescent="0.35">
      <c r="A3143" s="177" t="s">
        <v>1701</v>
      </c>
      <c r="B3143" s="175"/>
      <c r="C3143" s="175" t="s">
        <v>263</v>
      </c>
      <c r="D3143" s="175" t="s">
        <v>3329</v>
      </c>
      <c r="E3143" s="175"/>
      <c r="F3143" s="175" t="s">
        <v>1699</v>
      </c>
      <c r="G3143" s="176" t="s">
        <v>3327</v>
      </c>
      <c r="H3143" s="175" t="s">
        <v>1462</v>
      </c>
      <c r="I3143" s="173">
        <v>0</v>
      </c>
      <c r="J3143" s="173">
        <v>1</v>
      </c>
      <c r="K3143" s="173">
        <v>0</v>
      </c>
      <c r="L3143" s="174">
        <v>-1</v>
      </c>
      <c r="M3143" s="173">
        <v>24</v>
      </c>
      <c r="N3143" s="173">
        <v>12</v>
      </c>
      <c r="O3143" s="173">
        <v>15</v>
      </c>
      <c r="P3143" s="167">
        <v>1</v>
      </c>
    </row>
    <row r="3144" spans="1:16" x14ac:dyDescent="0.35">
      <c r="A3144" s="177" t="s">
        <v>1697</v>
      </c>
      <c r="B3144" s="175"/>
      <c r="C3144" s="175" t="s">
        <v>263</v>
      </c>
      <c r="D3144" s="175"/>
      <c r="E3144" s="175"/>
      <c r="F3144" s="175" t="s">
        <v>1696</v>
      </c>
      <c r="G3144" s="176"/>
      <c r="H3144" s="175" t="s">
        <v>1469</v>
      </c>
      <c r="I3144" s="173">
        <v>0</v>
      </c>
      <c r="J3144" s="173">
        <v>0</v>
      </c>
      <c r="K3144" s="173">
        <v>0</v>
      </c>
      <c r="L3144" s="174">
        <v>0</v>
      </c>
      <c r="M3144" s="173">
        <v>0</v>
      </c>
      <c r="N3144" s="173">
        <v>0</v>
      </c>
      <c r="O3144" s="173">
        <v>0</v>
      </c>
      <c r="P3144" s="167">
        <v>0</v>
      </c>
    </row>
    <row r="3145" spans="1:16" x14ac:dyDescent="0.35">
      <c r="A3145" s="179" t="s">
        <v>1695</v>
      </c>
      <c r="B3145" s="178"/>
      <c r="C3145" s="178" t="s">
        <v>263</v>
      </c>
      <c r="D3145" s="175"/>
      <c r="E3145" s="175"/>
      <c r="F3145" s="175" t="s">
        <v>1694</v>
      </c>
      <c r="G3145" s="176"/>
      <c r="H3145" s="175" t="s">
        <v>1462</v>
      </c>
      <c r="I3145" s="173">
        <v>0</v>
      </c>
      <c r="J3145" s="173">
        <v>0</v>
      </c>
      <c r="K3145" s="173">
        <v>0</v>
      </c>
      <c r="L3145" s="174">
        <v>0</v>
      </c>
      <c r="M3145" s="173">
        <v>0</v>
      </c>
      <c r="N3145" s="173">
        <v>0</v>
      </c>
      <c r="O3145" s="173">
        <v>0</v>
      </c>
      <c r="P3145" s="167">
        <v>0</v>
      </c>
    </row>
    <row r="3146" spans="1:16" x14ac:dyDescent="0.35">
      <c r="A3146" s="177" t="s">
        <v>1693</v>
      </c>
      <c r="B3146" s="175"/>
      <c r="C3146" s="175" t="s">
        <v>263</v>
      </c>
      <c r="D3146" s="175"/>
      <c r="E3146" s="175"/>
      <c r="F3146" s="175" t="s">
        <v>1692</v>
      </c>
      <c r="G3146" s="176"/>
      <c r="H3146" s="175" t="s">
        <v>1469</v>
      </c>
      <c r="I3146" s="173">
        <v>0</v>
      </c>
      <c r="J3146" s="173">
        <v>0</v>
      </c>
      <c r="K3146" s="173">
        <v>0</v>
      </c>
      <c r="L3146" s="174">
        <v>0</v>
      </c>
      <c r="M3146" s="173">
        <v>0</v>
      </c>
      <c r="N3146" s="173">
        <v>0</v>
      </c>
      <c r="O3146" s="173">
        <v>0</v>
      </c>
      <c r="P3146" s="167">
        <v>0</v>
      </c>
    </row>
    <row r="3147" spans="1:16" x14ac:dyDescent="0.35">
      <c r="A3147" s="177" t="s">
        <v>1691</v>
      </c>
      <c r="B3147" s="175"/>
      <c r="C3147" s="175" t="s">
        <v>263</v>
      </c>
      <c r="D3147" s="175"/>
      <c r="E3147" s="175"/>
      <c r="F3147" s="175" t="s">
        <v>1690</v>
      </c>
      <c r="G3147" s="176"/>
      <c r="H3147" s="175" t="s">
        <v>1462</v>
      </c>
      <c r="I3147" s="173">
        <v>0</v>
      </c>
      <c r="J3147" s="173">
        <v>0</v>
      </c>
      <c r="K3147" s="173">
        <v>0</v>
      </c>
      <c r="L3147" s="174">
        <v>0</v>
      </c>
      <c r="M3147" s="173">
        <v>0</v>
      </c>
      <c r="N3147" s="173">
        <v>0</v>
      </c>
      <c r="O3147" s="173">
        <v>0</v>
      </c>
      <c r="P3147" s="167">
        <v>0</v>
      </c>
    </row>
    <row r="3148" spans="1:16" x14ac:dyDescent="0.35">
      <c r="A3148" s="177" t="s">
        <v>1689</v>
      </c>
      <c r="B3148" s="175"/>
      <c r="C3148" s="175" t="s">
        <v>255</v>
      </c>
      <c r="D3148" s="175"/>
      <c r="E3148" s="175"/>
      <c r="F3148" s="175" t="s">
        <v>1688</v>
      </c>
      <c r="G3148" s="176"/>
      <c r="H3148" s="175" t="s">
        <v>1469</v>
      </c>
      <c r="I3148" s="173">
        <v>0</v>
      </c>
      <c r="J3148" s="173">
        <v>0</v>
      </c>
      <c r="K3148" s="173">
        <v>0</v>
      </c>
      <c r="L3148" s="174">
        <v>0</v>
      </c>
      <c r="M3148" s="173">
        <v>0</v>
      </c>
      <c r="N3148" s="173">
        <v>0</v>
      </c>
      <c r="O3148" s="173">
        <v>0</v>
      </c>
      <c r="P3148" s="167">
        <v>0</v>
      </c>
    </row>
    <row r="3149" spans="1:16" x14ac:dyDescent="0.35">
      <c r="A3149" s="177" t="s">
        <v>1687</v>
      </c>
      <c r="B3149" s="175"/>
      <c r="C3149" s="175" t="s">
        <v>263</v>
      </c>
      <c r="D3149" s="175"/>
      <c r="E3149" s="175"/>
      <c r="F3149" s="175" t="s">
        <v>1686</v>
      </c>
      <c r="G3149" s="176"/>
      <c r="H3149" s="175" t="s">
        <v>1462</v>
      </c>
      <c r="I3149" s="173">
        <v>0</v>
      </c>
      <c r="J3149" s="173">
        <v>0</v>
      </c>
      <c r="K3149" s="173">
        <v>0</v>
      </c>
      <c r="L3149" s="174">
        <v>0</v>
      </c>
      <c r="M3149" s="173">
        <v>0</v>
      </c>
      <c r="N3149" s="173">
        <v>0</v>
      </c>
      <c r="O3149" s="173">
        <v>0</v>
      </c>
      <c r="P3149" s="167">
        <v>0</v>
      </c>
    </row>
    <row r="3150" spans="1:16" x14ac:dyDescent="0.35">
      <c r="A3150" s="177" t="s">
        <v>1685</v>
      </c>
      <c r="B3150" s="175"/>
      <c r="C3150" s="175" t="s">
        <v>263</v>
      </c>
      <c r="D3150" s="175"/>
      <c r="E3150" s="175"/>
      <c r="F3150" s="175" t="s">
        <v>1684</v>
      </c>
      <c r="G3150" s="176"/>
      <c r="H3150" s="175" t="s">
        <v>1462</v>
      </c>
      <c r="I3150" s="173">
        <v>0</v>
      </c>
      <c r="J3150" s="173">
        <v>0</v>
      </c>
      <c r="K3150" s="173">
        <v>0</v>
      </c>
      <c r="L3150" s="174">
        <v>0</v>
      </c>
      <c r="M3150" s="173">
        <v>0</v>
      </c>
      <c r="N3150" s="173">
        <v>0</v>
      </c>
      <c r="O3150" s="173">
        <v>0</v>
      </c>
      <c r="P3150" s="167">
        <v>0</v>
      </c>
    </row>
    <row r="3151" spans="1:16" x14ac:dyDescent="0.35">
      <c r="A3151" s="177" t="s">
        <v>1683</v>
      </c>
      <c r="B3151" s="175"/>
      <c r="C3151" s="175" t="s">
        <v>8856</v>
      </c>
      <c r="D3151" s="175" t="s">
        <v>1682</v>
      </c>
      <c r="E3151" s="175"/>
      <c r="F3151" s="175" t="s">
        <v>1681</v>
      </c>
      <c r="G3151" s="176" t="s">
        <v>211</v>
      </c>
      <c r="H3151" s="175" t="s">
        <v>1469</v>
      </c>
      <c r="I3151" s="173">
        <v>0</v>
      </c>
      <c r="J3151" s="173">
        <v>0</v>
      </c>
      <c r="K3151" s="173">
        <v>0</v>
      </c>
      <c r="L3151" s="174">
        <v>0</v>
      </c>
      <c r="M3151" s="173">
        <v>17</v>
      </c>
      <c r="N3151" s="173">
        <v>3</v>
      </c>
      <c r="O3151" s="173">
        <v>5</v>
      </c>
      <c r="P3151" s="167">
        <v>4.6666666666666696</v>
      </c>
    </row>
    <row r="3152" spans="1:16" x14ac:dyDescent="0.35">
      <c r="A3152" s="177" t="s">
        <v>1678</v>
      </c>
      <c r="B3152" s="175"/>
      <c r="C3152" s="175" t="s">
        <v>8856</v>
      </c>
      <c r="D3152" s="175"/>
      <c r="E3152" s="175"/>
      <c r="F3152" s="175" t="s">
        <v>1677</v>
      </c>
      <c r="G3152" s="176"/>
      <c r="H3152" s="175" t="s">
        <v>1462</v>
      </c>
      <c r="I3152" s="173">
        <v>0</v>
      </c>
      <c r="J3152" s="173">
        <v>0</v>
      </c>
      <c r="K3152" s="173">
        <v>0</v>
      </c>
      <c r="L3152" s="174">
        <v>0</v>
      </c>
      <c r="M3152" s="173">
        <v>0</v>
      </c>
      <c r="N3152" s="173">
        <v>0</v>
      </c>
      <c r="O3152" s="173">
        <v>0</v>
      </c>
      <c r="P3152" s="167">
        <v>0</v>
      </c>
    </row>
    <row r="3153" spans="1:16" x14ac:dyDescent="0.35">
      <c r="A3153" s="177" t="s">
        <v>1676</v>
      </c>
      <c r="B3153" s="175"/>
      <c r="C3153" s="175" t="s">
        <v>8856</v>
      </c>
      <c r="D3153" s="175"/>
      <c r="E3153" s="175"/>
      <c r="F3153" s="175" t="s">
        <v>1675</v>
      </c>
      <c r="G3153" s="176"/>
      <c r="H3153" s="175" t="s">
        <v>1462</v>
      </c>
      <c r="I3153" s="173">
        <v>0</v>
      </c>
      <c r="J3153" s="173">
        <v>0</v>
      </c>
      <c r="K3153" s="173">
        <v>0</v>
      </c>
      <c r="L3153" s="174">
        <v>0</v>
      </c>
      <c r="M3153" s="173">
        <v>0</v>
      </c>
      <c r="N3153" s="173">
        <v>0</v>
      </c>
      <c r="O3153" s="173">
        <v>0</v>
      </c>
      <c r="P3153" s="167">
        <v>0</v>
      </c>
    </row>
    <row r="3154" spans="1:16" x14ac:dyDescent="0.35">
      <c r="A3154" s="177" t="s">
        <v>1674</v>
      </c>
      <c r="B3154" s="175"/>
      <c r="C3154" s="175" t="s">
        <v>8856</v>
      </c>
      <c r="D3154" s="175"/>
      <c r="E3154" s="175"/>
      <c r="F3154" s="175" t="s">
        <v>1673</v>
      </c>
      <c r="G3154" s="176"/>
      <c r="H3154" s="175" t="s">
        <v>1462</v>
      </c>
      <c r="I3154" s="173">
        <v>0</v>
      </c>
      <c r="J3154" s="173">
        <v>0</v>
      </c>
      <c r="K3154" s="173">
        <v>0</v>
      </c>
      <c r="L3154" s="174">
        <v>0</v>
      </c>
      <c r="M3154" s="173">
        <v>0</v>
      </c>
      <c r="N3154" s="173">
        <v>0</v>
      </c>
      <c r="O3154" s="173">
        <v>0</v>
      </c>
      <c r="P3154" s="167">
        <v>0</v>
      </c>
    </row>
    <row r="3155" spans="1:16" x14ac:dyDescent="0.35">
      <c r="A3155" s="177" t="s">
        <v>1672</v>
      </c>
      <c r="B3155" s="175"/>
      <c r="C3155" s="175" t="s">
        <v>8856</v>
      </c>
      <c r="D3155" s="175"/>
      <c r="E3155" s="175"/>
      <c r="F3155" s="175" t="s">
        <v>1671</v>
      </c>
      <c r="G3155" s="176"/>
      <c r="H3155" s="175" t="s">
        <v>1462</v>
      </c>
      <c r="I3155" s="173">
        <v>0</v>
      </c>
      <c r="J3155" s="173">
        <v>0</v>
      </c>
      <c r="K3155" s="173">
        <v>0</v>
      </c>
      <c r="L3155" s="174">
        <v>0</v>
      </c>
      <c r="M3155" s="173">
        <v>0</v>
      </c>
      <c r="N3155" s="173">
        <v>0</v>
      </c>
      <c r="O3155" s="173">
        <v>0</v>
      </c>
      <c r="P3155" s="167">
        <v>0</v>
      </c>
    </row>
    <row r="3156" spans="1:16" x14ac:dyDescent="0.35">
      <c r="A3156" s="177" t="s">
        <v>1670</v>
      </c>
      <c r="B3156" s="175"/>
      <c r="C3156" s="175" t="s">
        <v>8856</v>
      </c>
      <c r="D3156" s="175"/>
      <c r="E3156" s="175"/>
      <c r="F3156" s="175" t="s">
        <v>1669</v>
      </c>
      <c r="G3156" s="176"/>
      <c r="H3156" s="175" t="s">
        <v>1462</v>
      </c>
      <c r="I3156" s="173">
        <v>0</v>
      </c>
      <c r="J3156" s="173">
        <v>0</v>
      </c>
      <c r="K3156" s="173">
        <v>0</v>
      </c>
      <c r="L3156" s="174">
        <v>0</v>
      </c>
      <c r="M3156" s="173">
        <v>0</v>
      </c>
      <c r="N3156" s="173">
        <v>0</v>
      </c>
      <c r="O3156" s="173">
        <v>0</v>
      </c>
      <c r="P3156" s="167">
        <v>0</v>
      </c>
    </row>
    <row r="3157" spans="1:16" x14ac:dyDescent="0.35">
      <c r="A3157" s="177" t="s">
        <v>1668</v>
      </c>
      <c r="B3157" s="175"/>
      <c r="C3157" s="175" t="s">
        <v>8856</v>
      </c>
      <c r="D3157" s="175"/>
      <c r="E3157" s="175"/>
      <c r="F3157" s="175" t="s">
        <v>1667</v>
      </c>
      <c r="G3157" s="176"/>
      <c r="H3157" s="175" t="s">
        <v>1462</v>
      </c>
      <c r="I3157" s="173">
        <v>0</v>
      </c>
      <c r="J3157" s="173">
        <v>0</v>
      </c>
      <c r="K3157" s="173">
        <v>0</v>
      </c>
      <c r="L3157" s="174">
        <v>0</v>
      </c>
      <c r="M3157" s="173">
        <v>0</v>
      </c>
      <c r="N3157" s="173">
        <v>0</v>
      </c>
      <c r="O3157" s="173">
        <v>0</v>
      </c>
      <c r="P3157" s="167">
        <v>0</v>
      </c>
    </row>
    <row r="3158" spans="1:16" x14ac:dyDescent="0.35">
      <c r="A3158" s="177" t="s">
        <v>1666</v>
      </c>
      <c r="B3158" s="175"/>
      <c r="C3158" s="175" t="s">
        <v>8856</v>
      </c>
      <c r="D3158" s="175" t="s">
        <v>9650</v>
      </c>
      <c r="E3158" s="175"/>
      <c r="F3158" s="175" t="s">
        <v>1665</v>
      </c>
      <c r="G3158" s="176" t="s">
        <v>9651</v>
      </c>
      <c r="H3158" s="175" t="s">
        <v>1469</v>
      </c>
      <c r="I3158" s="173">
        <v>0</v>
      </c>
      <c r="J3158" s="173">
        <v>0</v>
      </c>
      <c r="K3158" s="173">
        <v>0</v>
      </c>
      <c r="L3158" s="174">
        <v>0</v>
      </c>
      <c r="M3158" s="173">
        <v>9</v>
      </c>
      <c r="N3158" s="173">
        <v>8</v>
      </c>
      <c r="O3158" s="173">
        <v>5</v>
      </c>
      <c r="P3158" s="167">
        <v>0.125</v>
      </c>
    </row>
    <row r="3159" spans="1:16" x14ac:dyDescent="0.35">
      <c r="A3159" s="177" t="s">
        <v>1664</v>
      </c>
      <c r="B3159" s="175"/>
      <c r="C3159" s="175" t="s">
        <v>8856</v>
      </c>
      <c r="D3159" s="175"/>
      <c r="E3159" s="175"/>
      <c r="F3159" s="175" t="s">
        <v>1663</v>
      </c>
      <c r="G3159" s="176"/>
      <c r="H3159" s="175" t="s">
        <v>1462</v>
      </c>
      <c r="I3159" s="173">
        <v>0</v>
      </c>
      <c r="J3159" s="173">
        <v>0</v>
      </c>
      <c r="K3159" s="173">
        <v>0</v>
      </c>
      <c r="L3159" s="174">
        <v>0</v>
      </c>
      <c r="M3159" s="173">
        <v>0</v>
      </c>
      <c r="N3159" s="173">
        <v>0</v>
      </c>
      <c r="O3159" s="173">
        <v>0</v>
      </c>
      <c r="P3159" s="167">
        <v>0</v>
      </c>
    </row>
    <row r="3160" spans="1:16" x14ac:dyDescent="0.35">
      <c r="A3160" s="179" t="s">
        <v>1662</v>
      </c>
      <c r="B3160" s="178"/>
      <c r="C3160" s="178" t="s">
        <v>8856</v>
      </c>
      <c r="D3160" s="175"/>
      <c r="E3160" s="175"/>
      <c r="F3160" s="175" t="s">
        <v>1661</v>
      </c>
      <c r="G3160" s="176"/>
      <c r="H3160" s="175" t="s">
        <v>1462</v>
      </c>
      <c r="I3160" s="173">
        <v>0</v>
      </c>
      <c r="J3160" s="173">
        <v>0</v>
      </c>
      <c r="K3160" s="173">
        <v>0</v>
      </c>
      <c r="L3160" s="174">
        <v>0</v>
      </c>
      <c r="M3160" s="173">
        <v>0</v>
      </c>
      <c r="N3160" s="173">
        <v>0</v>
      </c>
      <c r="O3160" s="173">
        <v>0</v>
      </c>
      <c r="P3160" s="167">
        <v>0</v>
      </c>
    </row>
    <row r="3161" spans="1:16" x14ac:dyDescent="0.35">
      <c r="A3161" s="177" t="s">
        <v>1660</v>
      </c>
      <c r="B3161" s="175"/>
      <c r="C3161" s="175" t="s">
        <v>268</v>
      </c>
      <c r="D3161" s="175"/>
      <c r="E3161" s="175"/>
      <c r="F3161" s="175" t="s">
        <v>1659</v>
      </c>
      <c r="G3161" s="176"/>
      <c r="H3161" s="175" t="s">
        <v>1462</v>
      </c>
      <c r="I3161" s="173">
        <v>0</v>
      </c>
      <c r="J3161" s="173">
        <v>0</v>
      </c>
      <c r="K3161" s="173">
        <v>0</v>
      </c>
      <c r="L3161" s="174">
        <v>0</v>
      </c>
      <c r="M3161" s="173">
        <v>0</v>
      </c>
      <c r="N3161" s="173">
        <v>0</v>
      </c>
      <c r="O3161" s="173">
        <v>0</v>
      </c>
      <c r="P3161" s="167">
        <v>0</v>
      </c>
    </row>
    <row r="3162" spans="1:16" x14ac:dyDescent="0.35">
      <c r="A3162" s="177" t="s">
        <v>1658</v>
      </c>
      <c r="B3162" s="175"/>
      <c r="C3162" s="175" t="s">
        <v>268</v>
      </c>
      <c r="D3162" s="175"/>
      <c r="E3162" s="175"/>
      <c r="F3162" s="175" t="s">
        <v>1657</v>
      </c>
      <c r="G3162" s="176"/>
      <c r="H3162" s="175" t="s">
        <v>1462</v>
      </c>
      <c r="I3162" s="173">
        <v>0</v>
      </c>
      <c r="J3162" s="173">
        <v>0</v>
      </c>
      <c r="K3162" s="173">
        <v>0</v>
      </c>
      <c r="L3162" s="174">
        <v>0</v>
      </c>
      <c r="M3162" s="173">
        <v>0</v>
      </c>
      <c r="N3162" s="173">
        <v>0</v>
      </c>
      <c r="O3162" s="173">
        <v>0</v>
      </c>
      <c r="P3162" s="167">
        <v>0</v>
      </c>
    </row>
    <row r="3163" spans="1:16" x14ac:dyDescent="0.35">
      <c r="A3163" s="177" t="s">
        <v>1656</v>
      </c>
      <c r="B3163" s="175"/>
      <c r="C3163" s="175" t="s">
        <v>8856</v>
      </c>
      <c r="D3163" s="175"/>
      <c r="E3163" s="175"/>
      <c r="F3163" s="175" t="s">
        <v>1655</v>
      </c>
      <c r="G3163" s="176"/>
      <c r="H3163" s="175" t="s">
        <v>1462</v>
      </c>
      <c r="I3163" s="173">
        <v>0</v>
      </c>
      <c r="J3163" s="173">
        <v>0</v>
      </c>
      <c r="K3163" s="173">
        <v>0</v>
      </c>
      <c r="L3163" s="174">
        <v>0</v>
      </c>
      <c r="M3163" s="173">
        <v>0</v>
      </c>
      <c r="N3163" s="173">
        <v>0</v>
      </c>
      <c r="O3163" s="173">
        <v>0</v>
      </c>
      <c r="P3163" s="167">
        <v>0</v>
      </c>
    </row>
    <row r="3164" spans="1:16" x14ac:dyDescent="0.35">
      <c r="A3164" s="177" t="s">
        <v>1654</v>
      </c>
      <c r="B3164" s="175"/>
      <c r="C3164" s="175" t="s">
        <v>8856</v>
      </c>
      <c r="D3164" s="175"/>
      <c r="E3164" s="175"/>
      <c r="F3164" s="175" t="s">
        <v>1653</v>
      </c>
      <c r="G3164" s="176"/>
      <c r="H3164" s="175" t="s">
        <v>1462</v>
      </c>
      <c r="I3164" s="173">
        <v>0</v>
      </c>
      <c r="J3164" s="173">
        <v>0</v>
      </c>
      <c r="K3164" s="173">
        <v>0</v>
      </c>
      <c r="L3164" s="174">
        <v>0</v>
      </c>
      <c r="M3164" s="173">
        <v>0</v>
      </c>
      <c r="N3164" s="173">
        <v>0</v>
      </c>
      <c r="O3164" s="173">
        <v>0</v>
      </c>
      <c r="P3164" s="167">
        <v>0</v>
      </c>
    </row>
    <row r="3165" spans="1:16" x14ac:dyDescent="0.35">
      <c r="A3165" s="177" t="s">
        <v>1652</v>
      </c>
      <c r="B3165" s="175"/>
      <c r="C3165" s="175" t="s">
        <v>8856</v>
      </c>
      <c r="D3165" s="175"/>
      <c r="E3165" s="175"/>
      <c r="F3165" s="175" t="s">
        <v>1651</v>
      </c>
      <c r="G3165" s="176"/>
      <c r="H3165" s="175" t="s">
        <v>1462</v>
      </c>
      <c r="I3165" s="173">
        <v>0</v>
      </c>
      <c r="J3165" s="173">
        <v>0</v>
      </c>
      <c r="K3165" s="173">
        <v>0</v>
      </c>
      <c r="L3165" s="174">
        <v>0</v>
      </c>
      <c r="M3165" s="173">
        <v>0</v>
      </c>
      <c r="N3165" s="173">
        <v>0</v>
      </c>
      <c r="O3165" s="173">
        <v>0</v>
      </c>
      <c r="P3165" s="167">
        <v>0</v>
      </c>
    </row>
    <row r="3166" spans="1:16" x14ac:dyDescent="0.35">
      <c r="A3166" s="177" t="s">
        <v>1650</v>
      </c>
      <c r="B3166" s="175"/>
      <c r="C3166" s="175" t="s">
        <v>254</v>
      </c>
      <c r="D3166" s="175"/>
      <c r="E3166" s="175"/>
      <c r="F3166" s="175" t="s">
        <v>1649</v>
      </c>
      <c r="G3166" s="176"/>
      <c r="H3166" s="175" t="s">
        <v>1462</v>
      </c>
      <c r="I3166" s="173">
        <v>0</v>
      </c>
      <c r="J3166" s="173">
        <v>0</v>
      </c>
      <c r="K3166" s="173">
        <v>0</v>
      </c>
      <c r="L3166" s="174">
        <v>0</v>
      </c>
      <c r="M3166" s="173">
        <v>0</v>
      </c>
      <c r="N3166" s="173">
        <v>0</v>
      </c>
      <c r="O3166" s="173">
        <v>0</v>
      </c>
      <c r="P3166" s="167">
        <v>0</v>
      </c>
    </row>
    <row r="3167" spans="1:16" x14ac:dyDescent="0.35">
      <c r="A3167" s="177" t="s">
        <v>1645</v>
      </c>
      <c r="B3167" s="175"/>
      <c r="C3167" s="175" t="s">
        <v>8856</v>
      </c>
      <c r="D3167" s="175"/>
      <c r="E3167" s="175"/>
      <c r="F3167" s="175" t="s">
        <v>1644</v>
      </c>
      <c r="G3167" s="176"/>
      <c r="H3167" s="175" t="s">
        <v>1643</v>
      </c>
      <c r="I3167" s="173">
        <v>0</v>
      </c>
      <c r="J3167" s="173">
        <v>0</v>
      </c>
      <c r="K3167" s="173">
        <v>0</v>
      </c>
      <c r="L3167" s="174">
        <v>0</v>
      </c>
      <c r="M3167" s="173">
        <v>0</v>
      </c>
      <c r="N3167" s="173">
        <v>0</v>
      </c>
      <c r="O3167" s="173">
        <v>0</v>
      </c>
      <c r="P3167" s="167">
        <v>0</v>
      </c>
    </row>
    <row r="3168" spans="1:16" x14ac:dyDescent="0.35">
      <c r="A3168" s="177" t="s">
        <v>1642</v>
      </c>
      <c r="B3168" s="175"/>
      <c r="C3168" s="175" t="s">
        <v>259</v>
      </c>
      <c r="D3168" s="175"/>
      <c r="E3168" s="175"/>
      <c r="F3168" s="175" t="s">
        <v>1641</v>
      </c>
      <c r="G3168" s="176"/>
      <c r="H3168" s="175" t="s">
        <v>1462</v>
      </c>
      <c r="I3168" s="173">
        <v>0</v>
      </c>
      <c r="J3168" s="173">
        <v>0</v>
      </c>
      <c r="K3168" s="173">
        <v>0</v>
      </c>
      <c r="L3168" s="174">
        <v>0</v>
      </c>
      <c r="M3168" s="173">
        <v>0</v>
      </c>
      <c r="N3168" s="173">
        <v>0</v>
      </c>
      <c r="O3168" s="173">
        <v>0</v>
      </c>
      <c r="P3168" s="167">
        <v>0</v>
      </c>
    </row>
    <row r="3169" spans="1:16" x14ac:dyDescent="0.35">
      <c r="A3169" s="177" t="s">
        <v>1640</v>
      </c>
      <c r="B3169" s="175"/>
      <c r="C3169" s="175" t="s">
        <v>8856</v>
      </c>
      <c r="D3169" s="175"/>
      <c r="E3169" s="175"/>
      <c r="F3169" s="175" t="s">
        <v>1639</v>
      </c>
      <c r="G3169" s="176"/>
      <c r="H3169" s="175" t="s">
        <v>1462</v>
      </c>
      <c r="I3169" s="173">
        <v>0</v>
      </c>
      <c r="J3169" s="173">
        <v>0</v>
      </c>
      <c r="K3169" s="173">
        <v>0</v>
      </c>
      <c r="L3169" s="174">
        <v>0</v>
      </c>
      <c r="M3169" s="173">
        <v>0</v>
      </c>
      <c r="N3169" s="173">
        <v>0</v>
      </c>
      <c r="O3169" s="173">
        <v>0</v>
      </c>
      <c r="P3169" s="167">
        <v>0</v>
      </c>
    </row>
    <row r="3170" spans="1:16" x14ac:dyDescent="0.35">
      <c r="A3170" s="177" t="s">
        <v>1636</v>
      </c>
      <c r="B3170" s="175"/>
      <c r="C3170" s="175" t="s">
        <v>268</v>
      </c>
      <c r="D3170" s="175"/>
      <c r="E3170" s="175"/>
      <c r="F3170" s="175" t="s">
        <v>1635</v>
      </c>
      <c r="G3170" s="176"/>
      <c r="H3170" s="175" t="s">
        <v>1462</v>
      </c>
      <c r="I3170" s="173">
        <v>0</v>
      </c>
      <c r="J3170" s="173">
        <v>0</v>
      </c>
      <c r="K3170" s="173">
        <v>0</v>
      </c>
      <c r="L3170" s="174">
        <v>0</v>
      </c>
      <c r="M3170" s="173">
        <v>0</v>
      </c>
      <c r="N3170" s="173">
        <v>0</v>
      </c>
      <c r="O3170" s="173">
        <v>0</v>
      </c>
      <c r="P3170" s="167">
        <v>0</v>
      </c>
    </row>
    <row r="3171" spans="1:16" x14ac:dyDescent="0.35">
      <c r="A3171" s="177" t="s">
        <v>1634</v>
      </c>
      <c r="B3171" s="175"/>
      <c r="C3171" s="175" t="s">
        <v>8856</v>
      </c>
      <c r="D3171" s="175"/>
      <c r="E3171" s="175"/>
      <c r="F3171" s="175" t="s">
        <v>1633</v>
      </c>
      <c r="G3171" s="176"/>
      <c r="H3171" s="175" t="s">
        <v>1462</v>
      </c>
      <c r="I3171" s="173">
        <v>0</v>
      </c>
      <c r="J3171" s="173">
        <v>0</v>
      </c>
      <c r="K3171" s="173">
        <v>0</v>
      </c>
      <c r="L3171" s="174">
        <v>0</v>
      </c>
      <c r="M3171" s="173">
        <v>0</v>
      </c>
      <c r="N3171" s="173">
        <v>0</v>
      </c>
      <c r="O3171" s="173">
        <v>0</v>
      </c>
      <c r="P3171" s="167">
        <v>0</v>
      </c>
    </row>
    <row r="3172" spans="1:16" x14ac:dyDescent="0.35">
      <c r="A3172" s="177" t="s">
        <v>1632</v>
      </c>
      <c r="B3172" s="175"/>
      <c r="C3172" s="175" t="s">
        <v>8856</v>
      </c>
      <c r="D3172" s="175"/>
      <c r="E3172" s="175"/>
      <c r="F3172" s="175" t="s">
        <v>1631</v>
      </c>
      <c r="G3172" s="176"/>
      <c r="H3172" s="175" t="s">
        <v>1462</v>
      </c>
      <c r="I3172" s="173">
        <v>0</v>
      </c>
      <c r="J3172" s="173">
        <v>0</v>
      </c>
      <c r="K3172" s="173">
        <v>0</v>
      </c>
      <c r="L3172" s="174">
        <v>0</v>
      </c>
      <c r="M3172" s="173">
        <v>0</v>
      </c>
      <c r="N3172" s="173">
        <v>0</v>
      </c>
      <c r="O3172" s="173">
        <v>0</v>
      </c>
      <c r="P3172" s="167">
        <v>0</v>
      </c>
    </row>
    <row r="3173" spans="1:16" x14ac:dyDescent="0.35">
      <c r="A3173" s="177" t="s">
        <v>1630</v>
      </c>
      <c r="B3173" s="175"/>
      <c r="C3173" s="175" t="s">
        <v>8856</v>
      </c>
      <c r="D3173" s="175"/>
      <c r="E3173" s="175"/>
      <c r="F3173" s="175" t="s">
        <v>1629</v>
      </c>
      <c r="G3173" s="176"/>
      <c r="H3173" s="175" t="s">
        <v>1462</v>
      </c>
      <c r="I3173" s="173">
        <v>0</v>
      </c>
      <c r="J3173" s="173">
        <v>0</v>
      </c>
      <c r="K3173" s="173">
        <v>0</v>
      </c>
      <c r="L3173" s="174">
        <v>0</v>
      </c>
      <c r="M3173" s="173">
        <v>0</v>
      </c>
      <c r="N3173" s="173">
        <v>0</v>
      </c>
      <c r="O3173" s="173">
        <v>0</v>
      </c>
      <c r="P3173" s="167">
        <v>0</v>
      </c>
    </row>
    <row r="3174" spans="1:16" x14ac:dyDescent="0.35">
      <c r="A3174" s="179" t="s">
        <v>1628</v>
      </c>
      <c r="B3174" s="178"/>
      <c r="C3174" s="178" t="s">
        <v>263</v>
      </c>
      <c r="D3174" s="175"/>
      <c r="E3174" s="175"/>
      <c r="F3174" s="175" t="s">
        <v>1627</v>
      </c>
      <c r="G3174" s="176"/>
      <c r="H3174" s="175" t="s">
        <v>1462</v>
      </c>
      <c r="I3174" s="173">
        <v>0</v>
      </c>
      <c r="J3174" s="173">
        <v>0</v>
      </c>
      <c r="K3174" s="173">
        <v>0</v>
      </c>
      <c r="L3174" s="174">
        <v>0</v>
      </c>
      <c r="M3174" s="173">
        <v>0</v>
      </c>
      <c r="N3174" s="173">
        <v>0</v>
      </c>
      <c r="O3174" s="173">
        <v>0</v>
      </c>
      <c r="P3174" s="167">
        <v>0</v>
      </c>
    </row>
    <row r="3175" spans="1:16" x14ac:dyDescent="0.35">
      <c r="A3175" s="177" t="s">
        <v>1626</v>
      </c>
      <c r="B3175" s="175"/>
      <c r="C3175" s="175" t="s">
        <v>265</v>
      </c>
      <c r="D3175" s="175"/>
      <c r="E3175" s="175"/>
      <c r="F3175" s="175" t="s">
        <v>1625</v>
      </c>
      <c r="G3175" s="176"/>
      <c r="H3175" s="175" t="s">
        <v>1462</v>
      </c>
      <c r="I3175" s="173">
        <v>0</v>
      </c>
      <c r="J3175" s="173">
        <v>0</v>
      </c>
      <c r="K3175" s="173">
        <v>0</v>
      </c>
      <c r="L3175" s="174">
        <v>0</v>
      </c>
      <c r="M3175" s="173">
        <v>0</v>
      </c>
      <c r="N3175" s="173">
        <v>0</v>
      </c>
      <c r="O3175" s="173">
        <v>0</v>
      </c>
      <c r="P3175" s="167">
        <v>0</v>
      </c>
    </row>
    <row r="3176" spans="1:16" x14ac:dyDescent="0.35">
      <c r="A3176" s="177" t="s">
        <v>1620</v>
      </c>
      <c r="B3176" s="175"/>
      <c r="C3176" s="175" t="s">
        <v>8856</v>
      </c>
      <c r="D3176" s="175"/>
      <c r="E3176" s="175"/>
      <c r="F3176" s="175" t="s">
        <v>1619</v>
      </c>
      <c r="G3176" s="176"/>
      <c r="H3176" s="175" t="s">
        <v>1462</v>
      </c>
      <c r="I3176" s="173">
        <v>0</v>
      </c>
      <c r="J3176" s="173">
        <v>0</v>
      </c>
      <c r="K3176" s="173">
        <v>0</v>
      </c>
      <c r="L3176" s="174">
        <v>0</v>
      </c>
      <c r="M3176" s="173">
        <v>0</v>
      </c>
      <c r="N3176" s="173">
        <v>0</v>
      </c>
      <c r="O3176" s="173">
        <v>0</v>
      </c>
      <c r="P3176" s="167">
        <v>0</v>
      </c>
    </row>
    <row r="3177" spans="1:16" x14ac:dyDescent="0.35">
      <c r="A3177" s="177" t="s">
        <v>1618</v>
      </c>
      <c r="B3177" s="175"/>
      <c r="C3177" s="175" t="s">
        <v>8856</v>
      </c>
      <c r="D3177" s="175"/>
      <c r="E3177" s="175"/>
      <c r="F3177" s="175" t="s">
        <v>1617</v>
      </c>
      <c r="G3177" s="176"/>
      <c r="H3177" s="175" t="s">
        <v>1462</v>
      </c>
      <c r="I3177" s="173">
        <v>0</v>
      </c>
      <c r="J3177" s="173">
        <v>0</v>
      </c>
      <c r="K3177" s="173">
        <v>0</v>
      </c>
      <c r="L3177" s="174">
        <v>0</v>
      </c>
      <c r="M3177" s="173">
        <v>0</v>
      </c>
      <c r="N3177" s="173">
        <v>0</v>
      </c>
      <c r="O3177" s="173">
        <v>0</v>
      </c>
      <c r="P3177" s="167">
        <v>0</v>
      </c>
    </row>
    <row r="3178" spans="1:16" x14ac:dyDescent="0.35">
      <c r="A3178" s="177" t="s">
        <v>1616</v>
      </c>
      <c r="B3178" s="175"/>
      <c r="C3178" s="175" t="s">
        <v>8856</v>
      </c>
      <c r="D3178" s="175"/>
      <c r="E3178" s="175"/>
      <c r="F3178" s="175" t="s">
        <v>1615</v>
      </c>
      <c r="G3178" s="176"/>
      <c r="H3178" s="175" t="s">
        <v>1462</v>
      </c>
      <c r="I3178" s="173">
        <v>0</v>
      </c>
      <c r="J3178" s="173">
        <v>0</v>
      </c>
      <c r="K3178" s="173">
        <v>0</v>
      </c>
      <c r="L3178" s="174">
        <v>0</v>
      </c>
      <c r="M3178" s="173">
        <v>0</v>
      </c>
      <c r="N3178" s="173">
        <v>0</v>
      </c>
      <c r="O3178" s="173">
        <v>0</v>
      </c>
      <c r="P3178" s="167">
        <v>0</v>
      </c>
    </row>
    <row r="3179" spans="1:16" x14ac:dyDescent="0.35">
      <c r="A3179" s="177" t="s">
        <v>1614</v>
      </c>
      <c r="B3179" s="175"/>
      <c r="C3179" s="175" t="s">
        <v>350</v>
      </c>
      <c r="D3179" s="175"/>
      <c r="E3179" s="175"/>
      <c r="F3179" s="175" t="s">
        <v>1613</v>
      </c>
      <c r="G3179" s="176"/>
      <c r="H3179" s="175" t="s">
        <v>1462</v>
      </c>
      <c r="I3179" s="173">
        <v>0</v>
      </c>
      <c r="J3179" s="173">
        <v>0</v>
      </c>
      <c r="K3179" s="173">
        <v>0</v>
      </c>
      <c r="L3179" s="174">
        <v>0</v>
      </c>
      <c r="M3179" s="173">
        <v>0</v>
      </c>
      <c r="N3179" s="173">
        <v>0</v>
      </c>
      <c r="O3179" s="173">
        <v>0</v>
      </c>
      <c r="P3179" s="167">
        <v>0</v>
      </c>
    </row>
    <row r="3180" spans="1:16" x14ac:dyDescent="0.35">
      <c r="A3180" s="177" t="s">
        <v>1612</v>
      </c>
      <c r="B3180" s="175"/>
      <c r="C3180" s="175" t="s">
        <v>8856</v>
      </c>
      <c r="D3180" s="175"/>
      <c r="E3180" s="175"/>
      <c r="F3180" s="175" t="s">
        <v>1611</v>
      </c>
      <c r="G3180" s="176"/>
      <c r="H3180" s="175" t="s">
        <v>1462</v>
      </c>
      <c r="I3180" s="173">
        <v>0</v>
      </c>
      <c r="J3180" s="173">
        <v>0</v>
      </c>
      <c r="K3180" s="173">
        <v>0</v>
      </c>
      <c r="L3180" s="174">
        <v>0</v>
      </c>
      <c r="M3180" s="173">
        <v>0</v>
      </c>
      <c r="N3180" s="173">
        <v>0</v>
      </c>
      <c r="O3180" s="173">
        <v>0</v>
      </c>
      <c r="P3180" s="167">
        <v>0</v>
      </c>
    </row>
    <row r="3181" spans="1:16" x14ac:dyDescent="0.35">
      <c r="A3181" s="177" t="s">
        <v>1610</v>
      </c>
      <c r="B3181" s="175"/>
      <c r="C3181" s="175" t="s">
        <v>8856</v>
      </c>
      <c r="D3181" s="175"/>
      <c r="E3181" s="175"/>
      <c r="F3181" s="175" t="s">
        <v>1609</v>
      </c>
      <c r="G3181" s="176"/>
      <c r="H3181" s="175" t="s">
        <v>1462</v>
      </c>
      <c r="I3181" s="173">
        <v>0</v>
      </c>
      <c r="J3181" s="173">
        <v>0</v>
      </c>
      <c r="K3181" s="173">
        <v>0</v>
      </c>
      <c r="L3181" s="174">
        <v>0</v>
      </c>
      <c r="M3181" s="173">
        <v>0</v>
      </c>
      <c r="N3181" s="173">
        <v>0</v>
      </c>
      <c r="O3181" s="173">
        <v>0</v>
      </c>
      <c r="P3181" s="167">
        <v>0</v>
      </c>
    </row>
    <row r="3182" spans="1:16" x14ac:dyDescent="0.35">
      <c r="A3182" s="177" t="s">
        <v>1608</v>
      </c>
      <c r="B3182" s="175"/>
      <c r="C3182" s="175" t="s">
        <v>8856</v>
      </c>
      <c r="D3182" s="175"/>
      <c r="E3182" s="175"/>
      <c r="F3182" s="175" t="s">
        <v>1607</v>
      </c>
      <c r="G3182" s="176"/>
      <c r="H3182" s="175" t="s">
        <v>1462</v>
      </c>
      <c r="I3182" s="173">
        <v>0</v>
      </c>
      <c r="J3182" s="173">
        <v>0</v>
      </c>
      <c r="K3182" s="173">
        <v>0</v>
      </c>
      <c r="L3182" s="174">
        <v>0</v>
      </c>
      <c r="M3182" s="173">
        <v>0</v>
      </c>
      <c r="N3182" s="173">
        <v>0</v>
      </c>
      <c r="O3182" s="173">
        <v>0</v>
      </c>
      <c r="P3182" s="167">
        <v>0</v>
      </c>
    </row>
    <row r="3183" spans="1:16" x14ac:dyDescent="0.35">
      <c r="A3183" s="177" t="s">
        <v>1606</v>
      </c>
      <c r="B3183" s="175"/>
      <c r="C3183" s="175" t="s">
        <v>8856</v>
      </c>
      <c r="D3183" s="175"/>
      <c r="E3183" s="175"/>
      <c r="F3183" s="175" t="s">
        <v>1605</v>
      </c>
      <c r="G3183" s="176"/>
      <c r="H3183" s="175" t="s">
        <v>1462</v>
      </c>
      <c r="I3183" s="173">
        <v>0</v>
      </c>
      <c r="J3183" s="173">
        <v>0</v>
      </c>
      <c r="K3183" s="173">
        <v>0</v>
      </c>
      <c r="L3183" s="174">
        <v>0</v>
      </c>
      <c r="M3183" s="173">
        <v>0</v>
      </c>
      <c r="N3183" s="173">
        <v>0</v>
      </c>
      <c r="O3183" s="173">
        <v>0</v>
      </c>
      <c r="P3183" s="167">
        <v>0</v>
      </c>
    </row>
    <row r="3184" spans="1:16" x14ac:dyDescent="0.35">
      <c r="A3184" s="177" t="s">
        <v>1604</v>
      </c>
      <c r="B3184" s="175"/>
      <c r="C3184" s="175" t="s">
        <v>260</v>
      </c>
      <c r="D3184" s="175" t="s">
        <v>1603</v>
      </c>
      <c r="E3184" s="175"/>
      <c r="F3184" s="175" t="s">
        <v>1602</v>
      </c>
      <c r="G3184" s="176" t="s">
        <v>1601</v>
      </c>
      <c r="H3184" s="175" t="s">
        <v>1469</v>
      </c>
      <c r="I3184" s="173">
        <v>0</v>
      </c>
      <c r="J3184" s="173">
        <v>0</v>
      </c>
      <c r="K3184" s="173">
        <v>0</v>
      </c>
      <c r="L3184" s="174">
        <v>0</v>
      </c>
      <c r="M3184" s="173">
        <v>84</v>
      </c>
      <c r="N3184" s="173">
        <v>29</v>
      </c>
      <c r="O3184" s="173">
        <v>36</v>
      </c>
      <c r="P3184" s="167">
        <v>1.8965517241379299</v>
      </c>
    </row>
    <row r="3185" spans="1:16" x14ac:dyDescent="0.35">
      <c r="A3185" s="177" t="s">
        <v>1600</v>
      </c>
      <c r="B3185" s="175"/>
      <c r="C3185" s="175" t="s">
        <v>257</v>
      </c>
      <c r="D3185" s="175" t="s">
        <v>1504</v>
      </c>
      <c r="E3185" s="175"/>
      <c r="F3185" s="175" t="s">
        <v>1599</v>
      </c>
      <c r="G3185" s="176" t="s">
        <v>213</v>
      </c>
      <c r="H3185" s="175" t="s">
        <v>1469</v>
      </c>
      <c r="I3185" s="173">
        <v>0</v>
      </c>
      <c r="J3185" s="173">
        <v>0</v>
      </c>
      <c r="K3185" s="173">
        <v>0</v>
      </c>
      <c r="L3185" s="174">
        <v>0</v>
      </c>
      <c r="M3185" s="173">
        <v>38</v>
      </c>
      <c r="N3185" s="173">
        <v>10</v>
      </c>
      <c r="O3185" s="173">
        <v>14</v>
      </c>
      <c r="P3185" s="167">
        <v>2.8</v>
      </c>
    </row>
    <row r="3186" spans="1:16" x14ac:dyDescent="0.35">
      <c r="A3186" s="177" t="s">
        <v>1598</v>
      </c>
      <c r="B3186" s="175"/>
      <c r="C3186" s="175" t="s">
        <v>257</v>
      </c>
      <c r="D3186" s="175"/>
      <c r="E3186" s="175"/>
      <c r="F3186" s="175" t="s">
        <v>1597</v>
      </c>
      <c r="G3186" s="176"/>
      <c r="H3186" s="175" t="s">
        <v>1469</v>
      </c>
      <c r="I3186" s="173">
        <v>0</v>
      </c>
      <c r="J3186" s="173">
        <v>0</v>
      </c>
      <c r="K3186" s="173">
        <v>0</v>
      </c>
      <c r="L3186" s="174">
        <v>0</v>
      </c>
      <c r="M3186" s="173">
        <v>0</v>
      </c>
      <c r="N3186" s="173">
        <v>0</v>
      </c>
      <c r="O3186" s="173">
        <v>0</v>
      </c>
      <c r="P3186" s="167">
        <v>0</v>
      </c>
    </row>
    <row r="3187" spans="1:16" x14ac:dyDescent="0.35">
      <c r="A3187" s="177" t="s">
        <v>1596</v>
      </c>
      <c r="B3187" s="175"/>
      <c r="C3187" s="175" t="s">
        <v>260</v>
      </c>
      <c r="D3187" s="175" t="s">
        <v>1504</v>
      </c>
      <c r="E3187" s="175"/>
      <c r="F3187" s="175" t="s">
        <v>1595</v>
      </c>
      <c r="G3187" s="176" t="s">
        <v>213</v>
      </c>
      <c r="H3187" s="175" t="s">
        <v>1469</v>
      </c>
      <c r="I3187" s="173">
        <v>0</v>
      </c>
      <c r="J3187" s="173">
        <v>0</v>
      </c>
      <c r="K3187" s="173">
        <v>0</v>
      </c>
      <c r="L3187" s="174">
        <v>0</v>
      </c>
      <c r="M3187" s="173">
        <v>38</v>
      </c>
      <c r="N3187" s="173">
        <v>10</v>
      </c>
      <c r="O3187" s="173">
        <v>12</v>
      </c>
      <c r="P3187" s="167">
        <v>2.8</v>
      </c>
    </row>
    <row r="3188" spans="1:16" x14ac:dyDescent="0.35">
      <c r="A3188" s="177" t="s">
        <v>1594</v>
      </c>
      <c r="B3188" s="175"/>
      <c r="C3188" s="175" t="s">
        <v>260</v>
      </c>
      <c r="D3188" s="175"/>
      <c r="E3188" s="175"/>
      <c r="F3188" s="175" t="s">
        <v>1593</v>
      </c>
      <c r="G3188" s="176"/>
      <c r="H3188" s="175" t="s">
        <v>1469</v>
      </c>
      <c r="I3188" s="173">
        <v>0</v>
      </c>
      <c r="J3188" s="173">
        <v>0</v>
      </c>
      <c r="K3188" s="173">
        <v>0</v>
      </c>
      <c r="L3188" s="174">
        <v>0</v>
      </c>
      <c r="M3188" s="173">
        <v>0</v>
      </c>
      <c r="N3188" s="173">
        <v>0</v>
      </c>
      <c r="O3188" s="173">
        <v>0</v>
      </c>
      <c r="P3188" s="167">
        <v>0</v>
      </c>
    </row>
    <row r="3189" spans="1:16" x14ac:dyDescent="0.35">
      <c r="A3189" s="177" t="s">
        <v>1592</v>
      </c>
      <c r="B3189" s="175"/>
      <c r="C3189" s="175" t="s">
        <v>259</v>
      </c>
      <c r="D3189" s="175"/>
      <c r="E3189" s="175"/>
      <c r="F3189" s="175" t="s">
        <v>1591</v>
      </c>
      <c r="G3189" s="176"/>
      <c r="H3189" s="175" t="s">
        <v>1462</v>
      </c>
      <c r="I3189" s="173">
        <v>0</v>
      </c>
      <c r="J3189" s="173">
        <v>0</v>
      </c>
      <c r="K3189" s="173">
        <v>0</v>
      </c>
      <c r="L3189" s="174">
        <v>0</v>
      </c>
      <c r="M3189" s="173">
        <v>0</v>
      </c>
      <c r="N3189" s="173">
        <v>0</v>
      </c>
      <c r="O3189" s="173">
        <v>0</v>
      </c>
      <c r="P3189" s="167">
        <v>0</v>
      </c>
    </row>
    <row r="3190" spans="1:16" x14ac:dyDescent="0.35">
      <c r="A3190" s="177" t="s">
        <v>1590</v>
      </c>
      <c r="B3190" s="175"/>
      <c r="C3190" s="175" t="s">
        <v>257</v>
      </c>
      <c r="D3190" s="175"/>
      <c r="E3190" s="175"/>
      <c r="F3190" s="175" t="s">
        <v>1589</v>
      </c>
      <c r="G3190" s="176"/>
      <c r="H3190" s="175" t="s">
        <v>1469</v>
      </c>
      <c r="I3190" s="173">
        <v>0</v>
      </c>
      <c r="J3190" s="173">
        <v>0</v>
      </c>
      <c r="K3190" s="173">
        <v>0</v>
      </c>
      <c r="L3190" s="174">
        <v>0</v>
      </c>
      <c r="M3190" s="173">
        <v>0</v>
      </c>
      <c r="N3190" s="173">
        <v>0</v>
      </c>
      <c r="O3190" s="173">
        <v>0</v>
      </c>
      <c r="P3190" s="167">
        <v>0</v>
      </c>
    </row>
    <row r="3191" spans="1:16" x14ac:dyDescent="0.35">
      <c r="A3191" s="177" t="s">
        <v>1588</v>
      </c>
      <c r="B3191" s="175"/>
      <c r="C3191" s="175" t="s">
        <v>260</v>
      </c>
      <c r="D3191" s="175"/>
      <c r="E3191" s="175"/>
      <c r="F3191" s="175" t="s">
        <v>1587</v>
      </c>
      <c r="G3191" s="176"/>
      <c r="H3191" s="175" t="s">
        <v>1469</v>
      </c>
      <c r="I3191" s="173">
        <v>0</v>
      </c>
      <c r="J3191" s="173">
        <v>0</v>
      </c>
      <c r="K3191" s="173">
        <v>0</v>
      </c>
      <c r="L3191" s="174">
        <v>0</v>
      </c>
      <c r="M3191" s="173">
        <v>0</v>
      </c>
      <c r="N3191" s="173">
        <v>0</v>
      </c>
      <c r="O3191" s="173">
        <v>0</v>
      </c>
      <c r="P3191" s="167">
        <v>0</v>
      </c>
    </row>
    <row r="3192" spans="1:16" x14ac:dyDescent="0.35">
      <c r="A3192" s="179" t="s">
        <v>1586</v>
      </c>
      <c r="B3192" s="178"/>
      <c r="C3192" s="175" t="s">
        <v>259</v>
      </c>
      <c r="D3192" s="175"/>
      <c r="E3192" s="175"/>
      <c r="F3192" s="175" t="s">
        <v>1585</v>
      </c>
      <c r="G3192" s="176"/>
      <c r="H3192" s="175" t="s">
        <v>1462</v>
      </c>
      <c r="I3192" s="173">
        <v>0</v>
      </c>
      <c r="J3192" s="173">
        <v>0</v>
      </c>
      <c r="K3192" s="173">
        <v>0</v>
      </c>
      <c r="L3192" s="174">
        <v>0</v>
      </c>
      <c r="M3192" s="173">
        <v>0</v>
      </c>
      <c r="N3192" s="173">
        <v>0</v>
      </c>
      <c r="O3192" s="173">
        <v>0</v>
      </c>
      <c r="P3192" s="167">
        <v>0</v>
      </c>
    </row>
    <row r="3193" spans="1:16" x14ac:dyDescent="0.35">
      <c r="A3193" s="177" t="s">
        <v>1584</v>
      </c>
      <c r="B3193" s="175"/>
      <c r="C3193" s="175" t="s">
        <v>260</v>
      </c>
      <c r="D3193" s="175"/>
      <c r="E3193" s="175"/>
      <c r="F3193" s="175" t="s">
        <v>1583</v>
      </c>
      <c r="G3193" s="176"/>
      <c r="H3193" s="175" t="s">
        <v>1469</v>
      </c>
      <c r="I3193" s="173">
        <v>0</v>
      </c>
      <c r="J3193" s="173">
        <v>0</v>
      </c>
      <c r="K3193" s="173">
        <v>0</v>
      </c>
      <c r="L3193" s="174">
        <v>0</v>
      </c>
      <c r="M3193" s="173">
        <v>0</v>
      </c>
      <c r="N3193" s="173">
        <v>0</v>
      </c>
      <c r="O3193" s="173">
        <v>0</v>
      </c>
      <c r="P3193" s="167">
        <v>0</v>
      </c>
    </row>
    <row r="3194" spans="1:16" x14ac:dyDescent="0.35">
      <c r="A3194" s="177" t="s">
        <v>1582</v>
      </c>
      <c r="B3194" s="175"/>
      <c r="C3194" s="175" t="s">
        <v>259</v>
      </c>
      <c r="D3194" s="175"/>
      <c r="E3194" s="175"/>
      <c r="F3194" s="175" t="s">
        <v>1581</v>
      </c>
      <c r="G3194" s="176"/>
      <c r="H3194" s="175" t="s">
        <v>1462</v>
      </c>
      <c r="I3194" s="173">
        <v>0</v>
      </c>
      <c r="J3194" s="173">
        <v>0</v>
      </c>
      <c r="K3194" s="173">
        <v>0</v>
      </c>
      <c r="L3194" s="174">
        <v>0</v>
      </c>
      <c r="M3194" s="173">
        <v>0</v>
      </c>
      <c r="N3194" s="173">
        <v>0</v>
      </c>
      <c r="O3194" s="173">
        <v>0</v>
      </c>
      <c r="P3194" s="167">
        <v>0</v>
      </c>
    </row>
    <row r="3195" spans="1:16" x14ac:dyDescent="0.35">
      <c r="A3195" s="177" t="s">
        <v>1580</v>
      </c>
      <c r="B3195" s="175"/>
      <c r="C3195" s="175" t="s">
        <v>260</v>
      </c>
      <c r="D3195" s="175"/>
      <c r="E3195" s="175"/>
      <c r="F3195" s="175" t="s">
        <v>1579</v>
      </c>
      <c r="G3195" s="176"/>
      <c r="H3195" s="175" t="s">
        <v>1469</v>
      </c>
      <c r="I3195" s="173">
        <v>0</v>
      </c>
      <c r="J3195" s="173">
        <v>0</v>
      </c>
      <c r="K3195" s="173">
        <v>0</v>
      </c>
      <c r="L3195" s="174">
        <v>0</v>
      </c>
      <c r="M3195" s="173">
        <v>0</v>
      </c>
      <c r="N3195" s="173">
        <v>0</v>
      </c>
      <c r="O3195" s="173">
        <v>0</v>
      </c>
      <c r="P3195" s="167">
        <v>0</v>
      </c>
    </row>
    <row r="3196" spans="1:16" x14ac:dyDescent="0.35">
      <c r="A3196" s="177" t="s">
        <v>1578</v>
      </c>
      <c r="B3196" s="175"/>
      <c r="C3196" s="175" t="s">
        <v>260</v>
      </c>
      <c r="D3196" s="175"/>
      <c r="E3196" s="175"/>
      <c r="F3196" s="175" t="s">
        <v>1577</v>
      </c>
      <c r="G3196" s="176"/>
      <c r="H3196" s="175" t="s">
        <v>1462</v>
      </c>
      <c r="I3196" s="173">
        <v>0</v>
      </c>
      <c r="J3196" s="173">
        <v>0</v>
      </c>
      <c r="K3196" s="173">
        <v>0</v>
      </c>
      <c r="L3196" s="174">
        <v>0</v>
      </c>
      <c r="M3196" s="173">
        <v>0</v>
      </c>
      <c r="N3196" s="173">
        <v>0</v>
      </c>
      <c r="O3196" s="173">
        <v>0</v>
      </c>
      <c r="P3196" s="167">
        <v>0</v>
      </c>
    </row>
    <row r="3197" spans="1:16" x14ac:dyDescent="0.35">
      <c r="A3197" s="177" t="s">
        <v>1576</v>
      </c>
      <c r="B3197" s="175"/>
      <c r="C3197" s="175" t="s">
        <v>260</v>
      </c>
      <c r="D3197" s="175"/>
      <c r="E3197" s="175"/>
      <c r="F3197" s="175" t="s">
        <v>1575</v>
      </c>
      <c r="G3197" s="176"/>
      <c r="H3197" s="175" t="s">
        <v>1469</v>
      </c>
      <c r="I3197" s="173">
        <v>0</v>
      </c>
      <c r="J3197" s="173">
        <v>0</v>
      </c>
      <c r="K3197" s="173">
        <v>0</v>
      </c>
      <c r="L3197" s="174">
        <v>0</v>
      </c>
      <c r="M3197" s="173">
        <v>0</v>
      </c>
      <c r="N3197" s="173">
        <v>0</v>
      </c>
      <c r="O3197" s="173">
        <v>0</v>
      </c>
      <c r="P3197" s="167">
        <v>0</v>
      </c>
    </row>
    <row r="3198" spans="1:16" x14ac:dyDescent="0.35">
      <c r="A3198" s="177" t="s">
        <v>1574</v>
      </c>
      <c r="B3198" s="175"/>
      <c r="C3198" s="175" t="s">
        <v>260</v>
      </c>
      <c r="D3198" s="175" t="s">
        <v>1573</v>
      </c>
      <c r="E3198" s="175"/>
      <c r="F3198" s="175" t="s">
        <v>1572</v>
      </c>
      <c r="G3198" s="176" t="s">
        <v>1571</v>
      </c>
      <c r="H3198" s="175" t="s">
        <v>1469</v>
      </c>
      <c r="I3198" s="173">
        <v>0</v>
      </c>
      <c r="J3198" s="173">
        <v>0</v>
      </c>
      <c r="K3198" s="173">
        <v>0</v>
      </c>
      <c r="L3198" s="174">
        <v>0</v>
      </c>
      <c r="M3198" s="173">
        <v>57</v>
      </c>
      <c r="N3198" s="173">
        <v>13</v>
      </c>
      <c r="O3198" s="173">
        <v>19</v>
      </c>
      <c r="P3198" s="167">
        <v>3.3846153846153899</v>
      </c>
    </row>
    <row r="3199" spans="1:16" x14ac:dyDescent="0.35">
      <c r="A3199" s="177" t="s">
        <v>1570</v>
      </c>
      <c r="B3199" s="175"/>
      <c r="C3199" s="175" t="s">
        <v>260</v>
      </c>
      <c r="D3199" s="175" t="s">
        <v>1504</v>
      </c>
      <c r="E3199" s="175"/>
      <c r="F3199" s="175" t="s">
        <v>1569</v>
      </c>
      <c r="G3199" s="176" t="s">
        <v>213</v>
      </c>
      <c r="H3199" s="175" t="s">
        <v>1469</v>
      </c>
      <c r="I3199" s="173">
        <v>0</v>
      </c>
      <c r="J3199" s="173">
        <v>0</v>
      </c>
      <c r="K3199" s="173">
        <v>0</v>
      </c>
      <c r="L3199" s="174">
        <v>0</v>
      </c>
      <c r="M3199" s="173">
        <v>37</v>
      </c>
      <c r="N3199" s="173">
        <v>10</v>
      </c>
      <c r="O3199" s="173">
        <v>14</v>
      </c>
      <c r="P3199" s="167">
        <v>2.7</v>
      </c>
    </row>
    <row r="3200" spans="1:16" x14ac:dyDescent="0.35">
      <c r="A3200" s="177" t="s">
        <v>1568</v>
      </c>
      <c r="B3200" s="175"/>
      <c r="C3200" s="175" t="s">
        <v>257</v>
      </c>
      <c r="D3200" s="175"/>
      <c r="E3200" s="175"/>
      <c r="F3200" s="175" t="s">
        <v>1567</v>
      </c>
      <c r="G3200" s="176"/>
      <c r="H3200" s="175" t="s">
        <v>1469</v>
      </c>
      <c r="I3200" s="173">
        <v>0</v>
      </c>
      <c r="J3200" s="173">
        <v>0</v>
      </c>
      <c r="K3200" s="173">
        <v>0</v>
      </c>
      <c r="L3200" s="174">
        <v>0</v>
      </c>
      <c r="M3200" s="173">
        <v>0</v>
      </c>
      <c r="N3200" s="173">
        <v>0</v>
      </c>
      <c r="O3200" s="173">
        <v>0</v>
      </c>
      <c r="P3200" s="167">
        <v>0</v>
      </c>
    </row>
    <row r="3201" spans="1:16" x14ac:dyDescent="0.35">
      <c r="A3201" s="177" t="s">
        <v>1566</v>
      </c>
      <c r="B3201" s="175"/>
      <c r="C3201" s="175" t="s">
        <v>257</v>
      </c>
      <c r="D3201" s="175"/>
      <c r="E3201" s="175"/>
      <c r="F3201" s="175" t="s">
        <v>1565</v>
      </c>
      <c r="G3201" s="176"/>
      <c r="H3201" s="175" t="s">
        <v>1469</v>
      </c>
      <c r="I3201" s="173">
        <v>0</v>
      </c>
      <c r="J3201" s="173">
        <v>0</v>
      </c>
      <c r="K3201" s="173">
        <v>0</v>
      </c>
      <c r="L3201" s="174">
        <v>0</v>
      </c>
      <c r="M3201" s="173">
        <v>0</v>
      </c>
      <c r="N3201" s="173">
        <v>0</v>
      </c>
      <c r="O3201" s="173">
        <v>0</v>
      </c>
      <c r="P3201" s="167">
        <v>0</v>
      </c>
    </row>
    <row r="3202" spans="1:16" x14ac:dyDescent="0.35">
      <c r="A3202" s="177" t="s">
        <v>1564</v>
      </c>
      <c r="B3202" s="175"/>
      <c r="C3202" s="175" t="s">
        <v>259</v>
      </c>
      <c r="D3202" s="175"/>
      <c r="E3202" s="175"/>
      <c r="F3202" s="175" t="s">
        <v>1563</v>
      </c>
      <c r="G3202" s="176"/>
      <c r="H3202" s="175" t="s">
        <v>1462</v>
      </c>
      <c r="I3202" s="173">
        <v>0</v>
      </c>
      <c r="J3202" s="173">
        <v>0</v>
      </c>
      <c r="K3202" s="173">
        <v>0</v>
      </c>
      <c r="L3202" s="174">
        <v>0</v>
      </c>
      <c r="M3202" s="173">
        <v>0</v>
      </c>
      <c r="N3202" s="173">
        <v>0</v>
      </c>
      <c r="O3202" s="173">
        <v>0</v>
      </c>
      <c r="P3202" s="167">
        <v>0</v>
      </c>
    </row>
    <row r="3203" spans="1:16" x14ac:dyDescent="0.35">
      <c r="A3203" s="177" t="s">
        <v>1562</v>
      </c>
      <c r="B3203" s="175"/>
      <c r="C3203" s="175" t="s">
        <v>257</v>
      </c>
      <c r="D3203" s="175"/>
      <c r="E3203" s="175"/>
      <c r="F3203" s="175" t="s">
        <v>1561</v>
      </c>
      <c r="G3203" s="176"/>
      <c r="H3203" s="175" t="s">
        <v>1469</v>
      </c>
      <c r="I3203" s="173">
        <v>0</v>
      </c>
      <c r="J3203" s="173">
        <v>0</v>
      </c>
      <c r="K3203" s="173">
        <v>0</v>
      </c>
      <c r="L3203" s="174">
        <v>0</v>
      </c>
      <c r="M3203" s="173">
        <v>0</v>
      </c>
      <c r="N3203" s="173">
        <v>0</v>
      </c>
      <c r="O3203" s="173">
        <v>0</v>
      </c>
      <c r="P3203" s="167">
        <v>0</v>
      </c>
    </row>
    <row r="3204" spans="1:16" x14ac:dyDescent="0.35">
      <c r="A3204" s="177" t="s">
        <v>1560</v>
      </c>
      <c r="B3204" s="175"/>
      <c r="C3204" s="175" t="s">
        <v>259</v>
      </c>
      <c r="D3204" s="175"/>
      <c r="E3204" s="175"/>
      <c r="F3204" s="175" t="s">
        <v>1559</v>
      </c>
      <c r="G3204" s="176"/>
      <c r="H3204" s="175" t="s">
        <v>1462</v>
      </c>
      <c r="I3204" s="173">
        <v>0</v>
      </c>
      <c r="J3204" s="173">
        <v>0</v>
      </c>
      <c r="K3204" s="173">
        <v>0</v>
      </c>
      <c r="L3204" s="174">
        <v>0</v>
      </c>
      <c r="M3204" s="173">
        <v>0</v>
      </c>
      <c r="N3204" s="173">
        <v>0</v>
      </c>
      <c r="O3204" s="173">
        <v>0</v>
      </c>
      <c r="P3204" s="167">
        <v>0</v>
      </c>
    </row>
    <row r="3205" spans="1:16" x14ac:dyDescent="0.35">
      <c r="A3205" s="177" t="s">
        <v>1558</v>
      </c>
      <c r="B3205" s="175"/>
      <c r="C3205" s="175" t="s">
        <v>259</v>
      </c>
      <c r="D3205" s="175"/>
      <c r="E3205" s="175"/>
      <c r="F3205" s="175" t="s">
        <v>1557</v>
      </c>
      <c r="G3205" s="176"/>
      <c r="H3205" s="175" t="s">
        <v>1462</v>
      </c>
      <c r="I3205" s="173">
        <v>0</v>
      </c>
      <c r="J3205" s="173">
        <v>0</v>
      </c>
      <c r="K3205" s="173">
        <v>0</v>
      </c>
      <c r="L3205" s="174">
        <v>0</v>
      </c>
      <c r="M3205" s="173">
        <v>0</v>
      </c>
      <c r="N3205" s="173">
        <v>0</v>
      </c>
      <c r="O3205" s="173">
        <v>0</v>
      </c>
      <c r="P3205" s="167">
        <v>0</v>
      </c>
    </row>
    <row r="3206" spans="1:16" x14ac:dyDescent="0.35">
      <c r="A3206" s="177" t="s">
        <v>1556</v>
      </c>
      <c r="B3206" s="175"/>
      <c r="C3206" s="175" t="s">
        <v>257</v>
      </c>
      <c r="D3206" s="175"/>
      <c r="E3206" s="175"/>
      <c r="F3206" s="175" t="s">
        <v>1555</v>
      </c>
      <c r="G3206" s="176"/>
      <c r="H3206" s="175" t="s">
        <v>1469</v>
      </c>
      <c r="I3206" s="173">
        <v>0</v>
      </c>
      <c r="J3206" s="173">
        <v>0</v>
      </c>
      <c r="K3206" s="173">
        <v>0</v>
      </c>
      <c r="L3206" s="174">
        <v>0</v>
      </c>
      <c r="M3206" s="173">
        <v>0</v>
      </c>
      <c r="N3206" s="173">
        <v>0</v>
      </c>
      <c r="O3206" s="173">
        <v>0</v>
      </c>
      <c r="P3206" s="167">
        <v>0</v>
      </c>
    </row>
    <row r="3207" spans="1:16" x14ac:dyDescent="0.35">
      <c r="A3207" s="177" t="s">
        <v>1554</v>
      </c>
      <c r="B3207" s="175"/>
      <c r="C3207" s="175" t="s">
        <v>259</v>
      </c>
      <c r="D3207" s="175"/>
      <c r="E3207" s="175"/>
      <c r="F3207" s="175" t="s">
        <v>1553</v>
      </c>
      <c r="G3207" s="176"/>
      <c r="H3207" s="175" t="s">
        <v>1462</v>
      </c>
      <c r="I3207" s="173">
        <v>0</v>
      </c>
      <c r="J3207" s="173">
        <v>0</v>
      </c>
      <c r="K3207" s="173">
        <v>0</v>
      </c>
      <c r="L3207" s="174">
        <v>0</v>
      </c>
      <c r="M3207" s="173">
        <v>0</v>
      </c>
      <c r="N3207" s="173">
        <v>0</v>
      </c>
      <c r="O3207" s="173">
        <v>0</v>
      </c>
      <c r="P3207" s="167">
        <v>0</v>
      </c>
    </row>
    <row r="3208" spans="1:16" x14ac:dyDescent="0.35">
      <c r="A3208" s="177" t="s">
        <v>1552</v>
      </c>
      <c r="B3208" s="175"/>
      <c r="C3208" s="175" t="s">
        <v>260</v>
      </c>
      <c r="D3208" s="175"/>
      <c r="E3208" s="175"/>
      <c r="F3208" s="175" t="s">
        <v>1551</v>
      </c>
      <c r="G3208" s="176"/>
      <c r="H3208" s="175" t="s">
        <v>1469</v>
      </c>
      <c r="I3208" s="173">
        <v>0</v>
      </c>
      <c r="J3208" s="173">
        <v>0</v>
      </c>
      <c r="K3208" s="173">
        <v>0</v>
      </c>
      <c r="L3208" s="174">
        <v>0</v>
      </c>
      <c r="M3208" s="173">
        <v>0</v>
      </c>
      <c r="N3208" s="173">
        <v>0</v>
      </c>
      <c r="O3208" s="173">
        <v>0</v>
      </c>
      <c r="P3208" s="167">
        <v>0</v>
      </c>
    </row>
    <row r="3209" spans="1:16" x14ac:dyDescent="0.35">
      <c r="A3209" s="177" t="s">
        <v>1550</v>
      </c>
      <c r="B3209" s="175"/>
      <c r="C3209" s="175" t="s">
        <v>257</v>
      </c>
      <c r="D3209" s="175"/>
      <c r="E3209" s="175"/>
      <c r="F3209" s="175" t="s">
        <v>1549</v>
      </c>
      <c r="G3209" s="176"/>
      <c r="H3209" s="175" t="s">
        <v>1469</v>
      </c>
      <c r="I3209" s="173">
        <v>0</v>
      </c>
      <c r="J3209" s="173">
        <v>0</v>
      </c>
      <c r="K3209" s="173">
        <v>0</v>
      </c>
      <c r="L3209" s="174">
        <v>0</v>
      </c>
      <c r="M3209" s="173">
        <v>0</v>
      </c>
      <c r="N3209" s="173">
        <v>0</v>
      </c>
      <c r="O3209" s="173">
        <v>0</v>
      </c>
      <c r="P3209" s="167">
        <v>0</v>
      </c>
    </row>
    <row r="3210" spans="1:16" x14ac:dyDescent="0.35">
      <c r="A3210" s="177" t="s">
        <v>1548</v>
      </c>
      <c r="B3210" s="175"/>
      <c r="C3210" s="175" t="s">
        <v>259</v>
      </c>
      <c r="D3210" s="175"/>
      <c r="E3210" s="175"/>
      <c r="F3210" s="175" t="s">
        <v>1547</v>
      </c>
      <c r="G3210" s="176"/>
      <c r="H3210" s="175" t="s">
        <v>1462</v>
      </c>
      <c r="I3210" s="173">
        <v>0</v>
      </c>
      <c r="J3210" s="173">
        <v>0</v>
      </c>
      <c r="K3210" s="173">
        <v>0</v>
      </c>
      <c r="L3210" s="174">
        <v>0</v>
      </c>
      <c r="M3210" s="173">
        <v>0</v>
      </c>
      <c r="N3210" s="173">
        <v>0</v>
      </c>
      <c r="O3210" s="173">
        <v>0</v>
      </c>
      <c r="P3210" s="167">
        <v>0</v>
      </c>
    </row>
    <row r="3211" spans="1:16" x14ac:dyDescent="0.35">
      <c r="A3211" s="177" t="s">
        <v>1546</v>
      </c>
      <c r="B3211" s="175"/>
      <c r="C3211" s="175" t="s">
        <v>257</v>
      </c>
      <c r="D3211" s="175"/>
      <c r="E3211" s="175"/>
      <c r="F3211" s="175" t="s">
        <v>1545</v>
      </c>
      <c r="G3211" s="176"/>
      <c r="H3211" s="175" t="s">
        <v>1469</v>
      </c>
      <c r="I3211" s="173">
        <v>0</v>
      </c>
      <c r="J3211" s="173">
        <v>0</v>
      </c>
      <c r="K3211" s="173">
        <v>0</v>
      </c>
      <c r="L3211" s="174">
        <v>0</v>
      </c>
      <c r="M3211" s="173">
        <v>0</v>
      </c>
      <c r="N3211" s="173">
        <v>0</v>
      </c>
      <c r="O3211" s="173">
        <v>0</v>
      </c>
      <c r="P3211" s="167">
        <v>0</v>
      </c>
    </row>
    <row r="3212" spans="1:16" x14ac:dyDescent="0.35">
      <c r="A3212" s="177" t="s">
        <v>1544</v>
      </c>
      <c r="B3212" s="175"/>
      <c r="C3212" s="175" t="s">
        <v>260</v>
      </c>
      <c r="D3212" s="175"/>
      <c r="E3212" s="175"/>
      <c r="F3212" s="175" t="s">
        <v>1543</v>
      </c>
      <c r="G3212" s="176"/>
      <c r="H3212" s="175" t="s">
        <v>1469</v>
      </c>
      <c r="I3212" s="173">
        <v>0</v>
      </c>
      <c r="J3212" s="173">
        <v>0</v>
      </c>
      <c r="K3212" s="173">
        <v>0</v>
      </c>
      <c r="L3212" s="174">
        <v>0</v>
      </c>
      <c r="M3212" s="173">
        <v>0</v>
      </c>
      <c r="N3212" s="173">
        <v>0</v>
      </c>
      <c r="O3212" s="173">
        <v>0</v>
      </c>
      <c r="P3212" s="167">
        <v>0</v>
      </c>
    </row>
    <row r="3213" spans="1:16" x14ac:dyDescent="0.35">
      <c r="A3213" s="177" t="s">
        <v>1542</v>
      </c>
      <c r="B3213" s="175"/>
      <c r="C3213" s="175" t="s">
        <v>257</v>
      </c>
      <c r="D3213" s="175"/>
      <c r="E3213" s="175"/>
      <c r="F3213" s="175" t="s">
        <v>1541</v>
      </c>
      <c r="G3213" s="176"/>
      <c r="H3213" s="175" t="s">
        <v>1469</v>
      </c>
      <c r="I3213" s="173">
        <v>0</v>
      </c>
      <c r="J3213" s="173">
        <v>0</v>
      </c>
      <c r="K3213" s="173">
        <v>0</v>
      </c>
      <c r="L3213" s="174">
        <v>0</v>
      </c>
      <c r="M3213" s="173">
        <v>0</v>
      </c>
      <c r="N3213" s="173">
        <v>0</v>
      </c>
      <c r="O3213" s="173">
        <v>0</v>
      </c>
      <c r="P3213" s="167">
        <v>0</v>
      </c>
    </row>
    <row r="3214" spans="1:16" x14ac:dyDescent="0.35">
      <c r="A3214" s="177" t="s">
        <v>1540</v>
      </c>
      <c r="B3214" s="175"/>
      <c r="C3214" s="175" t="s">
        <v>257</v>
      </c>
      <c r="D3214" s="175"/>
      <c r="E3214" s="175"/>
      <c r="F3214" s="175" t="s">
        <v>1539</v>
      </c>
      <c r="G3214" s="176"/>
      <c r="H3214" s="175" t="s">
        <v>1469</v>
      </c>
      <c r="I3214" s="173">
        <v>0</v>
      </c>
      <c r="J3214" s="173">
        <v>0</v>
      </c>
      <c r="K3214" s="173">
        <v>0</v>
      </c>
      <c r="L3214" s="174">
        <v>0</v>
      </c>
      <c r="M3214" s="173">
        <v>0</v>
      </c>
      <c r="N3214" s="173">
        <v>0</v>
      </c>
      <c r="O3214" s="173">
        <v>0</v>
      </c>
      <c r="P3214" s="167">
        <v>0</v>
      </c>
    </row>
    <row r="3215" spans="1:16" x14ac:dyDescent="0.35">
      <c r="A3215" s="177" t="s">
        <v>1538</v>
      </c>
      <c r="B3215" s="175"/>
      <c r="C3215" s="175" t="s">
        <v>257</v>
      </c>
      <c r="D3215" s="175"/>
      <c r="E3215" s="175"/>
      <c r="F3215" s="175" t="s">
        <v>1537</v>
      </c>
      <c r="G3215" s="176"/>
      <c r="H3215" s="175" t="s">
        <v>1469</v>
      </c>
      <c r="I3215" s="173">
        <v>0</v>
      </c>
      <c r="J3215" s="173">
        <v>0</v>
      </c>
      <c r="K3215" s="173">
        <v>0</v>
      </c>
      <c r="L3215" s="174">
        <v>0</v>
      </c>
      <c r="M3215" s="173">
        <v>0</v>
      </c>
      <c r="N3215" s="173">
        <v>0</v>
      </c>
      <c r="O3215" s="173">
        <v>0</v>
      </c>
      <c r="P3215" s="167">
        <v>0</v>
      </c>
    </row>
    <row r="3216" spans="1:16" x14ac:dyDescent="0.35">
      <c r="A3216" s="177" t="s">
        <v>1536</v>
      </c>
      <c r="B3216" s="175"/>
      <c r="C3216" s="175" t="s">
        <v>257</v>
      </c>
      <c r="D3216" s="175"/>
      <c r="E3216" s="175"/>
      <c r="F3216" s="175" t="s">
        <v>1535</v>
      </c>
      <c r="G3216" s="176"/>
      <c r="H3216" s="175" t="s">
        <v>1469</v>
      </c>
      <c r="I3216" s="173">
        <v>0</v>
      </c>
      <c r="J3216" s="173">
        <v>0</v>
      </c>
      <c r="K3216" s="173">
        <v>0</v>
      </c>
      <c r="L3216" s="174">
        <v>0</v>
      </c>
      <c r="M3216" s="173">
        <v>0</v>
      </c>
      <c r="N3216" s="173">
        <v>0</v>
      </c>
      <c r="O3216" s="173">
        <v>0</v>
      </c>
      <c r="P3216" s="167">
        <v>0</v>
      </c>
    </row>
    <row r="3217" spans="1:16" x14ac:dyDescent="0.35">
      <c r="A3217" s="177" t="s">
        <v>1534</v>
      </c>
      <c r="B3217" s="175"/>
      <c r="C3217" s="175" t="s">
        <v>259</v>
      </c>
      <c r="D3217" s="175"/>
      <c r="E3217" s="175"/>
      <c r="F3217" s="175" t="s">
        <v>1533</v>
      </c>
      <c r="G3217" s="176"/>
      <c r="H3217" s="175" t="s">
        <v>1462</v>
      </c>
      <c r="I3217" s="173">
        <v>0</v>
      </c>
      <c r="J3217" s="173">
        <v>0</v>
      </c>
      <c r="K3217" s="173">
        <v>0</v>
      </c>
      <c r="L3217" s="174">
        <v>0</v>
      </c>
      <c r="M3217" s="173">
        <v>0</v>
      </c>
      <c r="N3217" s="173">
        <v>0</v>
      </c>
      <c r="O3217" s="173">
        <v>0</v>
      </c>
      <c r="P3217" s="167">
        <v>0</v>
      </c>
    </row>
    <row r="3218" spans="1:16" x14ac:dyDescent="0.35">
      <c r="A3218" s="177" t="s">
        <v>1532</v>
      </c>
      <c r="B3218" s="175"/>
      <c r="C3218" s="175" t="s">
        <v>255</v>
      </c>
      <c r="D3218" s="175"/>
      <c r="E3218" s="175"/>
      <c r="F3218" s="175" t="s">
        <v>1531</v>
      </c>
      <c r="G3218" s="176"/>
      <c r="H3218" s="175" t="s">
        <v>1469</v>
      </c>
      <c r="I3218" s="173">
        <v>0</v>
      </c>
      <c r="J3218" s="173">
        <v>0</v>
      </c>
      <c r="K3218" s="173">
        <v>0</v>
      </c>
      <c r="L3218" s="174">
        <v>0</v>
      </c>
      <c r="M3218" s="173">
        <v>0</v>
      </c>
      <c r="N3218" s="173">
        <v>0</v>
      </c>
      <c r="O3218" s="173">
        <v>0</v>
      </c>
      <c r="P3218" s="167">
        <v>0</v>
      </c>
    </row>
    <row r="3219" spans="1:16" x14ac:dyDescent="0.35">
      <c r="A3219" s="177" t="s">
        <v>1530</v>
      </c>
      <c r="B3219" s="175"/>
      <c r="C3219" s="175" t="s">
        <v>8856</v>
      </c>
      <c r="D3219" s="175" t="s">
        <v>10855</v>
      </c>
      <c r="E3219" s="175"/>
      <c r="F3219" s="175" t="s">
        <v>1529</v>
      </c>
      <c r="G3219" s="176" t="s">
        <v>1839</v>
      </c>
      <c r="H3219" s="175" t="s">
        <v>1462</v>
      </c>
      <c r="I3219" s="173">
        <v>0</v>
      </c>
      <c r="J3219" s="173">
        <v>0</v>
      </c>
      <c r="K3219" s="173">
        <v>0</v>
      </c>
      <c r="L3219" s="174">
        <v>0</v>
      </c>
      <c r="M3219" s="173">
        <v>22</v>
      </c>
      <c r="N3219" s="173">
        <v>15</v>
      </c>
      <c r="O3219" s="173">
        <v>11</v>
      </c>
      <c r="P3219" s="167">
        <v>0.46666666666666701</v>
      </c>
    </row>
    <row r="3220" spans="1:16" x14ac:dyDescent="0.35">
      <c r="A3220" s="177" t="s">
        <v>1527</v>
      </c>
      <c r="B3220" s="175"/>
      <c r="C3220" s="175" t="s">
        <v>258</v>
      </c>
      <c r="D3220" s="175" t="s">
        <v>9196</v>
      </c>
      <c r="E3220" s="175"/>
      <c r="F3220" s="175" t="s">
        <v>1525</v>
      </c>
      <c r="G3220" s="176" t="s">
        <v>201</v>
      </c>
      <c r="H3220" s="175" t="s">
        <v>1469</v>
      </c>
      <c r="I3220" s="173">
        <v>0</v>
      </c>
      <c r="J3220" s="173">
        <v>0</v>
      </c>
      <c r="K3220" s="173">
        <v>0</v>
      </c>
      <c r="L3220" s="174">
        <v>0</v>
      </c>
      <c r="M3220" s="173">
        <v>17</v>
      </c>
      <c r="N3220" s="173">
        <v>3</v>
      </c>
      <c r="O3220" s="173">
        <v>5</v>
      </c>
      <c r="P3220" s="167">
        <v>4.6666666666666696</v>
      </c>
    </row>
    <row r="3221" spans="1:16" x14ac:dyDescent="0.35">
      <c r="A3221" s="177" t="s">
        <v>1524</v>
      </c>
      <c r="B3221" s="175"/>
      <c r="C3221" s="175" t="s">
        <v>260</v>
      </c>
      <c r="D3221" s="175" t="s">
        <v>1523</v>
      </c>
      <c r="E3221" s="175"/>
      <c r="F3221" s="175" t="s">
        <v>1522</v>
      </c>
      <c r="G3221" s="176" t="s">
        <v>201</v>
      </c>
      <c r="H3221" s="175" t="s">
        <v>1469</v>
      </c>
      <c r="I3221" s="173">
        <v>0</v>
      </c>
      <c r="J3221" s="173">
        <v>0</v>
      </c>
      <c r="K3221" s="173">
        <v>0</v>
      </c>
      <c r="L3221" s="174">
        <v>0</v>
      </c>
      <c r="M3221" s="173">
        <v>249</v>
      </c>
      <c r="N3221" s="173">
        <v>79</v>
      </c>
      <c r="O3221" s="173">
        <v>103</v>
      </c>
      <c r="P3221" s="167">
        <v>2.15189873417722</v>
      </c>
    </row>
    <row r="3222" spans="1:16" x14ac:dyDescent="0.35">
      <c r="A3222" s="177" t="s">
        <v>1521</v>
      </c>
      <c r="B3222" s="175"/>
      <c r="C3222" s="175" t="s">
        <v>263</v>
      </c>
      <c r="D3222" s="175"/>
      <c r="E3222" s="175"/>
      <c r="F3222" s="175" t="s">
        <v>1520</v>
      </c>
      <c r="G3222" s="176"/>
      <c r="H3222" s="175" t="s">
        <v>1462</v>
      </c>
      <c r="I3222" s="173">
        <v>0</v>
      </c>
      <c r="J3222" s="173">
        <v>0</v>
      </c>
      <c r="K3222" s="173">
        <v>0</v>
      </c>
      <c r="L3222" s="174">
        <v>0</v>
      </c>
      <c r="M3222" s="173">
        <v>0</v>
      </c>
      <c r="N3222" s="173">
        <v>0</v>
      </c>
      <c r="O3222" s="173">
        <v>0</v>
      </c>
      <c r="P3222" s="167">
        <v>0</v>
      </c>
    </row>
    <row r="3223" spans="1:16" x14ac:dyDescent="0.35">
      <c r="A3223" s="177" t="s">
        <v>1517</v>
      </c>
      <c r="B3223" s="175"/>
      <c r="C3223" s="175" t="s">
        <v>259</v>
      </c>
      <c r="D3223" s="175"/>
      <c r="E3223" s="175"/>
      <c r="F3223" s="175" t="s">
        <v>1516</v>
      </c>
      <c r="G3223" s="176"/>
      <c r="H3223" s="175" t="s">
        <v>1462</v>
      </c>
      <c r="I3223" s="173">
        <v>0</v>
      </c>
      <c r="J3223" s="173">
        <v>0</v>
      </c>
      <c r="K3223" s="173">
        <v>0</v>
      </c>
      <c r="L3223" s="174">
        <v>0</v>
      </c>
      <c r="M3223" s="173">
        <v>0</v>
      </c>
      <c r="N3223" s="173">
        <v>0</v>
      </c>
      <c r="O3223" s="173">
        <v>0</v>
      </c>
      <c r="P3223" s="167">
        <v>0</v>
      </c>
    </row>
    <row r="3224" spans="1:16" x14ac:dyDescent="0.35">
      <c r="A3224" s="177" t="s">
        <v>1515</v>
      </c>
      <c r="B3224" s="175"/>
      <c r="C3224" s="175" t="s">
        <v>263</v>
      </c>
      <c r="D3224" s="175"/>
      <c r="E3224" s="175"/>
      <c r="F3224" s="175" t="s">
        <v>1514</v>
      </c>
      <c r="G3224" s="176"/>
      <c r="H3224" s="175" t="s">
        <v>1462</v>
      </c>
      <c r="I3224" s="173">
        <v>0</v>
      </c>
      <c r="J3224" s="173">
        <v>0</v>
      </c>
      <c r="K3224" s="173">
        <v>0</v>
      </c>
      <c r="L3224" s="174">
        <v>0</v>
      </c>
      <c r="M3224" s="173">
        <v>0</v>
      </c>
      <c r="N3224" s="173">
        <v>0</v>
      </c>
      <c r="O3224" s="173">
        <v>0</v>
      </c>
      <c r="P3224" s="167">
        <v>0</v>
      </c>
    </row>
    <row r="3225" spans="1:16" x14ac:dyDescent="0.35">
      <c r="A3225" s="177" t="s">
        <v>1513</v>
      </c>
      <c r="B3225" s="175"/>
      <c r="C3225" s="175" t="s">
        <v>263</v>
      </c>
      <c r="D3225" s="175" t="s">
        <v>1700</v>
      </c>
      <c r="E3225" s="175"/>
      <c r="F3225" s="175" t="s">
        <v>1512</v>
      </c>
      <c r="G3225" s="176" t="s">
        <v>1698</v>
      </c>
      <c r="H3225" s="175" t="s">
        <v>1469</v>
      </c>
      <c r="I3225" s="173">
        <v>0</v>
      </c>
      <c r="J3225" s="173">
        <v>0</v>
      </c>
      <c r="K3225" s="173">
        <v>0</v>
      </c>
      <c r="L3225" s="174">
        <v>0</v>
      </c>
      <c r="M3225" s="173">
        <v>17</v>
      </c>
      <c r="N3225" s="173">
        <v>3</v>
      </c>
      <c r="O3225" s="173">
        <v>2</v>
      </c>
      <c r="P3225" s="167">
        <v>4.6666666666666696</v>
      </c>
    </row>
    <row r="3226" spans="1:16" x14ac:dyDescent="0.35">
      <c r="A3226" s="177" t="s">
        <v>1511</v>
      </c>
      <c r="B3226" s="175"/>
      <c r="C3226" s="175" t="s">
        <v>263</v>
      </c>
      <c r="D3226" s="175" t="s">
        <v>1700</v>
      </c>
      <c r="E3226" s="175"/>
      <c r="F3226" s="175" t="s">
        <v>1510</v>
      </c>
      <c r="G3226" s="176" t="s">
        <v>1698</v>
      </c>
      <c r="H3226" s="175" t="s">
        <v>1469</v>
      </c>
      <c r="I3226" s="173">
        <v>0</v>
      </c>
      <c r="J3226" s="173">
        <v>0</v>
      </c>
      <c r="K3226" s="173">
        <v>0</v>
      </c>
      <c r="L3226" s="174">
        <v>0</v>
      </c>
      <c r="M3226" s="173">
        <v>17</v>
      </c>
      <c r="N3226" s="173">
        <v>3</v>
      </c>
      <c r="O3226" s="173">
        <v>2</v>
      </c>
      <c r="P3226" s="167">
        <v>4.6666666666666696</v>
      </c>
    </row>
    <row r="3227" spans="1:16" x14ac:dyDescent="0.35">
      <c r="A3227" s="177" t="s">
        <v>1509</v>
      </c>
      <c r="B3227" s="175"/>
      <c r="C3227" s="175" t="s">
        <v>263</v>
      </c>
      <c r="D3227" s="175" t="s">
        <v>1700</v>
      </c>
      <c r="E3227" s="175"/>
      <c r="F3227" s="175" t="s">
        <v>1508</v>
      </c>
      <c r="G3227" s="176" t="s">
        <v>1698</v>
      </c>
      <c r="H3227" s="175" t="s">
        <v>1469</v>
      </c>
      <c r="I3227" s="173">
        <v>0</v>
      </c>
      <c r="J3227" s="173">
        <v>0</v>
      </c>
      <c r="K3227" s="173">
        <v>0</v>
      </c>
      <c r="L3227" s="174">
        <v>0</v>
      </c>
      <c r="M3227" s="173">
        <v>17</v>
      </c>
      <c r="N3227" s="173">
        <v>3</v>
      </c>
      <c r="O3227" s="173">
        <v>2</v>
      </c>
      <c r="P3227" s="167">
        <v>4.6666666666666696</v>
      </c>
    </row>
    <row r="3228" spans="1:16" x14ac:dyDescent="0.35">
      <c r="A3228" s="177" t="s">
        <v>1507</v>
      </c>
      <c r="B3228" s="175"/>
      <c r="C3228" s="175" t="s">
        <v>263</v>
      </c>
      <c r="D3228" s="175"/>
      <c r="E3228" s="175"/>
      <c r="F3228" s="175" t="s">
        <v>1506</v>
      </c>
      <c r="G3228" s="176"/>
      <c r="H3228" s="175" t="s">
        <v>1462</v>
      </c>
      <c r="I3228" s="173">
        <v>0</v>
      </c>
      <c r="J3228" s="173">
        <v>0</v>
      </c>
      <c r="K3228" s="173">
        <v>0</v>
      </c>
      <c r="L3228" s="174">
        <v>0</v>
      </c>
      <c r="M3228" s="173">
        <v>0</v>
      </c>
      <c r="N3228" s="173">
        <v>0</v>
      </c>
      <c r="O3228" s="173">
        <v>0</v>
      </c>
      <c r="P3228" s="167">
        <v>0</v>
      </c>
    </row>
    <row r="3229" spans="1:16" x14ac:dyDescent="0.35">
      <c r="A3229" s="177" t="s">
        <v>1505</v>
      </c>
      <c r="B3229" s="175"/>
      <c r="C3229" s="175" t="s">
        <v>260</v>
      </c>
      <c r="D3229" s="175" t="s">
        <v>1504</v>
      </c>
      <c r="E3229" s="175"/>
      <c r="F3229" s="175" t="s">
        <v>1503</v>
      </c>
      <c r="G3229" s="176" t="s">
        <v>213</v>
      </c>
      <c r="H3229" s="175" t="s">
        <v>1469</v>
      </c>
      <c r="I3229" s="173">
        <v>0</v>
      </c>
      <c r="J3229" s="173">
        <v>0</v>
      </c>
      <c r="K3229" s="173">
        <v>0</v>
      </c>
      <c r="L3229" s="174">
        <v>0</v>
      </c>
      <c r="M3229" s="173">
        <v>38</v>
      </c>
      <c r="N3229" s="173">
        <v>10</v>
      </c>
      <c r="O3229" s="173">
        <v>14</v>
      </c>
      <c r="P3229" s="167">
        <v>2.8</v>
      </c>
    </row>
    <row r="3230" spans="1:16" x14ac:dyDescent="0.35">
      <c r="A3230" s="177" t="s">
        <v>1500</v>
      </c>
      <c r="B3230" s="175"/>
      <c r="C3230" s="175" t="s">
        <v>260</v>
      </c>
      <c r="D3230" s="175"/>
      <c r="E3230" s="175"/>
      <c r="F3230" s="175" t="s">
        <v>1499</v>
      </c>
      <c r="G3230" s="176"/>
      <c r="H3230" s="175" t="s">
        <v>1462</v>
      </c>
      <c r="I3230" s="173">
        <v>0</v>
      </c>
      <c r="J3230" s="173">
        <v>0</v>
      </c>
      <c r="K3230" s="173">
        <v>0</v>
      </c>
      <c r="L3230" s="174">
        <v>0</v>
      </c>
      <c r="M3230" s="173">
        <v>0</v>
      </c>
      <c r="N3230" s="173">
        <v>0</v>
      </c>
      <c r="O3230" s="173">
        <v>0</v>
      </c>
      <c r="P3230" s="167">
        <v>0</v>
      </c>
    </row>
    <row r="3231" spans="1:16" x14ac:dyDescent="0.35">
      <c r="A3231" s="177" t="s">
        <v>1498</v>
      </c>
      <c r="B3231" s="175"/>
      <c r="C3231" s="175" t="s">
        <v>260</v>
      </c>
      <c r="D3231" s="175"/>
      <c r="E3231" s="175"/>
      <c r="F3231" s="175" t="s">
        <v>1497</v>
      </c>
      <c r="G3231" s="176"/>
      <c r="H3231" s="175" t="s">
        <v>1462</v>
      </c>
      <c r="I3231" s="173">
        <v>0</v>
      </c>
      <c r="J3231" s="173">
        <v>0</v>
      </c>
      <c r="K3231" s="173">
        <v>0</v>
      </c>
      <c r="L3231" s="174">
        <v>0</v>
      </c>
      <c r="M3231" s="173">
        <v>0</v>
      </c>
      <c r="N3231" s="173">
        <v>0</v>
      </c>
      <c r="O3231" s="173">
        <v>0</v>
      </c>
      <c r="P3231" s="167">
        <v>0</v>
      </c>
    </row>
    <row r="3232" spans="1:16" x14ac:dyDescent="0.35">
      <c r="A3232" s="177" t="s">
        <v>1496</v>
      </c>
      <c r="B3232" s="175"/>
      <c r="C3232" s="175" t="s">
        <v>259</v>
      </c>
      <c r="D3232" s="175"/>
      <c r="E3232" s="175"/>
      <c r="F3232" s="175" t="s">
        <v>1495</v>
      </c>
      <c r="G3232" s="176"/>
      <c r="H3232" s="175" t="s">
        <v>1462</v>
      </c>
      <c r="I3232" s="173">
        <v>0</v>
      </c>
      <c r="J3232" s="173">
        <v>0</v>
      </c>
      <c r="K3232" s="173">
        <v>0</v>
      </c>
      <c r="L3232" s="174">
        <v>0</v>
      </c>
      <c r="M3232" s="173">
        <v>0</v>
      </c>
      <c r="N3232" s="173">
        <v>0</v>
      </c>
      <c r="O3232" s="173">
        <v>0</v>
      </c>
      <c r="P3232" s="167">
        <v>0</v>
      </c>
    </row>
    <row r="3233" spans="1:16" x14ac:dyDescent="0.35">
      <c r="A3233" s="177" t="s">
        <v>1494</v>
      </c>
      <c r="B3233" s="175"/>
      <c r="C3233" s="175" t="s">
        <v>259</v>
      </c>
      <c r="D3233" s="175" t="s">
        <v>1837</v>
      </c>
      <c r="E3233" s="175"/>
      <c r="F3233" s="175" t="s">
        <v>1493</v>
      </c>
      <c r="G3233" s="176" t="s">
        <v>216</v>
      </c>
      <c r="H3233" s="175" t="s">
        <v>1462</v>
      </c>
      <c r="I3233" s="173">
        <v>0</v>
      </c>
      <c r="J3233" s="173">
        <v>0</v>
      </c>
      <c r="K3233" s="173">
        <v>0</v>
      </c>
      <c r="L3233" s="174">
        <v>0</v>
      </c>
      <c r="M3233" s="173">
        <v>20</v>
      </c>
      <c r="N3233" s="173">
        <v>3</v>
      </c>
      <c r="O3233" s="173">
        <v>5</v>
      </c>
      <c r="P3233" s="167">
        <v>5.6666666666666696</v>
      </c>
    </row>
    <row r="3234" spans="1:16" x14ac:dyDescent="0.35">
      <c r="A3234" s="177" t="s">
        <v>1492</v>
      </c>
      <c r="B3234" s="175"/>
      <c r="C3234" s="175" t="s">
        <v>258</v>
      </c>
      <c r="D3234" s="175"/>
      <c r="E3234" s="175"/>
      <c r="F3234" s="175" t="s">
        <v>1491</v>
      </c>
      <c r="G3234" s="176"/>
      <c r="H3234" s="175" t="s">
        <v>1462</v>
      </c>
      <c r="I3234" s="173">
        <v>0</v>
      </c>
      <c r="J3234" s="173">
        <v>0</v>
      </c>
      <c r="K3234" s="173">
        <v>0</v>
      </c>
      <c r="L3234" s="174">
        <v>0</v>
      </c>
      <c r="M3234" s="173">
        <v>0</v>
      </c>
      <c r="N3234" s="173">
        <v>0</v>
      </c>
      <c r="O3234" s="173">
        <v>0</v>
      </c>
      <c r="P3234" s="167">
        <v>0</v>
      </c>
    </row>
    <row r="3235" spans="1:16" x14ac:dyDescent="0.35">
      <c r="A3235" s="177" t="s">
        <v>1490</v>
      </c>
      <c r="B3235" s="175"/>
      <c r="C3235" s="175" t="s">
        <v>262</v>
      </c>
      <c r="D3235" s="175"/>
      <c r="E3235" s="175"/>
      <c r="F3235" s="175" t="s">
        <v>1489</v>
      </c>
      <c r="G3235" s="176"/>
      <c r="H3235" s="175" t="s">
        <v>1462</v>
      </c>
      <c r="I3235" s="173">
        <v>0</v>
      </c>
      <c r="J3235" s="173">
        <v>0</v>
      </c>
      <c r="K3235" s="173">
        <v>0</v>
      </c>
      <c r="L3235" s="174">
        <v>0</v>
      </c>
      <c r="M3235" s="173">
        <v>0</v>
      </c>
      <c r="N3235" s="173">
        <v>0</v>
      </c>
      <c r="O3235" s="173">
        <v>0</v>
      </c>
      <c r="P3235" s="167">
        <v>0</v>
      </c>
    </row>
    <row r="3236" spans="1:16" x14ac:dyDescent="0.35">
      <c r="A3236" s="177" t="s">
        <v>1488</v>
      </c>
      <c r="B3236" s="175"/>
      <c r="C3236" s="175" t="s">
        <v>255</v>
      </c>
      <c r="D3236" s="175"/>
      <c r="E3236" s="175"/>
      <c r="F3236" s="175" t="s">
        <v>1487</v>
      </c>
      <c r="G3236" s="176"/>
      <c r="H3236" s="175" t="s">
        <v>1462</v>
      </c>
      <c r="I3236" s="173">
        <v>0</v>
      </c>
      <c r="J3236" s="173">
        <v>0</v>
      </c>
      <c r="K3236" s="173">
        <v>0</v>
      </c>
      <c r="L3236" s="174">
        <v>0</v>
      </c>
      <c r="M3236" s="173">
        <v>0</v>
      </c>
      <c r="N3236" s="173">
        <v>0</v>
      </c>
      <c r="O3236" s="173">
        <v>0</v>
      </c>
      <c r="P3236" s="167">
        <v>0</v>
      </c>
    </row>
    <row r="3237" spans="1:16" x14ac:dyDescent="0.35">
      <c r="A3237" s="177" t="s">
        <v>1486</v>
      </c>
      <c r="B3237" s="175"/>
      <c r="C3237" s="175" t="s">
        <v>255</v>
      </c>
      <c r="D3237" s="175"/>
      <c r="E3237" s="175"/>
      <c r="F3237" s="175" t="s">
        <v>1485</v>
      </c>
      <c r="G3237" s="176"/>
      <c r="H3237" s="175" t="s">
        <v>1462</v>
      </c>
      <c r="I3237" s="173">
        <v>0</v>
      </c>
      <c r="J3237" s="173">
        <v>0</v>
      </c>
      <c r="K3237" s="173">
        <v>0</v>
      </c>
      <c r="L3237" s="174">
        <v>0</v>
      </c>
      <c r="M3237" s="173">
        <v>0</v>
      </c>
      <c r="N3237" s="173">
        <v>0</v>
      </c>
      <c r="O3237" s="173">
        <v>0</v>
      </c>
      <c r="P3237" s="167">
        <v>0</v>
      </c>
    </row>
    <row r="3238" spans="1:16" x14ac:dyDescent="0.35">
      <c r="A3238" s="177" t="s">
        <v>1484</v>
      </c>
      <c r="B3238" s="175"/>
      <c r="C3238" s="175" t="s">
        <v>259</v>
      </c>
      <c r="D3238" s="175" t="s">
        <v>1880</v>
      </c>
      <c r="E3238" s="175"/>
      <c r="F3238" s="175" t="s">
        <v>1483</v>
      </c>
      <c r="G3238" s="176" t="s">
        <v>202</v>
      </c>
      <c r="H3238" s="175" t="s">
        <v>1462</v>
      </c>
      <c r="I3238" s="173">
        <v>0</v>
      </c>
      <c r="J3238" s="173">
        <v>0</v>
      </c>
      <c r="K3238" s="173">
        <v>0</v>
      </c>
      <c r="L3238" s="174">
        <v>0</v>
      </c>
      <c r="M3238" s="173">
        <v>20</v>
      </c>
      <c r="N3238" s="173">
        <v>3</v>
      </c>
      <c r="O3238" s="173">
        <v>5</v>
      </c>
      <c r="P3238" s="167">
        <v>5.6666666666666696</v>
      </c>
    </row>
    <row r="3239" spans="1:16" x14ac:dyDescent="0.35">
      <c r="A3239" s="177" t="s">
        <v>1482</v>
      </c>
      <c r="B3239" s="175"/>
      <c r="C3239" s="175" t="s">
        <v>259</v>
      </c>
      <c r="D3239" s="175"/>
      <c r="E3239" s="175"/>
      <c r="F3239" s="175" t="s">
        <v>1481</v>
      </c>
      <c r="G3239" s="176"/>
      <c r="H3239" s="175" t="s">
        <v>1462</v>
      </c>
      <c r="I3239" s="173">
        <v>0</v>
      </c>
      <c r="J3239" s="173">
        <v>0</v>
      </c>
      <c r="K3239" s="173">
        <v>0</v>
      </c>
      <c r="L3239" s="174">
        <v>0</v>
      </c>
      <c r="M3239" s="173">
        <v>0</v>
      </c>
      <c r="N3239" s="173">
        <v>0</v>
      </c>
      <c r="O3239" s="173">
        <v>0</v>
      </c>
      <c r="P3239" s="167">
        <v>0</v>
      </c>
    </row>
    <row r="3240" spans="1:16" x14ac:dyDescent="0.35">
      <c r="A3240" s="177" t="s">
        <v>1477</v>
      </c>
      <c r="B3240" s="175"/>
      <c r="C3240" s="175" t="s">
        <v>257</v>
      </c>
      <c r="D3240" s="175" t="s">
        <v>1476</v>
      </c>
      <c r="E3240" s="175"/>
      <c r="F3240" s="175" t="s">
        <v>1475</v>
      </c>
      <c r="G3240" s="176" t="s">
        <v>1474</v>
      </c>
      <c r="H3240" s="175" t="s">
        <v>1469</v>
      </c>
      <c r="I3240" s="173">
        <v>0</v>
      </c>
      <c r="J3240" s="173">
        <v>0</v>
      </c>
      <c r="K3240" s="173">
        <v>0</v>
      </c>
      <c r="L3240" s="174">
        <v>0</v>
      </c>
      <c r="M3240" s="173">
        <v>60</v>
      </c>
      <c r="N3240" s="173">
        <v>35</v>
      </c>
      <c r="O3240" s="173">
        <v>41</v>
      </c>
      <c r="P3240" s="167">
        <v>0.71428571428571397</v>
      </c>
    </row>
    <row r="3241" spans="1:16" x14ac:dyDescent="0.35">
      <c r="A3241" s="177" t="s">
        <v>1473</v>
      </c>
      <c r="B3241" s="175"/>
      <c r="C3241" s="175" t="s">
        <v>255</v>
      </c>
      <c r="D3241" s="175"/>
      <c r="E3241" s="175"/>
      <c r="F3241" s="175" t="s">
        <v>1472</v>
      </c>
      <c r="G3241" s="176"/>
      <c r="H3241" s="175" t="s">
        <v>1462</v>
      </c>
      <c r="I3241" s="173">
        <v>0</v>
      </c>
      <c r="J3241" s="173">
        <v>0</v>
      </c>
      <c r="K3241" s="173">
        <v>0</v>
      </c>
      <c r="L3241" s="174">
        <v>0</v>
      </c>
      <c r="M3241" s="173">
        <v>0</v>
      </c>
      <c r="N3241" s="173">
        <v>0</v>
      </c>
      <c r="O3241" s="173">
        <v>0</v>
      </c>
      <c r="P3241" s="167">
        <v>0</v>
      </c>
    </row>
    <row r="3242" spans="1:16" x14ac:dyDescent="0.35">
      <c r="A3242" s="177" t="s">
        <v>1471</v>
      </c>
      <c r="B3242" s="175"/>
      <c r="C3242" s="175" t="s">
        <v>350</v>
      </c>
      <c r="D3242" s="175"/>
      <c r="E3242" s="175"/>
      <c r="F3242" s="175" t="s">
        <v>1470</v>
      </c>
      <c r="G3242" s="176"/>
      <c r="H3242" s="175" t="s">
        <v>1469</v>
      </c>
      <c r="I3242" s="173">
        <v>0</v>
      </c>
      <c r="J3242" s="173">
        <v>0</v>
      </c>
      <c r="K3242" s="173">
        <v>0</v>
      </c>
      <c r="L3242" s="174">
        <v>0</v>
      </c>
      <c r="M3242" s="173">
        <v>0</v>
      </c>
      <c r="N3242" s="173">
        <v>0</v>
      </c>
      <c r="O3242" s="173">
        <v>0</v>
      </c>
      <c r="P3242" s="167">
        <v>0</v>
      </c>
    </row>
    <row r="3243" spans="1:16" x14ac:dyDescent="0.35">
      <c r="A3243" s="177" t="s">
        <v>1468</v>
      </c>
      <c r="B3243" s="175"/>
      <c r="C3243" s="175" t="s">
        <v>257</v>
      </c>
      <c r="D3243" s="175"/>
      <c r="E3243" s="175"/>
      <c r="F3243" s="175" t="s">
        <v>1467</v>
      </c>
      <c r="G3243" s="176"/>
      <c r="H3243" s="175" t="s">
        <v>1462</v>
      </c>
      <c r="I3243" s="173">
        <v>0</v>
      </c>
      <c r="J3243" s="173">
        <v>0</v>
      </c>
      <c r="K3243" s="173">
        <v>0</v>
      </c>
      <c r="L3243" s="174">
        <v>0</v>
      </c>
      <c r="M3243" s="173">
        <v>0</v>
      </c>
      <c r="N3243" s="173">
        <v>0</v>
      </c>
      <c r="O3243" s="173">
        <v>0</v>
      </c>
      <c r="P3243" s="167">
        <v>0</v>
      </c>
    </row>
    <row r="3244" spans="1:16" x14ac:dyDescent="0.35">
      <c r="A3244" s="177" t="s">
        <v>1466</v>
      </c>
      <c r="B3244" s="175"/>
      <c r="C3244" s="175" t="s">
        <v>257</v>
      </c>
      <c r="D3244" s="175" t="s">
        <v>1837</v>
      </c>
      <c r="E3244" s="175"/>
      <c r="F3244" s="175" t="s">
        <v>1465</v>
      </c>
      <c r="G3244" s="176" t="s">
        <v>216</v>
      </c>
      <c r="H3244" s="175" t="s">
        <v>1462</v>
      </c>
      <c r="I3244" s="173">
        <v>0</v>
      </c>
      <c r="J3244" s="173">
        <v>0</v>
      </c>
      <c r="K3244" s="173">
        <v>0</v>
      </c>
      <c r="L3244" s="174">
        <v>0</v>
      </c>
      <c r="M3244" s="173">
        <v>2</v>
      </c>
      <c r="N3244" s="173">
        <v>5</v>
      </c>
      <c r="O3244" s="173">
        <v>1</v>
      </c>
      <c r="P3244" s="167">
        <v>-0.6</v>
      </c>
    </row>
    <row r="3245" spans="1:16" x14ac:dyDescent="0.35">
      <c r="A3245" s="177" t="s">
        <v>1464</v>
      </c>
      <c r="B3245" s="175"/>
      <c r="C3245" s="175" t="s">
        <v>256</v>
      </c>
      <c r="D3245" s="175" t="s">
        <v>10857</v>
      </c>
      <c r="E3245" s="175"/>
      <c r="F3245" s="175" t="s">
        <v>1463</v>
      </c>
      <c r="G3245" s="176" t="s">
        <v>201</v>
      </c>
      <c r="H3245" s="175" t="s">
        <v>1646</v>
      </c>
      <c r="I3245" s="173">
        <v>0</v>
      </c>
      <c r="J3245" s="173">
        <v>0</v>
      </c>
      <c r="K3245" s="173">
        <v>1</v>
      </c>
      <c r="L3245" s="174">
        <v>0</v>
      </c>
      <c r="M3245" s="173">
        <v>0</v>
      </c>
      <c r="N3245" s="173">
        <v>0</v>
      </c>
      <c r="O3245" s="173">
        <v>0</v>
      </c>
      <c r="P3245" s="167">
        <v>0</v>
      </c>
    </row>
    <row r="3246" spans="1:16" x14ac:dyDescent="0.35">
      <c r="A3246" s="177" t="s">
        <v>9576</v>
      </c>
      <c r="B3246" s="175"/>
      <c r="C3246" s="175" t="s">
        <v>263</v>
      </c>
      <c r="D3246" s="175" t="s">
        <v>1461</v>
      </c>
      <c r="E3246" s="175" t="s">
        <v>1460</v>
      </c>
      <c r="F3246" s="175"/>
      <c r="G3246" s="176" t="s">
        <v>219</v>
      </c>
      <c r="H3246" s="175"/>
      <c r="I3246" s="173">
        <v>0</v>
      </c>
      <c r="J3246" s="173">
        <v>0</v>
      </c>
      <c r="K3246" s="173">
        <v>0</v>
      </c>
      <c r="L3246" s="174">
        <v>0</v>
      </c>
      <c r="M3246" s="173">
        <v>22</v>
      </c>
      <c r="N3246" s="173">
        <v>9</v>
      </c>
      <c r="O3246" s="173">
        <v>10</v>
      </c>
      <c r="P3246" s="167">
        <v>1.44444444444444</v>
      </c>
    </row>
    <row r="3247" spans="1:16" x14ac:dyDescent="0.35">
      <c r="A3247" s="177" t="s">
        <v>10007</v>
      </c>
      <c r="B3247" s="175"/>
      <c r="C3247" s="175" t="s">
        <v>8856</v>
      </c>
      <c r="D3247" s="175" t="s">
        <v>1461</v>
      </c>
      <c r="E3247" s="175" t="s">
        <v>10006</v>
      </c>
      <c r="F3247" s="175"/>
      <c r="G3247" s="176" t="s">
        <v>219</v>
      </c>
      <c r="H3247" s="175"/>
      <c r="I3247" s="173">
        <v>0</v>
      </c>
      <c r="J3247" s="173">
        <v>0</v>
      </c>
      <c r="K3247" s="173">
        <v>0</v>
      </c>
      <c r="L3247" s="174">
        <v>0</v>
      </c>
      <c r="M3247" s="173">
        <v>25</v>
      </c>
      <c r="N3247" s="173">
        <v>12</v>
      </c>
      <c r="O3247" s="173">
        <v>12</v>
      </c>
      <c r="P3247" s="167">
        <v>1.0833333333333299</v>
      </c>
    </row>
    <row r="3248" spans="1:16" x14ac:dyDescent="0.35">
      <c r="A3248" s="177" t="s">
        <v>11588</v>
      </c>
      <c r="B3248" s="175"/>
      <c r="C3248" s="175" t="s">
        <v>263</v>
      </c>
      <c r="D3248" s="175" t="s">
        <v>1479</v>
      </c>
      <c r="E3248" s="175" t="s">
        <v>11586</v>
      </c>
      <c r="F3248" s="175"/>
      <c r="G3248" s="176" t="s">
        <v>214</v>
      </c>
      <c r="H3248" s="175"/>
      <c r="I3248" s="173">
        <v>0</v>
      </c>
      <c r="J3248" s="173">
        <v>0</v>
      </c>
      <c r="K3248" s="173">
        <v>0</v>
      </c>
      <c r="L3248" s="174">
        <v>0</v>
      </c>
      <c r="M3248" s="173">
        <v>17</v>
      </c>
      <c r="N3248" s="173">
        <v>3</v>
      </c>
      <c r="O3248" s="173">
        <v>0</v>
      </c>
      <c r="P3248" s="167">
        <v>4.6666666666666696</v>
      </c>
    </row>
    <row r="3249" spans="1:16" x14ac:dyDescent="0.35">
      <c r="A3249" s="177"/>
      <c r="B3249" s="175"/>
      <c r="C3249" s="175"/>
      <c r="D3249" s="175"/>
      <c r="E3249" s="175"/>
      <c r="F3249" s="175"/>
      <c r="G3249" s="176"/>
      <c r="H3249" s="175"/>
      <c r="I3249" s="173"/>
      <c r="J3249" s="173"/>
      <c r="K3249" s="173"/>
      <c r="L3249" s="174"/>
      <c r="M3249" s="173"/>
      <c r="N3249" s="173"/>
      <c r="O3249" s="173"/>
      <c r="P3249" s="167"/>
    </row>
    <row r="3250" spans="1:16" x14ac:dyDescent="0.35">
      <c r="A3250" s="177"/>
      <c r="B3250" s="175"/>
      <c r="C3250" s="175"/>
      <c r="D3250" s="175"/>
      <c r="E3250" s="175"/>
      <c r="F3250" s="175"/>
      <c r="G3250" s="176"/>
      <c r="H3250" s="175"/>
      <c r="I3250" s="173"/>
      <c r="J3250" s="173"/>
      <c r="K3250" s="173"/>
      <c r="L3250" s="174"/>
      <c r="M3250" s="173"/>
      <c r="N3250" s="173"/>
      <c r="O3250" s="173"/>
      <c r="P3250" s="167"/>
    </row>
    <row r="3251" spans="1:16" x14ac:dyDescent="0.35">
      <c r="A3251" s="177"/>
      <c r="B3251" s="175"/>
      <c r="C3251" s="175"/>
      <c r="D3251" s="175"/>
      <c r="E3251" s="175"/>
      <c r="F3251" s="175"/>
      <c r="G3251" s="176"/>
      <c r="H3251" s="175"/>
      <c r="I3251" s="173"/>
      <c r="J3251" s="173"/>
      <c r="K3251" s="173"/>
      <c r="L3251" s="174"/>
      <c r="M3251" s="173"/>
      <c r="N3251" s="173"/>
      <c r="O3251" s="173"/>
      <c r="P3251" s="167"/>
    </row>
    <row r="3252" spans="1:16" x14ac:dyDescent="0.35">
      <c r="A3252" s="177"/>
      <c r="B3252" s="175"/>
      <c r="C3252" s="175"/>
      <c r="D3252" s="175"/>
      <c r="E3252" s="175"/>
      <c r="F3252" s="175"/>
      <c r="G3252" s="176"/>
      <c r="H3252" s="175"/>
      <c r="I3252" s="173"/>
      <c r="J3252" s="173"/>
      <c r="K3252" s="173"/>
      <c r="L3252" s="174"/>
      <c r="M3252" s="173"/>
      <c r="N3252" s="173"/>
      <c r="O3252" s="173"/>
      <c r="P3252" s="167"/>
    </row>
    <row r="3253" spans="1:16" x14ac:dyDescent="0.35">
      <c r="A3253" s="177"/>
      <c r="B3253" s="175"/>
      <c r="C3253" s="175"/>
      <c r="D3253" s="175"/>
      <c r="E3253" s="175"/>
      <c r="F3253" s="175"/>
      <c r="G3253" s="176"/>
      <c r="H3253" s="175"/>
      <c r="I3253" s="173"/>
      <c r="J3253" s="173"/>
      <c r="K3253" s="173"/>
      <c r="L3253" s="174"/>
      <c r="M3253" s="173"/>
      <c r="N3253" s="173"/>
      <c r="O3253" s="173"/>
      <c r="P3253" s="167"/>
    </row>
    <row r="3254" spans="1:16" x14ac:dyDescent="0.35">
      <c r="A3254" s="177"/>
      <c r="B3254" s="175"/>
      <c r="C3254" s="175"/>
      <c r="D3254" s="175"/>
      <c r="E3254" s="175"/>
      <c r="F3254" s="175"/>
      <c r="G3254" s="176"/>
      <c r="H3254" s="175"/>
      <c r="I3254" s="173"/>
      <c r="J3254" s="173"/>
      <c r="K3254" s="173"/>
      <c r="L3254" s="174"/>
      <c r="M3254" s="173"/>
      <c r="N3254" s="173"/>
      <c r="O3254" s="173"/>
      <c r="P3254" s="167"/>
    </row>
    <row r="3255" spans="1:16" x14ac:dyDescent="0.35">
      <c r="A3255" s="177"/>
      <c r="B3255" s="175"/>
      <c r="C3255" s="175"/>
      <c r="D3255" s="175"/>
      <c r="E3255" s="175"/>
      <c r="F3255" s="175"/>
      <c r="G3255" s="176"/>
      <c r="H3255" s="175"/>
      <c r="I3255" s="173"/>
      <c r="J3255" s="173"/>
      <c r="K3255" s="173"/>
      <c r="L3255" s="174"/>
      <c r="M3255" s="173"/>
      <c r="N3255" s="173"/>
      <c r="O3255" s="173"/>
      <c r="P3255" s="167"/>
    </row>
    <row r="3256" spans="1:16" x14ac:dyDescent="0.35">
      <c r="A3256" s="177"/>
      <c r="B3256" s="175"/>
      <c r="C3256" s="175"/>
      <c r="D3256" s="175"/>
      <c r="E3256" s="175"/>
      <c r="F3256" s="175"/>
      <c r="G3256" s="176"/>
      <c r="H3256" s="175"/>
      <c r="I3256" s="173"/>
      <c r="J3256" s="173"/>
      <c r="K3256" s="173"/>
      <c r="L3256" s="174"/>
      <c r="M3256" s="173"/>
      <c r="N3256" s="173"/>
      <c r="O3256" s="173"/>
      <c r="P3256" s="167"/>
    </row>
    <row r="3257" spans="1:16" x14ac:dyDescent="0.35">
      <c r="A3257" s="177"/>
      <c r="B3257" s="175"/>
      <c r="C3257" s="175"/>
      <c r="D3257" s="175"/>
      <c r="E3257" s="175"/>
      <c r="F3257" s="175"/>
      <c r="G3257" s="176"/>
      <c r="H3257" s="175"/>
      <c r="I3257" s="173"/>
      <c r="J3257" s="173"/>
      <c r="K3257" s="173"/>
      <c r="L3257" s="174"/>
      <c r="M3257" s="173"/>
      <c r="N3257" s="173"/>
      <c r="O3257" s="173"/>
      <c r="P3257" s="167"/>
    </row>
    <row r="3258" spans="1:16" x14ac:dyDescent="0.35">
      <c r="A3258" s="177"/>
      <c r="B3258" s="175"/>
      <c r="C3258" s="175"/>
      <c r="D3258" s="175"/>
      <c r="E3258" s="175"/>
      <c r="F3258" s="175"/>
      <c r="G3258" s="176"/>
      <c r="H3258" s="175"/>
      <c r="I3258" s="173"/>
      <c r="J3258" s="173"/>
      <c r="K3258" s="173"/>
      <c r="L3258" s="174"/>
      <c r="M3258" s="173"/>
      <c r="N3258" s="173"/>
      <c r="O3258" s="173"/>
      <c r="P3258" s="167"/>
    </row>
    <row r="3259" spans="1:16" x14ac:dyDescent="0.35">
      <c r="A3259" s="177"/>
      <c r="B3259" s="175"/>
      <c r="C3259" s="175"/>
      <c r="D3259" s="175"/>
      <c r="E3259" s="175"/>
      <c r="F3259" s="175"/>
      <c r="G3259" s="176"/>
      <c r="H3259" s="175"/>
      <c r="I3259" s="173"/>
      <c r="J3259" s="173"/>
      <c r="K3259" s="173"/>
      <c r="L3259" s="174"/>
      <c r="M3259" s="173"/>
      <c r="N3259" s="173"/>
      <c r="O3259" s="173"/>
      <c r="P3259" s="167"/>
    </row>
    <row r="3260" spans="1:16" x14ac:dyDescent="0.35">
      <c r="A3260" s="177"/>
      <c r="B3260" s="175"/>
      <c r="C3260" s="175"/>
      <c r="D3260" s="175"/>
      <c r="E3260" s="175"/>
      <c r="F3260" s="175"/>
      <c r="G3260" s="176"/>
      <c r="H3260" s="175"/>
      <c r="I3260" s="173"/>
      <c r="J3260" s="173"/>
      <c r="K3260" s="173"/>
      <c r="L3260" s="174"/>
      <c r="M3260" s="173"/>
      <c r="N3260" s="173"/>
      <c r="O3260" s="173"/>
      <c r="P3260" s="167"/>
    </row>
    <row r="3261" spans="1:16" x14ac:dyDescent="0.35">
      <c r="A3261" s="177"/>
      <c r="B3261" s="175"/>
      <c r="C3261" s="175"/>
      <c r="D3261" s="175"/>
      <c r="E3261" s="175"/>
      <c r="F3261" s="175"/>
      <c r="G3261" s="176"/>
      <c r="H3261" s="175"/>
      <c r="I3261" s="173"/>
      <c r="J3261" s="173"/>
      <c r="K3261" s="173"/>
      <c r="L3261" s="174"/>
      <c r="M3261" s="173"/>
      <c r="N3261" s="173"/>
      <c r="O3261" s="173"/>
      <c r="P3261" s="167"/>
    </row>
    <row r="3262" spans="1:16" x14ac:dyDescent="0.35">
      <c r="A3262" s="177"/>
      <c r="B3262" s="175"/>
      <c r="C3262" s="175"/>
      <c r="D3262" s="175"/>
      <c r="E3262" s="175"/>
      <c r="F3262" s="175"/>
      <c r="G3262" s="176"/>
      <c r="H3262" s="175"/>
      <c r="I3262" s="173"/>
      <c r="J3262" s="173"/>
      <c r="K3262" s="173"/>
      <c r="L3262" s="174"/>
      <c r="M3262" s="173"/>
      <c r="N3262" s="173"/>
      <c r="O3262" s="173"/>
      <c r="P3262" s="167"/>
    </row>
    <row r="3263" spans="1:16" x14ac:dyDescent="0.35">
      <c r="A3263" s="177"/>
      <c r="B3263" s="175"/>
      <c r="C3263" s="175"/>
      <c r="D3263" s="175"/>
      <c r="E3263" s="175"/>
      <c r="F3263" s="175"/>
      <c r="G3263" s="176"/>
      <c r="H3263" s="175"/>
      <c r="I3263" s="173"/>
      <c r="J3263" s="173"/>
      <c r="K3263" s="173"/>
      <c r="L3263" s="174"/>
      <c r="M3263" s="173"/>
      <c r="N3263" s="173"/>
      <c r="O3263" s="173"/>
      <c r="P3263" s="167"/>
    </row>
    <row r="3264" spans="1:16" x14ac:dyDescent="0.35">
      <c r="A3264" s="177"/>
      <c r="B3264" s="175"/>
      <c r="C3264" s="175"/>
      <c r="D3264" s="175"/>
      <c r="E3264" s="175"/>
      <c r="F3264" s="175"/>
      <c r="G3264" s="176"/>
      <c r="H3264" s="175"/>
      <c r="I3264" s="173"/>
      <c r="J3264" s="173"/>
      <c r="K3264" s="173"/>
      <c r="L3264" s="174"/>
      <c r="M3264" s="173"/>
      <c r="N3264" s="173"/>
      <c r="O3264" s="173"/>
      <c r="P3264" s="167"/>
    </row>
    <row r="3265" spans="1:16" x14ac:dyDescent="0.35">
      <c r="A3265" s="177"/>
      <c r="B3265" s="175"/>
      <c r="C3265" s="175"/>
      <c r="D3265" s="175"/>
      <c r="E3265" s="175"/>
      <c r="F3265" s="175"/>
      <c r="G3265" s="176"/>
      <c r="H3265" s="175"/>
      <c r="I3265" s="173"/>
      <c r="J3265" s="173"/>
      <c r="K3265" s="173"/>
      <c r="L3265" s="174"/>
      <c r="M3265" s="173"/>
      <c r="N3265" s="173"/>
      <c r="O3265" s="173"/>
      <c r="P3265" s="167"/>
    </row>
    <row r="3266" spans="1:16" x14ac:dyDescent="0.35">
      <c r="A3266" s="177"/>
      <c r="B3266" s="175"/>
      <c r="C3266" s="175"/>
      <c r="D3266" s="175"/>
      <c r="E3266" s="175"/>
      <c r="F3266" s="175"/>
      <c r="G3266" s="176"/>
      <c r="H3266" s="175"/>
      <c r="I3266" s="173"/>
      <c r="J3266" s="173"/>
      <c r="K3266" s="173"/>
      <c r="L3266" s="174"/>
      <c r="M3266" s="173"/>
      <c r="N3266" s="173"/>
      <c r="O3266" s="173"/>
      <c r="P3266" s="167"/>
    </row>
    <row r="3267" spans="1:16" x14ac:dyDescent="0.35">
      <c r="A3267" s="177"/>
      <c r="B3267" s="175"/>
      <c r="C3267" s="175"/>
      <c r="D3267" s="175"/>
      <c r="E3267" s="175"/>
      <c r="F3267" s="175"/>
      <c r="G3267" s="176"/>
      <c r="H3267" s="175"/>
      <c r="I3267" s="173"/>
      <c r="J3267" s="173"/>
      <c r="K3267" s="173"/>
      <c r="L3267" s="174"/>
      <c r="M3267" s="173"/>
      <c r="N3267" s="173"/>
      <c r="O3267" s="173"/>
      <c r="P3267" s="167"/>
    </row>
    <row r="3268" spans="1:16" x14ac:dyDescent="0.35">
      <c r="A3268" s="177"/>
      <c r="B3268" s="175"/>
      <c r="C3268" s="175"/>
      <c r="D3268" s="175"/>
      <c r="E3268" s="175"/>
      <c r="F3268" s="175"/>
      <c r="G3268" s="176"/>
      <c r="H3268" s="175"/>
      <c r="I3268" s="173"/>
      <c r="J3268" s="173"/>
      <c r="K3268" s="173"/>
      <c r="L3268" s="174"/>
      <c r="M3268" s="173"/>
      <c r="N3268" s="173"/>
      <c r="O3268" s="173"/>
      <c r="P3268" s="167"/>
    </row>
    <row r="3269" spans="1:16" x14ac:dyDescent="0.35">
      <c r="A3269" s="177"/>
      <c r="B3269" s="175"/>
      <c r="C3269" s="175"/>
      <c r="D3269" s="175"/>
      <c r="E3269" s="175"/>
      <c r="F3269" s="175"/>
      <c r="G3269" s="176"/>
      <c r="H3269" s="175"/>
      <c r="I3269" s="173"/>
      <c r="J3269" s="173"/>
      <c r="K3269" s="173"/>
      <c r="L3269" s="174"/>
      <c r="M3269" s="173"/>
      <c r="N3269" s="173"/>
      <c r="O3269" s="173"/>
      <c r="P3269" s="167"/>
    </row>
    <row r="3270" spans="1:16" x14ac:dyDescent="0.35">
      <c r="A3270" s="177"/>
      <c r="B3270" s="175"/>
      <c r="C3270" s="175"/>
      <c r="D3270" s="175"/>
      <c r="E3270" s="175"/>
      <c r="F3270" s="175"/>
      <c r="G3270" s="176"/>
      <c r="H3270" s="175"/>
      <c r="I3270" s="173"/>
      <c r="J3270" s="173"/>
      <c r="K3270" s="173"/>
      <c r="L3270" s="174"/>
      <c r="M3270" s="173"/>
      <c r="N3270" s="173"/>
      <c r="O3270" s="173"/>
      <c r="P3270" s="167"/>
    </row>
    <row r="3271" spans="1:16" x14ac:dyDescent="0.35">
      <c r="A3271" s="177"/>
      <c r="B3271" s="175"/>
      <c r="C3271" s="175"/>
      <c r="D3271" s="175"/>
      <c r="E3271" s="175"/>
      <c r="F3271" s="175"/>
      <c r="G3271" s="176"/>
      <c r="H3271" s="175"/>
      <c r="I3271" s="173"/>
      <c r="J3271" s="173"/>
      <c r="K3271" s="173"/>
      <c r="L3271" s="174"/>
      <c r="M3271" s="173"/>
      <c r="N3271" s="173"/>
      <c r="O3271" s="173"/>
      <c r="P3271" s="167"/>
    </row>
    <row r="3272" spans="1:16" x14ac:dyDescent="0.35">
      <c r="A3272" s="177"/>
      <c r="B3272" s="175"/>
      <c r="C3272" s="175"/>
      <c r="D3272" s="175"/>
      <c r="E3272" s="175"/>
      <c r="F3272" s="175"/>
      <c r="G3272" s="176"/>
      <c r="H3272" s="175"/>
      <c r="I3272" s="173"/>
      <c r="J3272" s="173"/>
      <c r="K3272" s="173"/>
      <c r="L3272" s="174"/>
      <c r="M3272" s="173"/>
      <c r="N3272" s="173"/>
      <c r="O3272" s="173"/>
      <c r="P3272" s="167"/>
    </row>
    <row r="3273" spans="1:16" x14ac:dyDescent="0.35">
      <c r="A3273" s="177"/>
      <c r="B3273" s="175"/>
      <c r="C3273" s="175"/>
      <c r="D3273" s="175"/>
      <c r="E3273" s="175"/>
      <c r="F3273" s="175"/>
      <c r="G3273" s="176"/>
      <c r="H3273" s="175"/>
      <c r="I3273" s="173"/>
      <c r="J3273" s="173"/>
      <c r="K3273" s="173"/>
      <c r="L3273" s="174"/>
      <c r="M3273" s="173"/>
      <c r="N3273" s="173"/>
      <c r="O3273" s="173"/>
      <c r="P3273" s="167"/>
    </row>
    <row r="3274" spans="1:16" x14ac:dyDescent="0.35">
      <c r="A3274" s="177"/>
      <c r="B3274" s="175"/>
      <c r="C3274" s="175"/>
      <c r="D3274" s="175"/>
      <c r="E3274" s="175"/>
      <c r="F3274" s="175"/>
      <c r="G3274" s="176"/>
      <c r="H3274" s="175"/>
      <c r="I3274" s="173"/>
      <c r="J3274" s="173"/>
      <c r="K3274" s="173"/>
      <c r="L3274" s="174"/>
      <c r="M3274" s="173"/>
      <c r="N3274" s="173"/>
      <c r="O3274" s="173"/>
      <c r="P3274" s="167"/>
    </row>
    <row r="3275" spans="1:16" x14ac:dyDescent="0.35">
      <c r="A3275" s="177"/>
      <c r="B3275" s="175"/>
      <c r="C3275" s="175"/>
      <c r="D3275" s="175"/>
      <c r="E3275" s="175"/>
      <c r="F3275" s="175"/>
      <c r="G3275" s="176"/>
      <c r="H3275" s="175"/>
      <c r="I3275" s="173"/>
      <c r="J3275" s="173"/>
      <c r="K3275" s="173"/>
      <c r="L3275" s="174"/>
      <c r="M3275" s="173"/>
      <c r="N3275" s="173"/>
      <c r="O3275" s="173"/>
      <c r="P3275" s="167"/>
    </row>
    <row r="3276" spans="1:16" x14ac:dyDescent="0.35">
      <c r="A3276" s="177"/>
      <c r="B3276" s="175"/>
      <c r="C3276" s="175"/>
      <c r="D3276" s="175"/>
      <c r="E3276" s="175"/>
      <c r="F3276" s="175"/>
      <c r="G3276" s="176"/>
      <c r="H3276" s="175"/>
      <c r="I3276" s="173"/>
      <c r="J3276" s="173"/>
      <c r="K3276" s="173"/>
      <c r="L3276" s="174"/>
      <c r="M3276" s="173"/>
      <c r="N3276" s="173"/>
      <c r="O3276" s="173"/>
      <c r="P3276" s="167"/>
    </row>
    <row r="3277" spans="1:16" x14ac:dyDescent="0.35">
      <c r="A3277" s="177"/>
      <c r="B3277" s="175"/>
      <c r="C3277" s="175"/>
      <c r="D3277" s="175"/>
      <c r="E3277" s="175"/>
      <c r="F3277" s="175"/>
      <c r="G3277" s="176"/>
      <c r="H3277" s="175"/>
      <c r="I3277" s="173"/>
      <c r="J3277" s="173"/>
      <c r="K3277" s="173"/>
      <c r="L3277" s="174"/>
      <c r="M3277" s="173"/>
      <c r="N3277" s="173"/>
      <c r="O3277" s="173"/>
      <c r="P3277" s="167"/>
    </row>
    <row r="3278" spans="1:16" x14ac:dyDescent="0.35">
      <c r="A3278" s="177"/>
      <c r="B3278" s="175"/>
      <c r="C3278" s="175"/>
      <c r="D3278" s="175"/>
      <c r="E3278" s="175"/>
      <c r="F3278" s="175"/>
      <c r="G3278" s="176"/>
      <c r="H3278" s="175"/>
      <c r="I3278" s="173"/>
      <c r="J3278" s="173"/>
      <c r="K3278" s="173"/>
      <c r="L3278" s="174"/>
      <c r="M3278" s="173"/>
      <c r="N3278" s="173"/>
      <c r="O3278" s="173"/>
      <c r="P3278" s="167"/>
    </row>
    <row r="3279" spans="1:16" x14ac:dyDescent="0.35">
      <c r="A3279" s="177"/>
      <c r="B3279" s="175"/>
      <c r="C3279" s="175"/>
      <c r="D3279" s="175"/>
      <c r="E3279" s="175"/>
      <c r="F3279" s="175"/>
      <c r="G3279" s="176"/>
      <c r="H3279" s="175"/>
      <c r="I3279" s="173"/>
      <c r="J3279" s="173"/>
      <c r="K3279" s="173"/>
      <c r="L3279" s="174"/>
      <c r="M3279" s="173"/>
      <c r="N3279" s="173"/>
      <c r="O3279" s="173"/>
      <c r="P3279" s="167"/>
    </row>
    <row r="3280" spans="1:16" x14ac:dyDescent="0.35">
      <c r="A3280" s="177"/>
      <c r="B3280" s="175"/>
      <c r="C3280" s="175"/>
      <c r="D3280" s="175"/>
      <c r="E3280" s="175"/>
      <c r="F3280" s="175"/>
      <c r="G3280" s="176"/>
      <c r="H3280" s="175"/>
      <c r="I3280" s="173"/>
      <c r="J3280" s="173"/>
      <c r="K3280" s="173"/>
      <c r="L3280" s="174"/>
      <c r="M3280" s="173"/>
      <c r="N3280" s="173"/>
      <c r="O3280" s="173"/>
      <c r="P3280" s="167"/>
    </row>
    <row r="3281" spans="1:16" x14ac:dyDescent="0.35">
      <c r="A3281" s="177"/>
      <c r="B3281" s="175"/>
      <c r="C3281" s="175"/>
      <c r="D3281" s="175"/>
      <c r="E3281" s="175"/>
      <c r="F3281" s="175"/>
      <c r="G3281" s="176"/>
      <c r="H3281" s="175"/>
      <c r="I3281" s="173"/>
      <c r="J3281" s="173"/>
      <c r="K3281" s="173"/>
      <c r="L3281" s="174"/>
      <c r="M3281" s="173"/>
      <c r="N3281" s="173"/>
      <c r="O3281" s="173"/>
      <c r="P3281" s="167"/>
    </row>
    <row r="3282" spans="1:16" x14ac:dyDescent="0.35">
      <c r="A3282" s="177"/>
      <c r="B3282" s="175"/>
      <c r="C3282" s="175"/>
      <c r="D3282" s="175"/>
      <c r="E3282" s="175"/>
      <c r="F3282" s="175"/>
      <c r="G3282" s="176"/>
      <c r="H3282" s="175"/>
      <c r="I3282" s="173"/>
      <c r="J3282" s="173"/>
      <c r="K3282" s="173"/>
      <c r="L3282" s="174"/>
      <c r="M3282" s="173"/>
      <c r="N3282" s="173"/>
      <c r="O3282" s="173"/>
      <c r="P3282" s="167"/>
    </row>
    <row r="3283" spans="1:16" x14ac:dyDescent="0.35">
      <c r="A3283" s="177"/>
      <c r="B3283" s="175"/>
      <c r="C3283" s="175"/>
      <c r="D3283" s="175"/>
      <c r="E3283" s="175"/>
      <c r="F3283" s="175"/>
      <c r="G3283" s="176"/>
      <c r="H3283" s="175"/>
      <c r="I3283" s="173"/>
      <c r="J3283" s="173"/>
      <c r="K3283" s="173"/>
      <c r="L3283" s="174"/>
      <c r="M3283" s="173"/>
      <c r="N3283" s="173"/>
      <c r="O3283" s="173"/>
      <c r="P3283" s="167"/>
    </row>
    <row r="3284" spans="1:16" x14ac:dyDescent="0.35">
      <c r="A3284" s="177"/>
      <c r="B3284" s="175"/>
      <c r="C3284" s="175"/>
      <c r="D3284" s="175"/>
      <c r="E3284" s="175"/>
      <c r="F3284" s="175"/>
      <c r="G3284" s="176"/>
      <c r="H3284" s="175"/>
      <c r="I3284" s="173"/>
      <c r="J3284" s="173"/>
      <c r="K3284" s="173"/>
      <c r="L3284" s="174"/>
      <c r="M3284" s="173"/>
      <c r="N3284" s="173"/>
      <c r="O3284" s="173"/>
      <c r="P3284" s="167"/>
    </row>
    <row r="3285" spans="1:16" x14ac:dyDescent="0.35">
      <c r="A3285" s="177"/>
      <c r="B3285" s="175"/>
      <c r="C3285" s="175"/>
      <c r="D3285" s="175"/>
      <c r="E3285" s="175"/>
      <c r="F3285" s="175"/>
      <c r="G3285" s="176"/>
      <c r="H3285" s="175"/>
      <c r="I3285" s="173"/>
      <c r="J3285" s="173"/>
      <c r="K3285" s="173"/>
      <c r="L3285" s="174"/>
      <c r="M3285" s="173"/>
      <c r="N3285" s="173"/>
      <c r="O3285" s="173"/>
      <c r="P3285" s="167"/>
    </row>
    <row r="3286" spans="1:16" x14ac:dyDescent="0.35">
      <c r="A3286" s="177"/>
      <c r="B3286" s="175"/>
      <c r="C3286" s="175"/>
      <c r="D3286" s="175"/>
      <c r="E3286" s="175"/>
      <c r="F3286" s="175"/>
      <c r="G3286" s="176"/>
      <c r="H3286" s="175"/>
      <c r="I3286" s="173"/>
      <c r="J3286" s="173"/>
      <c r="K3286" s="173"/>
      <c r="L3286" s="174"/>
      <c r="M3286" s="173"/>
      <c r="N3286" s="173"/>
      <c r="O3286" s="173"/>
      <c r="P3286" s="167"/>
    </row>
    <row r="3287" spans="1:16" x14ac:dyDescent="0.35">
      <c r="A3287" s="177"/>
      <c r="B3287" s="175"/>
      <c r="C3287" s="175"/>
      <c r="D3287" s="175"/>
      <c r="E3287" s="175"/>
      <c r="F3287" s="175"/>
      <c r="G3287" s="176"/>
      <c r="H3287" s="175"/>
      <c r="I3287" s="173"/>
      <c r="J3287" s="173"/>
      <c r="K3287" s="173"/>
      <c r="L3287" s="174"/>
      <c r="M3287" s="173"/>
      <c r="N3287" s="173"/>
      <c r="O3287" s="173"/>
      <c r="P3287" s="167"/>
    </row>
    <row r="3288" spans="1:16" x14ac:dyDescent="0.35">
      <c r="A3288" s="177"/>
      <c r="B3288" s="175"/>
      <c r="C3288" s="175"/>
      <c r="D3288" s="175"/>
      <c r="E3288" s="175"/>
      <c r="F3288" s="175"/>
      <c r="G3288" s="176"/>
      <c r="H3288" s="175"/>
      <c r="I3288" s="173"/>
      <c r="J3288" s="173"/>
      <c r="K3288" s="173"/>
      <c r="L3288" s="174"/>
      <c r="M3288" s="173"/>
      <c r="N3288" s="173"/>
      <c r="O3288" s="173"/>
      <c r="P3288" s="167"/>
    </row>
    <row r="3289" spans="1:16" x14ac:dyDescent="0.35">
      <c r="A3289" s="177"/>
      <c r="B3289" s="175"/>
      <c r="C3289" s="175"/>
      <c r="D3289" s="175"/>
      <c r="E3289" s="175"/>
      <c r="F3289" s="175"/>
      <c r="G3289" s="176"/>
      <c r="H3289" s="175"/>
      <c r="I3289" s="173"/>
      <c r="J3289" s="173"/>
      <c r="K3289" s="173"/>
      <c r="L3289" s="174"/>
      <c r="M3289" s="173"/>
      <c r="N3289" s="173"/>
      <c r="O3289" s="173"/>
      <c r="P3289" s="167"/>
    </row>
    <row r="3290" spans="1:16" x14ac:dyDescent="0.35">
      <c r="A3290" s="177"/>
      <c r="B3290" s="175"/>
      <c r="C3290" s="175"/>
      <c r="D3290" s="175"/>
      <c r="E3290" s="175"/>
      <c r="F3290" s="175"/>
      <c r="G3290" s="176"/>
      <c r="H3290" s="175"/>
      <c r="I3290" s="173"/>
      <c r="J3290" s="173"/>
      <c r="K3290" s="173"/>
      <c r="L3290" s="174"/>
      <c r="M3290" s="173"/>
      <c r="N3290" s="173"/>
      <c r="O3290" s="173"/>
      <c r="P3290" s="167"/>
    </row>
    <row r="3291" spans="1:16" x14ac:dyDescent="0.35">
      <c r="A3291" s="177"/>
      <c r="B3291" s="175"/>
      <c r="C3291" s="175"/>
      <c r="D3291" s="175"/>
      <c r="E3291" s="175"/>
      <c r="F3291" s="175"/>
      <c r="G3291" s="176"/>
      <c r="H3291" s="175"/>
      <c r="I3291" s="173"/>
      <c r="J3291" s="173"/>
      <c r="K3291" s="173"/>
      <c r="L3291" s="174"/>
      <c r="M3291" s="173"/>
      <c r="N3291" s="173"/>
      <c r="O3291" s="173"/>
      <c r="P3291" s="167"/>
    </row>
    <row r="3292" spans="1:16" x14ac:dyDescent="0.35">
      <c r="A3292" s="177"/>
      <c r="B3292" s="175"/>
      <c r="C3292" s="175"/>
      <c r="D3292" s="175"/>
      <c r="E3292" s="175"/>
      <c r="F3292" s="175"/>
      <c r="G3292" s="176"/>
      <c r="H3292" s="175"/>
      <c r="I3292" s="173"/>
      <c r="J3292" s="173"/>
      <c r="K3292" s="173"/>
      <c r="L3292" s="174"/>
      <c r="M3292" s="173"/>
      <c r="N3292" s="173"/>
      <c r="O3292" s="173"/>
      <c r="P3292" s="167"/>
    </row>
    <row r="3293" spans="1:16" x14ac:dyDescent="0.35">
      <c r="A3293" s="177"/>
      <c r="B3293" s="175"/>
      <c r="C3293" s="175"/>
      <c r="D3293" s="175"/>
      <c r="E3293" s="175"/>
      <c r="F3293" s="175"/>
      <c r="G3293" s="176"/>
      <c r="H3293" s="175"/>
      <c r="I3293" s="173"/>
      <c r="J3293" s="173"/>
      <c r="K3293" s="173"/>
      <c r="L3293" s="174"/>
      <c r="M3293" s="173"/>
      <c r="N3293" s="173"/>
      <c r="O3293" s="173"/>
      <c r="P3293" s="167"/>
    </row>
    <row r="3294" spans="1:16" x14ac:dyDescent="0.35">
      <c r="A3294" s="177"/>
      <c r="B3294" s="175"/>
      <c r="C3294" s="175"/>
      <c r="D3294" s="175"/>
      <c r="E3294" s="175"/>
      <c r="F3294" s="175"/>
      <c r="G3294" s="176"/>
      <c r="H3294" s="175"/>
      <c r="I3294" s="173"/>
      <c r="J3294" s="173"/>
      <c r="K3294" s="173"/>
      <c r="L3294" s="174"/>
      <c r="M3294" s="173"/>
      <c r="N3294" s="173"/>
      <c r="O3294" s="173"/>
      <c r="P3294" s="167"/>
    </row>
    <row r="3295" spans="1:16" x14ac:dyDescent="0.35">
      <c r="A3295" s="177"/>
      <c r="B3295" s="175"/>
      <c r="C3295" s="175"/>
      <c r="D3295" s="175"/>
      <c r="E3295" s="175"/>
      <c r="F3295" s="175"/>
      <c r="G3295" s="176"/>
      <c r="H3295" s="175"/>
      <c r="I3295" s="173"/>
      <c r="J3295" s="173"/>
      <c r="K3295" s="173"/>
      <c r="L3295" s="174"/>
      <c r="M3295" s="173"/>
      <c r="N3295" s="173"/>
      <c r="O3295" s="173"/>
      <c r="P3295" s="167"/>
    </row>
    <row r="3296" spans="1:16" x14ac:dyDescent="0.35">
      <c r="A3296" s="177"/>
      <c r="B3296" s="175"/>
      <c r="C3296" s="175"/>
      <c r="D3296" s="175"/>
      <c r="E3296" s="175"/>
      <c r="F3296" s="175"/>
      <c r="G3296" s="176"/>
      <c r="H3296" s="175"/>
      <c r="I3296" s="173"/>
      <c r="J3296" s="173"/>
      <c r="K3296" s="173"/>
      <c r="L3296" s="174"/>
      <c r="M3296" s="173"/>
      <c r="N3296" s="173"/>
      <c r="O3296" s="173"/>
      <c r="P3296" s="167"/>
    </row>
    <row r="3297" spans="1:16" x14ac:dyDescent="0.35">
      <c r="A3297" s="177"/>
      <c r="B3297" s="175"/>
      <c r="C3297" s="175"/>
      <c r="D3297" s="175"/>
      <c r="E3297" s="175"/>
      <c r="F3297" s="175"/>
      <c r="G3297" s="176"/>
      <c r="H3297" s="175"/>
      <c r="I3297" s="173"/>
      <c r="J3297" s="173"/>
      <c r="K3297" s="173"/>
      <c r="L3297" s="174"/>
      <c r="M3297" s="173"/>
      <c r="N3297" s="173"/>
      <c r="O3297" s="173"/>
      <c r="P3297" s="167"/>
    </row>
    <row r="3298" spans="1:16" x14ac:dyDescent="0.35">
      <c r="A3298" s="177"/>
      <c r="B3298" s="175"/>
      <c r="C3298" s="175"/>
      <c r="D3298" s="175"/>
      <c r="E3298" s="175"/>
      <c r="F3298" s="175"/>
      <c r="G3298" s="176"/>
      <c r="H3298" s="175"/>
      <c r="I3298" s="173"/>
      <c r="J3298" s="173"/>
      <c r="K3298" s="173"/>
      <c r="L3298" s="174"/>
      <c r="M3298" s="173"/>
      <c r="N3298" s="173"/>
      <c r="O3298" s="173"/>
      <c r="P3298" s="167"/>
    </row>
    <row r="3299" spans="1:16" x14ac:dyDescent="0.35">
      <c r="A3299" s="177"/>
      <c r="B3299" s="175"/>
      <c r="C3299" s="175"/>
      <c r="D3299" s="175"/>
      <c r="E3299" s="175"/>
      <c r="F3299" s="175"/>
      <c r="G3299" s="176"/>
      <c r="H3299" s="175"/>
      <c r="I3299" s="173"/>
      <c r="J3299" s="173"/>
      <c r="K3299" s="173"/>
      <c r="L3299" s="174"/>
      <c r="M3299" s="173"/>
      <c r="N3299" s="173"/>
      <c r="O3299" s="173"/>
      <c r="P3299" s="167"/>
    </row>
    <row r="3300" spans="1:16" x14ac:dyDescent="0.35">
      <c r="A3300" s="177"/>
      <c r="B3300" s="175"/>
      <c r="C3300" s="175"/>
      <c r="D3300" s="175"/>
      <c r="E3300" s="175"/>
      <c r="F3300" s="175"/>
      <c r="G3300" s="176"/>
      <c r="H3300" s="175"/>
      <c r="I3300" s="173"/>
      <c r="J3300" s="173"/>
      <c r="K3300" s="173"/>
      <c r="L3300" s="174"/>
      <c r="M3300" s="173"/>
      <c r="N3300" s="173"/>
      <c r="O3300" s="173"/>
      <c r="P3300" s="167"/>
    </row>
    <row r="3301" spans="1:16" x14ac:dyDescent="0.35">
      <c r="A3301" s="177"/>
      <c r="B3301" s="175"/>
      <c r="C3301" s="175"/>
      <c r="D3301" s="175"/>
      <c r="E3301" s="175"/>
      <c r="F3301" s="175"/>
      <c r="G3301" s="176"/>
      <c r="H3301" s="175"/>
      <c r="I3301" s="173"/>
      <c r="J3301" s="173"/>
      <c r="K3301" s="173"/>
      <c r="L3301" s="174"/>
      <c r="M3301" s="173"/>
      <c r="N3301" s="173"/>
      <c r="O3301" s="173"/>
      <c r="P3301" s="167"/>
    </row>
    <row r="3302" spans="1:16" x14ac:dyDescent="0.35">
      <c r="A3302" s="177"/>
      <c r="B3302" s="175"/>
      <c r="C3302" s="175"/>
      <c r="D3302" s="175"/>
      <c r="E3302" s="175"/>
      <c r="F3302" s="175"/>
      <c r="G3302" s="176"/>
      <c r="H3302" s="175"/>
      <c r="I3302" s="173"/>
      <c r="J3302" s="173"/>
      <c r="K3302" s="173"/>
      <c r="L3302" s="174"/>
      <c r="M3302" s="173"/>
      <c r="N3302" s="173"/>
      <c r="O3302" s="173"/>
      <c r="P3302" s="167"/>
    </row>
    <row r="3303" spans="1:16" x14ac:dyDescent="0.35">
      <c r="A3303" s="177"/>
      <c r="B3303" s="175"/>
      <c r="C3303" s="175"/>
      <c r="D3303" s="175"/>
      <c r="E3303" s="175"/>
      <c r="F3303" s="175"/>
      <c r="G3303" s="176"/>
      <c r="H3303" s="175"/>
      <c r="I3303" s="173"/>
      <c r="J3303" s="173"/>
      <c r="K3303" s="173"/>
      <c r="L3303" s="174"/>
      <c r="M3303" s="173"/>
      <c r="N3303" s="173"/>
      <c r="O3303" s="173"/>
      <c r="P3303" s="167"/>
    </row>
    <row r="3304" spans="1:16" x14ac:dyDescent="0.35">
      <c r="A3304" s="177"/>
      <c r="B3304" s="175"/>
      <c r="C3304" s="175"/>
      <c r="D3304" s="175"/>
      <c r="E3304" s="175"/>
      <c r="F3304" s="175"/>
      <c r="G3304" s="176"/>
      <c r="H3304" s="175"/>
      <c r="I3304" s="173"/>
      <c r="J3304" s="173"/>
      <c r="K3304" s="173"/>
      <c r="L3304" s="174"/>
      <c r="M3304" s="173"/>
      <c r="N3304" s="173"/>
      <c r="O3304" s="173"/>
      <c r="P3304" s="167"/>
    </row>
    <row r="3305" spans="1:16" x14ac:dyDescent="0.35">
      <c r="A3305" s="177"/>
      <c r="B3305" s="175"/>
      <c r="C3305" s="175"/>
      <c r="D3305" s="175"/>
      <c r="E3305" s="175"/>
      <c r="F3305" s="175"/>
      <c r="G3305" s="176"/>
      <c r="H3305" s="175"/>
      <c r="I3305" s="173"/>
      <c r="J3305" s="173"/>
      <c r="K3305" s="173"/>
      <c r="L3305" s="174"/>
      <c r="M3305" s="173"/>
      <c r="N3305" s="173"/>
      <c r="O3305" s="173"/>
      <c r="P3305" s="167"/>
    </row>
    <row r="3306" spans="1:16" x14ac:dyDescent="0.35">
      <c r="A3306" s="177"/>
      <c r="B3306" s="175"/>
      <c r="C3306" s="175"/>
      <c r="D3306" s="175"/>
      <c r="E3306" s="175"/>
      <c r="F3306" s="175"/>
      <c r="G3306" s="176"/>
      <c r="H3306" s="175"/>
      <c r="I3306" s="173"/>
      <c r="J3306" s="173"/>
      <c r="K3306" s="173"/>
      <c r="L3306" s="174"/>
      <c r="M3306" s="173"/>
      <c r="N3306" s="173"/>
      <c r="O3306" s="173"/>
      <c r="P3306" s="167"/>
    </row>
    <row r="3307" spans="1:16" x14ac:dyDescent="0.35">
      <c r="A3307" s="177"/>
      <c r="B3307" s="175"/>
      <c r="C3307" s="175"/>
      <c r="D3307" s="175"/>
      <c r="E3307" s="175"/>
      <c r="F3307" s="175"/>
      <c r="G3307" s="176"/>
      <c r="H3307" s="175"/>
      <c r="I3307" s="173"/>
      <c r="J3307" s="173"/>
      <c r="K3307" s="173"/>
      <c r="L3307" s="174"/>
      <c r="M3307" s="173"/>
      <c r="N3307" s="173"/>
      <c r="O3307" s="173"/>
      <c r="P3307" s="167"/>
    </row>
    <row r="3308" spans="1:16" x14ac:dyDescent="0.35">
      <c r="A3308" s="177"/>
      <c r="B3308" s="175"/>
      <c r="C3308" s="175"/>
      <c r="D3308" s="175"/>
      <c r="E3308" s="175"/>
      <c r="F3308" s="175"/>
      <c r="G3308" s="176"/>
      <c r="H3308" s="175"/>
      <c r="I3308" s="173"/>
      <c r="J3308" s="173"/>
      <c r="K3308" s="173"/>
      <c r="L3308" s="174"/>
      <c r="M3308" s="173"/>
      <c r="N3308" s="173"/>
      <c r="O3308" s="173"/>
      <c r="P3308" s="167"/>
    </row>
    <row r="3309" spans="1:16" x14ac:dyDescent="0.35">
      <c r="A3309" s="177"/>
      <c r="B3309" s="175"/>
      <c r="C3309" s="175"/>
      <c r="D3309" s="175"/>
      <c r="E3309" s="175"/>
      <c r="F3309" s="175"/>
      <c r="G3309" s="176"/>
      <c r="H3309" s="175"/>
      <c r="I3309" s="173"/>
      <c r="J3309" s="173"/>
      <c r="K3309" s="173"/>
      <c r="L3309" s="174"/>
      <c r="M3309" s="173"/>
      <c r="N3309" s="173"/>
      <c r="O3309" s="173"/>
      <c r="P3309" s="167"/>
    </row>
    <row r="3310" spans="1:16" x14ac:dyDescent="0.35">
      <c r="A3310" s="177"/>
      <c r="B3310" s="175"/>
      <c r="C3310" s="175"/>
      <c r="D3310" s="175"/>
      <c r="E3310" s="175"/>
      <c r="F3310" s="175"/>
      <c r="G3310" s="176"/>
      <c r="H3310" s="175"/>
      <c r="I3310" s="173"/>
      <c r="J3310" s="173"/>
      <c r="K3310" s="173"/>
      <c r="L3310" s="174"/>
      <c r="M3310" s="173"/>
      <c r="N3310" s="173"/>
      <c r="O3310" s="173"/>
      <c r="P3310" s="167"/>
    </row>
    <row r="3311" spans="1:16" x14ac:dyDescent="0.35">
      <c r="A3311" s="177"/>
      <c r="B3311" s="175"/>
      <c r="C3311" s="175"/>
      <c r="D3311" s="175"/>
      <c r="E3311" s="175"/>
      <c r="F3311" s="175"/>
      <c r="G3311" s="176"/>
      <c r="H3311" s="175"/>
      <c r="I3311" s="173"/>
      <c r="J3311" s="173"/>
      <c r="K3311" s="173"/>
      <c r="L3311" s="174"/>
      <c r="M3311" s="173"/>
      <c r="N3311" s="173"/>
      <c r="O3311" s="173"/>
      <c r="P3311" s="167"/>
    </row>
    <row r="3312" spans="1:16" x14ac:dyDescent="0.35">
      <c r="A3312" s="177"/>
      <c r="B3312" s="175"/>
      <c r="C3312" s="175"/>
      <c r="D3312" s="175"/>
      <c r="E3312" s="175"/>
      <c r="F3312" s="175"/>
      <c r="G3312" s="176"/>
      <c r="H3312" s="175"/>
      <c r="I3312" s="173"/>
      <c r="J3312" s="173"/>
      <c r="K3312" s="173"/>
      <c r="L3312" s="174"/>
      <c r="M3312" s="173"/>
      <c r="N3312" s="173"/>
      <c r="O3312" s="173"/>
      <c r="P3312" s="167"/>
    </row>
    <row r="3313" spans="1:16" x14ac:dyDescent="0.35">
      <c r="A3313" s="177"/>
      <c r="B3313" s="175"/>
      <c r="C3313" s="175"/>
      <c r="D3313" s="175"/>
      <c r="E3313" s="175"/>
      <c r="F3313" s="175"/>
      <c r="G3313" s="176"/>
      <c r="H3313" s="175"/>
      <c r="I3313" s="173"/>
      <c r="J3313" s="173"/>
      <c r="K3313" s="173"/>
      <c r="L3313" s="174"/>
      <c r="M3313" s="173"/>
      <c r="N3313" s="173"/>
      <c r="O3313" s="173"/>
      <c r="P3313" s="167"/>
    </row>
    <row r="3314" spans="1:16" x14ac:dyDescent="0.35">
      <c r="A3314" s="177"/>
      <c r="B3314" s="175"/>
      <c r="C3314" s="175"/>
      <c r="D3314" s="175"/>
      <c r="E3314" s="175"/>
      <c r="F3314" s="175"/>
      <c r="G3314" s="176"/>
      <c r="H3314" s="175"/>
      <c r="I3314" s="173"/>
      <c r="J3314" s="173"/>
      <c r="K3314" s="173"/>
      <c r="L3314" s="174"/>
      <c r="M3314" s="173"/>
      <c r="N3314" s="173"/>
      <c r="O3314" s="173"/>
      <c r="P3314" s="167"/>
    </row>
    <row r="3315" spans="1:16" x14ac:dyDescent="0.35">
      <c r="A3315" s="177"/>
      <c r="B3315" s="175"/>
      <c r="C3315" s="175"/>
      <c r="D3315" s="175"/>
      <c r="E3315" s="175"/>
      <c r="F3315" s="175"/>
      <c r="G3315" s="176"/>
      <c r="H3315" s="175"/>
      <c r="I3315" s="173"/>
      <c r="J3315" s="173"/>
      <c r="K3315" s="173"/>
      <c r="L3315" s="174"/>
      <c r="M3315" s="173"/>
      <c r="N3315" s="173"/>
      <c r="O3315" s="173"/>
      <c r="P3315" s="167"/>
    </row>
    <row r="3316" spans="1:16" x14ac:dyDescent="0.35">
      <c r="A3316" s="177"/>
      <c r="B3316" s="175"/>
      <c r="C3316" s="175"/>
      <c r="D3316" s="175"/>
      <c r="E3316" s="175"/>
      <c r="F3316" s="175"/>
      <c r="G3316" s="176"/>
      <c r="H3316" s="175"/>
      <c r="I3316" s="173"/>
      <c r="J3316" s="173"/>
      <c r="K3316" s="173"/>
      <c r="L3316" s="174"/>
      <c r="M3316" s="173"/>
      <c r="N3316" s="173"/>
      <c r="O3316" s="173"/>
      <c r="P3316" s="167"/>
    </row>
    <row r="3317" spans="1:16" x14ac:dyDescent="0.35">
      <c r="A3317" s="177"/>
      <c r="B3317" s="175"/>
      <c r="C3317" s="175"/>
      <c r="D3317" s="175"/>
      <c r="E3317" s="175"/>
      <c r="F3317" s="175"/>
      <c r="G3317" s="176"/>
      <c r="H3317" s="175"/>
      <c r="I3317" s="173"/>
      <c r="J3317" s="173"/>
      <c r="K3317" s="173"/>
      <c r="L3317" s="174"/>
      <c r="M3317" s="173"/>
      <c r="N3317" s="173"/>
      <c r="O3317" s="173"/>
      <c r="P3317" s="167"/>
    </row>
    <row r="3318" spans="1:16" x14ac:dyDescent="0.35">
      <c r="A3318" s="177"/>
      <c r="B3318" s="175"/>
      <c r="C3318" s="175"/>
      <c r="D3318" s="175"/>
      <c r="E3318" s="175"/>
      <c r="F3318" s="175"/>
      <c r="G3318" s="176"/>
      <c r="H3318" s="175"/>
      <c r="I3318" s="173"/>
      <c r="J3318" s="173"/>
      <c r="K3318" s="173"/>
      <c r="L3318" s="174"/>
      <c r="M3318" s="173"/>
      <c r="N3318" s="173"/>
      <c r="O3318" s="173"/>
      <c r="P3318" s="167"/>
    </row>
    <row r="3319" spans="1:16" x14ac:dyDescent="0.35">
      <c r="A3319" s="177"/>
      <c r="B3319" s="175"/>
      <c r="C3319" s="175"/>
      <c r="D3319" s="175"/>
      <c r="E3319" s="175"/>
      <c r="F3319" s="175"/>
      <c r="G3319" s="176"/>
      <c r="H3319" s="175"/>
      <c r="I3319" s="173"/>
      <c r="J3319" s="173"/>
      <c r="K3319" s="173"/>
      <c r="L3319" s="174"/>
      <c r="M3319" s="173"/>
      <c r="N3319" s="173"/>
      <c r="O3319" s="173"/>
      <c r="P3319" s="167"/>
    </row>
    <row r="3320" spans="1:16" x14ac:dyDescent="0.35">
      <c r="A3320" s="177"/>
      <c r="B3320" s="175"/>
      <c r="C3320" s="175"/>
      <c r="D3320" s="175"/>
      <c r="E3320" s="175"/>
      <c r="F3320" s="175"/>
      <c r="G3320" s="176"/>
      <c r="H3320" s="175"/>
      <c r="I3320" s="173"/>
      <c r="J3320" s="173"/>
      <c r="K3320" s="173"/>
      <c r="L3320" s="174"/>
      <c r="M3320" s="173"/>
      <c r="N3320" s="173"/>
      <c r="O3320" s="173"/>
      <c r="P3320" s="167"/>
    </row>
    <row r="3321" spans="1:16" x14ac:dyDescent="0.35">
      <c r="A3321" s="177"/>
      <c r="B3321" s="175"/>
      <c r="C3321" s="175"/>
      <c r="D3321" s="175"/>
      <c r="E3321" s="175"/>
      <c r="F3321" s="175"/>
      <c r="G3321" s="176"/>
      <c r="H3321" s="175"/>
      <c r="I3321" s="173"/>
      <c r="J3321" s="173"/>
      <c r="K3321" s="173"/>
      <c r="L3321" s="174"/>
      <c r="M3321" s="173"/>
      <c r="N3321" s="173"/>
      <c r="O3321" s="173"/>
      <c r="P3321" s="167"/>
    </row>
    <row r="3322" spans="1:16" x14ac:dyDescent="0.35">
      <c r="A3322" s="177"/>
      <c r="B3322" s="175"/>
      <c r="C3322" s="175"/>
      <c r="D3322" s="175"/>
      <c r="E3322" s="175"/>
      <c r="F3322" s="175"/>
      <c r="G3322" s="176"/>
      <c r="H3322" s="175"/>
      <c r="I3322" s="173"/>
      <c r="J3322" s="173"/>
      <c r="K3322" s="173"/>
      <c r="L3322" s="174"/>
      <c r="M3322" s="173"/>
      <c r="N3322" s="173"/>
      <c r="O3322" s="173"/>
      <c r="P3322" s="167"/>
    </row>
    <row r="3323" spans="1:16" x14ac:dyDescent="0.35">
      <c r="A3323" s="177"/>
      <c r="B3323" s="175"/>
      <c r="C3323" s="175"/>
      <c r="D3323" s="175"/>
      <c r="E3323" s="175"/>
      <c r="F3323" s="175"/>
      <c r="G3323" s="176"/>
      <c r="H3323" s="175"/>
      <c r="I3323" s="173"/>
      <c r="J3323" s="173"/>
      <c r="K3323" s="173"/>
      <c r="L3323" s="174"/>
      <c r="M3323" s="173"/>
      <c r="N3323" s="173"/>
      <c r="O3323" s="173"/>
      <c r="P3323" s="167"/>
    </row>
    <row r="3324" spans="1:16" x14ac:dyDescent="0.35">
      <c r="A3324" s="177"/>
      <c r="B3324" s="175"/>
      <c r="C3324" s="175"/>
      <c r="D3324" s="175"/>
      <c r="E3324" s="175"/>
      <c r="F3324" s="175"/>
      <c r="G3324" s="176"/>
      <c r="H3324" s="175"/>
      <c r="I3324" s="173"/>
      <c r="J3324" s="173"/>
      <c r="K3324" s="173"/>
      <c r="L3324" s="174"/>
      <c r="M3324" s="173"/>
      <c r="N3324" s="173"/>
      <c r="O3324" s="173"/>
      <c r="P3324" s="167"/>
    </row>
    <row r="3325" spans="1:16" x14ac:dyDescent="0.35">
      <c r="A3325" s="177"/>
      <c r="B3325" s="175"/>
      <c r="C3325" s="175"/>
      <c r="D3325" s="175"/>
      <c r="E3325" s="175"/>
      <c r="F3325" s="175"/>
      <c r="G3325" s="176"/>
      <c r="H3325" s="175"/>
      <c r="I3325" s="173"/>
      <c r="J3325" s="173"/>
      <c r="K3325" s="173"/>
      <c r="L3325" s="174"/>
      <c r="M3325" s="173"/>
      <c r="N3325" s="173"/>
      <c r="O3325" s="173"/>
      <c r="P3325" s="167"/>
    </row>
    <row r="3326" spans="1:16" x14ac:dyDescent="0.35">
      <c r="A3326" s="177"/>
      <c r="B3326" s="175"/>
      <c r="C3326" s="175"/>
      <c r="D3326" s="175"/>
      <c r="E3326" s="175"/>
      <c r="F3326" s="175"/>
      <c r="G3326" s="176"/>
      <c r="H3326" s="175"/>
      <c r="I3326" s="173"/>
      <c r="J3326" s="173"/>
      <c r="K3326" s="173"/>
      <c r="L3326" s="174"/>
      <c r="M3326" s="173"/>
      <c r="N3326" s="173"/>
      <c r="O3326" s="173"/>
      <c r="P3326" s="167"/>
    </row>
    <row r="3327" spans="1:16" x14ac:dyDescent="0.35">
      <c r="A3327" s="177"/>
      <c r="B3327" s="175"/>
      <c r="C3327" s="175"/>
      <c r="D3327" s="175"/>
      <c r="E3327" s="175"/>
      <c r="F3327" s="175"/>
      <c r="G3327" s="176"/>
      <c r="H3327" s="175"/>
      <c r="I3327" s="173"/>
      <c r="J3327" s="173"/>
      <c r="K3327" s="173"/>
      <c r="L3327" s="174"/>
      <c r="M3327" s="173"/>
      <c r="N3327" s="173"/>
      <c r="O3327" s="173"/>
      <c r="P3327" s="167"/>
    </row>
    <row r="3328" spans="1:16" x14ac:dyDescent="0.35">
      <c r="A3328" s="177"/>
      <c r="B3328" s="175"/>
      <c r="C3328" s="175"/>
      <c r="D3328" s="175"/>
      <c r="E3328" s="175"/>
      <c r="F3328" s="175"/>
      <c r="G3328" s="176"/>
      <c r="H3328" s="175"/>
      <c r="I3328" s="173"/>
      <c r="J3328" s="173"/>
      <c r="K3328" s="173"/>
      <c r="L3328" s="174"/>
      <c r="M3328" s="173"/>
      <c r="N3328" s="173"/>
      <c r="O3328" s="173"/>
      <c r="P3328" s="167"/>
    </row>
    <row r="3329" spans="1:16" x14ac:dyDescent="0.35">
      <c r="A3329" s="177"/>
      <c r="B3329" s="175"/>
      <c r="C3329" s="175"/>
      <c r="D3329" s="175"/>
      <c r="E3329" s="175"/>
      <c r="F3329" s="175"/>
      <c r="G3329" s="176"/>
      <c r="H3329" s="175"/>
      <c r="I3329" s="173"/>
      <c r="J3329" s="173"/>
      <c r="K3329" s="173"/>
      <c r="L3329" s="174"/>
      <c r="M3329" s="173"/>
      <c r="N3329" s="173"/>
      <c r="O3329" s="173"/>
      <c r="P3329" s="167"/>
    </row>
    <row r="3330" spans="1:16" x14ac:dyDescent="0.35">
      <c r="A3330" s="177"/>
      <c r="B3330" s="175"/>
      <c r="C3330" s="175"/>
      <c r="D3330" s="175"/>
      <c r="E3330" s="175"/>
      <c r="F3330" s="175"/>
      <c r="G3330" s="176"/>
      <c r="H3330" s="175"/>
      <c r="I3330" s="173"/>
      <c r="J3330" s="173"/>
      <c r="K3330" s="173"/>
      <c r="L3330" s="174"/>
      <c r="M3330" s="173"/>
      <c r="N3330" s="173"/>
      <c r="O3330" s="173"/>
      <c r="P3330" s="167"/>
    </row>
    <row r="3331" spans="1:16" x14ac:dyDescent="0.35">
      <c r="A3331" s="177"/>
      <c r="B3331" s="175"/>
      <c r="C3331" s="175"/>
      <c r="D3331" s="175"/>
      <c r="E3331" s="175"/>
      <c r="F3331" s="175"/>
      <c r="G3331" s="176"/>
      <c r="H3331" s="175"/>
      <c r="I3331" s="173"/>
      <c r="J3331" s="173"/>
      <c r="K3331" s="173"/>
      <c r="L3331" s="174"/>
      <c r="M3331" s="173"/>
      <c r="N3331" s="173"/>
      <c r="O3331" s="173"/>
      <c r="P3331" s="167"/>
    </row>
    <row r="3332" spans="1:16" x14ac:dyDescent="0.35">
      <c r="A3332" s="177"/>
      <c r="B3332" s="175"/>
      <c r="C3332" s="175"/>
      <c r="D3332" s="175"/>
      <c r="E3332" s="175"/>
      <c r="F3332" s="175"/>
      <c r="G3332" s="176"/>
      <c r="H3332" s="175"/>
      <c r="I3332" s="173"/>
      <c r="J3332" s="173"/>
      <c r="K3332" s="173"/>
      <c r="L3332" s="174"/>
      <c r="M3332" s="173"/>
      <c r="N3332" s="173"/>
      <c r="O3332" s="173"/>
      <c r="P3332" s="167"/>
    </row>
    <row r="3333" spans="1:16" x14ac:dyDescent="0.35">
      <c r="A3333" s="177"/>
      <c r="B3333" s="175"/>
      <c r="C3333" s="175"/>
      <c r="D3333" s="175"/>
      <c r="E3333" s="175"/>
      <c r="F3333" s="175"/>
      <c r="G3333" s="176"/>
      <c r="H3333" s="175"/>
      <c r="I3333" s="173"/>
      <c r="J3333" s="173"/>
      <c r="K3333" s="173"/>
      <c r="L3333" s="174"/>
      <c r="M3333" s="173"/>
      <c r="N3333" s="173"/>
      <c r="O3333" s="173"/>
      <c r="P3333" s="167"/>
    </row>
    <row r="3334" spans="1:16" x14ac:dyDescent="0.35">
      <c r="A3334" s="177"/>
      <c r="B3334" s="175"/>
      <c r="C3334" s="175"/>
      <c r="D3334" s="175"/>
      <c r="E3334" s="175"/>
      <c r="F3334" s="175"/>
      <c r="G3334" s="176"/>
      <c r="H3334" s="175"/>
      <c r="I3334" s="173"/>
      <c r="J3334" s="173"/>
      <c r="K3334" s="173"/>
      <c r="L3334" s="174"/>
      <c r="M3334" s="173"/>
      <c r="N3334" s="173"/>
      <c r="O3334" s="173"/>
      <c r="P3334" s="167"/>
    </row>
    <row r="3335" spans="1:16" x14ac:dyDescent="0.35">
      <c r="A3335" s="177"/>
      <c r="B3335" s="175"/>
      <c r="C3335" s="175"/>
      <c r="D3335" s="175"/>
      <c r="E3335" s="175"/>
      <c r="F3335" s="175"/>
      <c r="G3335" s="176"/>
      <c r="H3335" s="175"/>
      <c r="I3335" s="173"/>
      <c r="J3335" s="173"/>
      <c r="K3335" s="173"/>
      <c r="L3335" s="174"/>
      <c r="M3335" s="173"/>
      <c r="N3335" s="173"/>
      <c r="O3335" s="173"/>
      <c r="P3335" s="167"/>
    </row>
    <row r="3336" spans="1:16" x14ac:dyDescent="0.35">
      <c r="A3336" s="177"/>
      <c r="B3336" s="175"/>
      <c r="C3336" s="175"/>
      <c r="D3336" s="175"/>
      <c r="E3336" s="175"/>
      <c r="F3336" s="175"/>
      <c r="G3336" s="176"/>
      <c r="H3336" s="175"/>
      <c r="I3336" s="173"/>
      <c r="J3336" s="173"/>
      <c r="K3336" s="173"/>
      <c r="L3336" s="174"/>
      <c r="M3336" s="173"/>
      <c r="N3336" s="173"/>
      <c r="O3336" s="173"/>
      <c r="P3336" s="167"/>
    </row>
    <row r="3337" spans="1:16" x14ac:dyDescent="0.35">
      <c r="A3337" s="177"/>
      <c r="B3337" s="175"/>
      <c r="C3337" s="175"/>
      <c r="D3337" s="175"/>
      <c r="E3337" s="175"/>
      <c r="F3337" s="175"/>
      <c r="G3337" s="176"/>
      <c r="H3337" s="175"/>
      <c r="I3337" s="173"/>
      <c r="J3337" s="173"/>
      <c r="K3337" s="173"/>
      <c r="L3337" s="174"/>
      <c r="M3337" s="173"/>
      <c r="N3337" s="173"/>
      <c r="O3337" s="173"/>
      <c r="P3337" s="167"/>
    </row>
    <row r="3338" spans="1:16" x14ac:dyDescent="0.35">
      <c r="A3338" s="177"/>
      <c r="B3338" s="175"/>
      <c r="C3338" s="175"/>
      <c r="D3338" s="175"/>
      <c r="E3338" s="175"/>
      <c r="F3338" s="175"/>
      <c r="G3338" s="176"/>
      <c r="H3338" s="175"/>
      <c r="I3338" s="173"/>
      <c r="J3338" s="173"/>
      <c r="K3338" s="173"/>
      <c r="L3338" s="174"/>
      <c r="M3338" s="173"/>
      <c r="N3338" s="173"/>
      <c r="O3338" s="173"/>
      <c r="P3338" s="167"/>
    </row>
    <row r="3339" spans="1:16" x14ac:dyDescent="0.35">
      <c r="A3339" s="177"/>
      <c r="B3339" s="175"/>
      <c r="C3339" s="175"/>
      <c r="D3339" s="175"/>
      <c r="E3339" s="175"/>
      <c r="F3339" s="175"/>
      <c r="G3339" s="176"/>
      <c r="H3339" s="175"/>
      <c r="I3339" s="173"/>
      <c r="J3339" s="173"/>
      <c r="K3339" s="173"/>
      <c r="L3339" s="174"/>
      <c r="M3339" s="173"/>
      <c r="N3339" s="173"/>
      <c r="O3339" s="173"/>
      <c r="P3339" s="167"/>
    </row>
    <row r="3340" spans="1:16" x14ac:dyDescent="0.35">
      <c r="A3340" s="177"/>
      <c r="B3340" s="175"/>
      <c r="C3340" s="175"/>
      <c r="D3340" s="175"/>
      <c r="E3340" s="175"/>
      <c r="F3340" s="175"/>
      <c r="G3340" s="176"/>
      <c r="H3340" s="175"/>
      <c r="I3340" s="173"/>
      <c r="J3340" s="173"/>
      <c r="K3340" s="173"/>
      <c r="L3340" s="174"/>
      <c r="M3340" s="173"/>
      <c r="N3340" s="173"/>
      <c r="O3340" s="173"/>
      <c r="P3340" s="167"/>
    </row>
    <row r="3341" spans="1:16" x14ac:dyDescent="0.35">
      <c r="A3341" s="177"/>
      <c r="B3341" s="175"/>
      <c r="C3341" s="175"/>
      <c r="D3341" s="175"/>
      <c r="E3341" s="175"/>
      <c r="F3341" s="175"/>
      <c r="G3341" s="176"/>
      <c r="H3341" s="175"/>
      <c r="I3341" s="173"/>
      <c r="J3341" s="173"/>
      <c r="K3341" s="173"/>
      <c r="L3341" s="174"/>
      <c r="M3341" s="173"/>
      <c r="N3341" s="173"/>
      <c r="O3341" s="173"/>
      <c r="P3341" s="167"/>
    </row>
    <row r="3342" spans="1:16" x14ac:dyDescent="0.35">
      <c r="A3342" s="177"/>
      <c r="B3342" s="175"/>
      <c r="C3342" s="175"/>
      <c r="D3342" s="175"/>
      <c r="E3342" s="175"/>
      <c r="F3342" s="175"/>
      <c r="G3342" s="176"/>
      <c r="H3342" s="175"/>
      <c r="I3342" s="173"/>
      <c r="J3342" s="173"/>
      <c r="K3342" s="173"/>
      <c r="L3342" s="174"/>
      <c r="M3342" s="173"/>
      <c r="N3342" s="173"/>
      <c r="O3342" s="173"/>
      <c r="P3342" s="167"/>
    </row>
    <row r="3343" spans="1:16" x14ac:dyDescent="0.35">
      <c r="A3343" s="177"/>
      <c r="B3343" s="175"/>
      <c r="C3343" s="175"/>
      <c r="D3343" s="175"/>
      <c r="E3343" s="175"/>
      <c r="F3343" s="175"/>
      <c r="G3343" s="176"/>
      <c r="H3343" s="175"/>
      <c r="I3343" s="173"/>
      <c r="J3343" s="173"/>
      <c r="K3343" s="173"/>
      <c r="L3343" s="174"/>
      <c r="M3343" s="173"/>
      <c r="N3343" s="173"/>
      <c r="O3343" s="173"/>
      <c r="P3343" s="167"/>
    </row>
    <row r="3344" spans="1:16" x14ac:dyDescent="0.35">
      <c r="A3344" s="177"/>
      <c r="B3344" s="175"/>
      <c r="C3344" s="175"/>
      <c r="D3344" s="175"/>
      <c r="E3344" s="175"/>
      <c r="F3344" s="175"/>
      <c r="G3344" s="176"/>
      <c r="H3344" s="175"/>
      <c r="I3344" s="173"/>
      <c r="J3344" s="173"/>
      <c r="K3344" s="173"/>
      <c r="L3344" s="174"/>
      <c r="M3344" s="173"/>
      <c r="N3344" s="173"/>
      <c r="O3344" s="173"/>
      <c r="P3344" s="167"/>
    </row>
    <row r="3345" spans="1:16" x14ac:dyDescent="0.35">
      <c r="A3345" s="177"/>
      <c r="B3345" s="175"/>
      <c r="C3345" s="175"/>
      <c r="D3345" s="175"/>
      <c r="E3345" s="175"/>
      <c r="F3345" s="175"/>
      <c r="G3345" s="176"/>
      <c r="H3345" s="175"/>
      <c r="I3345" s="173"/>
      <c r="J3345" s="173"/>
      <c r="K3345" s="173"/>
      <c r="L3345" s="174"/>
      <c r="M3345" s="173"/>
      <c r="N3345" s="173"/>
      <c r="O3345" s="173"/>
      <c r="P3345" s="167"/>
    </row>
    <row r="3346" spans="1:16" x14ac:dyDescent="0.35">
      <c r="A3346" s="177"/>
      <c r="B3346" s="175"/>
      <c r="C3346" s="175"/>
      <c r="D3346" s="175"/>
      <c r="E3346" s="175"/>
      <c r="F3346" s="175"/>
      <c r="G3346" s="176"/>
      <c r="H3346" s="175"/>
      <c r="I3346" s="173"/>
      <c r="J3346" s="173"/>
      <c r="K3346" s="173"/>
      <c r="L3346" s="174"/>
      <c r="M3346" s="173"/>
      <c r="N3346" s="173"/>
      <c r="O3346" s="173"/>
      <c r="P3346" s="167"/>
    </row>
    <row r="3347" spans="1:16" x14ac:dyDescent="0.35">
      <c r="A3347" s="177"/>
      <c r="B3347" s="175"/>
      <c r="C3347" s="175"/>
      <c r="D3347" s="175"/>
      <c r="E3347" s="175"/>
      <c r="F3347" s="175"/>
      <c r="G3347" s="176"/>
      <c r="H3347" s="175"/>
      <c r="I3347" s="173"/>
      <c r="J3347" s="173"/>
      <c r="K3347" s="173"/>
      <c r="L3347" s="174"/>
      <c r="M3347" s="173"/>
      <c r="N3347" s="173"/>
      <c r="O3347" s="173"/>
      <c r="P3347" s="167"/>
    </row>
    <row r="3348" spans="1:16" x14ac:dyDescent="0.35">
      <c r="A3348" s="177"/>
      <c r="B3348" s="175"/>
      <c r="C3348" s="175"/>
      <c r="D3348" s="175"/>
      <c r="E3348" s="175"/>
      <c r="F3348" s="175"/>
      <c r="G3348" s="176"/>
      <c r="H3348" s="175"/>
      <c r="I3348" s="173"/>
      <c r="J3348" s="173"/>
      <c r="K3348" s="173"/>
      <c r="L3348" s="174"/>
      <c r="M3348" s="173"/>
      <c r="N3348" s="173"/>
      <c r="O3348" s="173"/>
      <c r="P3348" s="167"/>
    </row>
    <row r="3349" spans="1:16" x14ac:dyDescent="0.35">
      <c r="A3349" s="177"/>
      <c r="B3349" s="175"/>
      <c r="C3349" s="175"/>
      <c r="D3349" s="175"/>
      <c r="E3349" s="175"/>
      <c r="F3349" s="175"/>
      <c r="G3349" s="176"/>
      <c r="H3349" s="175"/>
      <c r="I3349" s="173"/>
      <c r="J3349" s="173"/>
      <c r="K3349" s="173"/>
      <c r="L3349" s="174"/>
      <c r="M3349" s="173"/>
      <c r="N3349" s="173"/>
      <c r="O3349" s="173"/>
      <c r="P3349" s="167"/>
    </row>
    <row r="3350" spans="1:16" x14ac:dyDescent="0.35">
      <c r="A3350" s="177"/>
      <c r="B3350" s="175"/>
      <c r="C3350" s="175"/>
      <c r="D3350" s="175"/>
      <c r="E3350" s="175"/>
      <c r="F3350" s="175"/>
      <c r="G3350" s="176"/>
      <c r="H3350" s="175"/>
      <c r="I3350" s="173"/>
      <c r="J3350" s="173"/>
      <c r="K3350" s="173"/>
      <c r="L3350" s="174"/>
      <c r="M3350" s="173"/>
      <c r="N3350" s="173"/>
      <c r="O3350" s="173"/>
      <c r="P3350" s="167"/>
    </row>
    <row r="3351" spans="1:16" x14ac:dyDescent="0.35">
      <c r="A3351" s="177"/>
      <c r="B3351" s="175"/>
      <c r="C3351" s="175"/>
      <c r="D3351" s="175"/>
      <c r="E3351" s="175"/>
      <c r="F3351" s="175"/>
      <c r="G3351" s="176"/>
      <c r="H3351" s="175"/>
      <c r="I3351" s="173"/>
      <c r="J3351" s="173"/>
      <c r="K3351" s="173"/>
      <c r="L3351" s="174"/>
      <c r="M3351" s="173"/>
      <c r="N3351" s="173"/>
      <c r="O3351" s="173"/>
      <c r="P3351" s="167"/>
    </row>
    <row r="3352" spans="1:16" x14ac:dyDescent="0.35">
      <c r="A3352" s="177"/>
      <c r="B3352" s="175"/>
      <c r="C3352" s="175"/>
      <c r="D3352" s="175"/>
      <c r="E3352" s="175"/>
      <c r="F3352" s="175"/>
      <c r="G3352" s="176"/>
      <c r="H3352" s="175"/>
      <c r="I3352" s="173"/>
      <c r="J3352" s="173"/>
      <c r="K3352" s="173"/>
      <c r="L3352" s="174"/>
      <c r="M3352" s="173"/>
      <c r="N3352" s="173"/>
      <c r="O3352" s="173"/>
      <c r="P3352" s="167"/>
    </row>
    <row r="3353" spans="1:16" x14ac:dyDescent="0.35">
      <c r="A3353" s="177"/>
      <c r="B3353" s="175"/>
      <c r="C3353" s="175"/>
      <c r="D3353" s="175"/>
      <c r="E3353" s="175"/>
      <c r="F3353" s="175"/>
      <c r="G3353" s="176"/>
      <c r="H3353" s="175"/>
      <c r="I3353" s="173"/>
      <c r="J3353" s="173"/>
      <c r="K3353" s="173"/>
      <c r="L3353" s="174"/>
      <c r="M3353" s="173"/>
      <c r="N3353" s="173"/>
      <c r="O3353" s="173"/>
      <c r="P3353" s="167"/>
    </row>
    <row r="3354" spans="1:16" x14ac:dyDescent="0.35">
      <c r="A3354" s="177"/>
      <c r="B3354" s="175"/>
      <c r="C3354" s="175"/>
      <c r="D3354" s="175"/>
      <c r="E3354" s="175"/>
      <c r="F3354" s="175"/>
      <c r="G3354" s="176"/>
      <c r="H3354" s="175"/>
      <c r="I3354" s="173"/>
      <c r="J3354" s="173"/>
      <c r="K3354" s="173"/>
      <c r="L3354" s="174"/>
      <c r="M3354" s="173"/>
      <c r="N3354" s="173"/>
      <c r="O3354" s="173"/>
      <c r="P3354" s="167"/>
    </row>
    <row r="3355" spans="1:16" x14ac:dyDescent="0.35">
      <c r="A3355" s="177"/>
      <c r="B3355" s="175"/>
      <c r="C3355" s="175"/>
      <c r="D3355" s="175"/>
      <c r="E3355" s="175"/>
      <c r="F3355" s="175"/>
      <c r="G3355" s="176"/>
      <c r="H3355" s="175"/>
      <c r="I3355" s="173"/>
      <c r="J3355" s="173"/>
      <c r="K3355" s="173"/>
      <c r="L3355" s="174"/>
      <c r="M3355" s="173"/>
      <c r="N3355" s="173"/>
      <c r="O3355" s="173"/>
      <c r="P3355" s="167"/>
    </row>
    <row r="3356" spans="1:16" x14ac:dyDescent="0.35">
      <c r="A3356" s="177"/>
      <c r="B3356" s="175"/>
      <c r="C3356" s="175"/>
      <c r="D3356" s="175"/>
      <c r="E3356" s="175"/>
      <c r="F3356" s="175"/>
      <c r="G3356" s="176"/>
      <c r="H3356" s="175"/>
      <c r="I3356" s="173"/>
      <c r="J3356" s="173"/>
      <c r="K3356" s="173"/>
      <c r="L3356" s="174"/>
      <c r="M3356" s="173"/>
      <c r="N3356" s="173"/>
      <c r="O3356" s="173"/>
      <c r="P3356" s="167"/>
    </row>
    <row r="3357" spans="1:16" x14ac:dyDescent="0.35">
      <c r="A3357" s="177"/>
      <c r="B3357" s="175"/>
      <c r="C3357" s="175"/>
      <c r="D3357" s="175"/>
      <c r="E3357" s="175"/>
      <c r="F3357" s="175"/>
      <c r="G3357" s="176"/>
      <c r="H3357" s="175"/>
      <c r="I3357" s="173"/>
      <c r="J3357" s="173"/>
      <c r="K3357" s="173"/>
      <c r="L3357" s="174"/>
      <c r="M3357" s="173"/>
      <c r="N3357" s="173"/>
      <c r="O3357" s="173"/>
      <c r="P3357" s="167"/>
    </row>
    <row r="3358" spans="1:16" x14ac:dyDescent="0.35">
      <c r="A3358" s="177"/>
      <c r="B3358" s="175"/>
      <c r="C3358" s="175"/>
      <c r="D3358" s="175"/>
      <c r="E3358" s="175"/>
      <c r="F3358" s="175"/>
      <c r="G3358" s="176"/>
      <c r="H3358" s="175"/>
      <c r="I3358" s="173"/>
      <c r="J3358" s="173"/>
      <c r="K3358" s="173"/>
      <c r="L3358" s="174"/>
      <c r="M3358" s="173"/>
      <c r="N3358" s="173"/>
      <c r="O3358" s="173"/>
      <c r="P3358" s="167"/>
    </row>
    <row r="3359" spans="1:16" x14ac:dyDescent="0.35">
      <c r="A3359" s="177"/>
      <c r="B3359" s="175"/>
      <c r="C3359" s="175"/>
      <c r="D3359" s="175"/>
      <c r="E3359" s="175"/>
      <c r="F3359" s="175"/>
      <c r="G3359" s="176"/>
      <c r="H3359" s="175"/>
      <c r="I3359" s="173"/>
      <c r="J3359" s="173"/>
      <c r="K3359" s="173"/>
      <c r="L3359" s="174"/>
      <c r="M3359" s="173"/>
      <c r="N3359" s="173"/>
      <c r="O3359" s="173"/>
      <c r="P3359" s="167"/>
    </row>
    <row r="3360" spans="1:16" x14ac:dyDescent="0.35">
      <c r="A3360" s="177"/>
      <c r="B3360" s="175"/>
      <c r="C3360" s="175"/>
      <c r="D3360" s="175"/>
      <c r="E3360" s="175"/>
      <c r="F3360" s="175"/>
      <c r="G3360" s="176"/>
      <c r="H3360" s="175"/>
      <c r="I3360" s="173"/>
      <c r="J3360" s="173"/>
      <c r="K3360" s="173"/>
      <c r="L3360" s="174"/>
      <c r="M3360" s="173"/>
      <c r="N3360" s="173"/>
      <c r="O3360" s="173"/>
      <c r="P3360" s="167"/>
    </row>
    <row r="3361" spans="1:16" x14ac:dyDescent="0.35">
      <c r="A3361" s="177"/>
      <c r="B3361" s="175"/>
      <c r="C3361" s="175"/>
      <c r="D3361" s="175"/>
      <c r="E3361" s="175"/>
      <c r="F3361" s="175"/>
      <c r="G3361" s="176"/>
      <c r="H3361" s="175"/>
      <c r="I3361" s="173"/>
      <c r="J3361" s="173"/>
      <c r="K3361" s="173"/>
      <c r="L3361" s="174"/>
      <c r="M3361" s="173"/>
      <c r="N3361" s="173"/>
      <c r="O3361" s="173"/>
      <c r="P3361" s="167"/>
    </row>
    <row r="3362" spans="1:16" x14ac:dyDescent="0.35">
      <c r="A3362" s="177"/>
      <c r="B3362" s="175"/>
      <c r="C3362" s="175"/>
      <c r="D3362" s="175"/>
      <c r="E3362" s="175"/>
      <c r="F3362" s="175"/>
      <c r="G3362" s="176"/>
      <c r="H3362" s="175"/>
      <c r="I3362" s="173"/>
      <c r="J3362" s="173"/>
      <c r="K3362" s="173"/>
      <c r="L3362" s="174"/>
      <c r="M3362" s="173"/>
      <c r="N3362" s="173"/>
      <c r="O3362" s="173"/>
      <c r="P3362" s="167"/>
    </row>
    <row r="3363" spans="1:16" x14ac:dyDescent="0.35">
      <c r="A3363" s="177"/>
      <c r="B3363" s="175"/>
      <c r="C3363" s="175"/>
      <c r="D3363" s="175"/>
      <c r="E3363" s="175"/>
      <c r="F3363" s="175"/>
      <c r="G3363" s="176"/>
      <c r="H3363" s="175"/>
      <c r="I3363" s="173"/>
      <c r="J3363" s="173"/>
      <c r="K3363" s="173"/>
      <c r="L3363" s="174"/>
      <c r="M3363" s="173"/>
      <c r="N3363" s="173"/>
      <c r="O3363" s="173"/>
      <c r="P3363" s="167"/>
    </row>
    <row r="3364" spans="1:16" x14ac:dyDescent="0.35">
      <c r="A3364" s="177"/>
      <c r="B3364" s="175"/>
      <c r="C3364" s="175"/>
      <c r="D3364" s="175"/>
      <c r="E3364" s="175"/>
      <c r="F3364" s="175"/>
      <c r="G3364" s="176"/>
      <c r="H3364" s="175"/>
      <c r="I3364" s="173"/>
      <c r="J3364" s="173"/>
      <c r="K3364" s="173"/>
      <c r="L3364" s="174"/>
      <c r="M3364" s="173"/>
      <c r="N3364" s="173"/>
      <c r="O3364" s="173"/>
      <c r="P3364" s="167"/>
    </row>
    <row r="3365" spans="1:16" x14ac:dyDescent="0.35">
      <c r="A3365" s="177"/>
      <c r="B3365" s="175"/>
      <c r="C3365" s="175"/>
      <c r="D3365" s="175"/>
      <c r="E3365" s="175"/>
      <c r="F3365" s="175"/>
      <c r="G3365" s="176"/>
      <c r="H3365" s="175"/>
      <c r="I3365" s="173"/>
      <c r="J3365" s="173"/>
      <c r="K3365" s="173"/>
      <c r="L3365" s="174"/>
      <c r="M3365" s="173"/>
      <c r="N3365" s="173"/>
      <c r="O3365" s="173"/>
      <c r="P3365" s="167"/>
    </row>
    <row r="3366" spans="1:16" x14ac:dyDescent="0.35">
      <c r="A3366" s="177"/>
      <c r="B3366" s="175"/>
      <c r="C3366" s="175"/>
      <c r="D3366" s="175"/>
      <c r="E3366" s="175"/>
      <c r="F3366" s="175"/>
      <c r="G3366" s="176"/>
      <c r="H3366" s="175"/>
      <c r="I3366" s="173"/>
      <c r="J3366" s="173"/>
      <c r="K3366" s="173"/>
      <c r="L3366" s="174"/>
      <c r="M3366" s="173"/>
      <c r="N3366" s="173"/>
      <c r="O3366" s="173"/>
      <c r="P3366" s="167"/>
    </row>
    <row r="3367" spans="1:16" x14ac:dyDescent="0.35">
      <c r="A3367" s="177"/>
      <c r="B3367" s="175"/>
      <c r="C3367" s="175"/>
      <c r="D3367" s="175"/>
      <c r="E3367" s="175"/>
      <c r="F3367" s="175"/>
      <c r="G3367" s="176"/>
      <c r="H3367" s="175"/>
      <c r="I3367" s="173"/>
      <c r="J3367" s="173"/>
      <c r="K3367" s="173"/>
      <c r="L3367" s="174"/>
      <c r="M3367" s="173"/>
      <c r="N3367" s="173"/>
      <c r="O3367" s="173"/>
      <c r="P3367" s="167"/>
    </row>
    <row r="3368" spans="1:16" x14ac:dyDescent="0.35">
      <c r="A3368" s="177"/>
      <c r="B3368" s="175"/>
      <c r="C3368" s="175"/>
      <c r="D3368" s="175"/>
      <c r="E3368" s="175"/>
      <c r="F3368" s="175"/>
      <c r="G3368" s="176"/>
      <c r="H3368" s="175"/>
      <c r="I3368" s="173"/>
      <c r="J3368" s="173"/>
      <c r="K3368" s="173"/>
      <c r="L3368" s="174"/>
      <c r="M3368" s="173"/>
      <c r="N3368" s="173"/>
      <c r="O3368" s="173"/>
      <c r="P3368" s="167"/>
    </row>
    <row r="3369" spans="1:16" x14ac:dyDescent="0.35">
      <c r="A3369" s="177"/>
      <c r="B3369" s="175"/>
      <c r="C3369" s="175"/>
      <c r="D3369" s="175"/>
      <c r="E3369" s="175"/>
      <c r="F3369" s="175"/>
      <c r="G3369" s="176"/>
      <c r="H3369" s="175"/>
      <c r="I3369" s="173"/>
      <c r="J3369" s="173"/>
      <c r="K3369" s="173"/>
      <c r="L3369" s="174"/>
      <c r="M3369" s="173"/>
      <c r="N3369" s="173"/>
      <c r="O3369" s="173"/>
      <c r="P3369" s="167"/>
    </row>
    <row r="3370" spans="1:16" x14ac:dyDescent="0.35">
      <c r="A3370" s="177"/>
      <c r="B3370" s="175"/>
      <c r="C3370" s="175"/>
      <c r="D3370" s="175"/>
      <c r="E3370" s="175"/>
      <c r="F3370" s="175"/>
      <c r="G3370" s="176"/>
      <c r="H3370" s="175"/>
      <c r="I3370" s="173"/>
      <c r="J3370" s="173"/>
      <c r="K3370" s="173"/>
      <c r="L3370" s="174"/>
      <c r="M3370" s="173"/>
      <c r="N3370" s="173"/>
      <c r="O3370" s="173"/>
      <c r="P3370" s="167"/>
    </row>
    <row r="3371" spans="1:16" x14ac:dyDescent="0.35">
      <c r="A3371" s="177"/>
      <c r="B3371" s="175"/>
      <c r="C3371" s="175"/>
      <c r="D3371" s="175"/>
      <c r="E3371" s="175"/>
      <c r="F3371" s="175"/>
      <c r="G3371" s="176"/>
      <c r="H3371" s="175"/>
      <c r="I3371" s="173"/>
      <c r="J3371" s="173"/>
      <c r="K3371" s="173"/>
      <c r="L3371" s="174"/>
      <c r="M3371" s="173"/>
      <c r="N3371" s="173"/>
      <c r="O3371" s="173"/>
      <c r="P3371" s="167"/>
    </row>
    <row r="3372" spans="1:16" x14ac:dyDescent="0.35">
      <c r="A3372" s="177"/>
      <c r="B3372" s="175"/>
      <c r="C3372" s="175"/>
      <c r="D3372" s="175"/>
      <c r="E3372" s="175"/>
      <c r="F3372" s="175"/>
      <c r="G3372" s="176"/>
      <c r="H3372" s="175"/>
      <c r="I3372" s="173"/>
      <c r="J3372" s="173"/>
      <c r="K3372" s="173"/>
      <c r="L3372" s="174"/>
      <c r="M3372" s="173"/>
      <c r="N3372" s="173"/>
      <c r="O3372" s="173"/>
      <c r="P3372" s="167"/>
    </row>
    <row r="3373" spans="1:16" x14ac:dyDescent="0.35">
      <c r="A3373" s="177"/>
      <c r="B3373" s="175"/>
      <c r="C3373" s="175"/>
      <c r="D3373" s="175"/>
      <c r="E3373" s="175"/>
      <c r="F3373" s="175"/>
      <c r="G3373" s="176"/>
      <c r="H3373" s="175"/>
      <c r="I3373" s="173"/>
      <c r="J3373" s="173"/>
      <c r="K3373" s="173"/>
      <c r="L3373" s="174"/>
      <c r="M3373" s="173"/>
      <c r="N3373" s="173"/>
      <c r="O3373" s="173"/>
      <c r="P3373" s="167"/>
    </row>
    <row r="3374" spans="1:16" x14ac:dyDescent="0.35">
      <c r="A3374" s="177"/>
      <c r="B3374" s="175"/>
      <c r="C3374" s="175"/>
      <c r="D3374" s="175"/>
      <c r="E3374" s="175"/>
      <c r="F3374" s="175"/>
      <c r="G3374" s="176"/>
      <c r="H3374" s="175"/>
      <c r="I3374" s="173"/>
      <c r="J3374" s="173"/>
      <c r="K3374" s="173"/>
      <c r="L3374" s="174"/>
      <c r="M3374" s="173"/>
      <c r="N3374" s="173"/>
      <c r="O3374" s="173"/>
      <c r="P3374" s="167"/>
    </row>
    <row r="3375" spans="1:16" x14ac:dyDescent="0.35">
      <c r="A3375" s="177"/>
      <c r="B3375" s="175"/>
      <c r="C3375" s="175"/>
      <c r="D3375" s="175"/>
      <c r="E3375" s="175"/>
      <c r="F3375" s="175"/>
      <c r="G3375" s="176"/>
      <c r="H3375" s="175"/>
      <c r="I3375" s="173"/>
      <c r="J3375" s="173"/>
      <c r="K3375" s="173"/>
      <c r="L3375" s="174"/>
      <c r="M3375" s="173"/>
      <c r="N3375" s="173"/>
      <c r="O3375" s="173"/>
      <c r="P3375" s="167"/>
    </row>
    <row r="3376" spans="1:16" x14ac:dyDescent="0.35">
      <c r="A3376" s="177"/>
      <c r="B3376" s="175"/>
      <c r="C3376" s="175"/>
      <c r="D3376" s="175"/>
      <c r="E3376" s="175"/>
      <c r="F3376" s="175"/>
      <c r="G3376" s="176"/>
      <c r="H3376" s="175"/>
      <c r="I3376" s="173"/>
      <c r="J3376" s="173"/>
      <c r="K3376" s="173"/>
      <c r="L3376" s="174"/>
      <c r="M3376" s="173"/>
      <c r="N3376" s="173"/>
      <c r="O3376" s="173"/>
      <c r="P3376" s="167"/>
    </row>
    <row r="3377" spans="1:16" x14ac:dyDescent="0.35">
      <c r="A3377" s="177"/>
      <c r="B3377" s="175"/>
      <c r="C3377" s="175"/>
      <c r="D3377" s="175"/>
      <c r="E3377" s="175"/>
      <c r="F3377" s="175"/>
      <c r="G3377" s="176"/>
      <c r="H3377" s="175"/>
      <c r="I3377" s="173"/>
      <c r="J3377" s="173"/>
      <c r="K3377" s="173"/>
      <c r="L3377" s="174"/>
      <c r="M3377" s="173"/>
      <c r="N3377" s="173"/>
      <c r="O3377" s="173"/>
      <c r="P3377" s="167"/>
    </row>
    <row r="3378" spans="1:16" x14ac:dyDescent="0.35">
      <c r="A3378" s="177"/>
      <c r="B3378" s="175"/>
      <c r="C3378" s="175"/>
      <c r="D3378" s="175"/>
      <c r="E3378" s="175"/>
      <c r="F3378" s="175"/>
      <c r="G3378" s="176"/>
      <c r="H3378" s="175"/>
      <c r="I3378" s="173"/>
      <c r="J3378" s="173"/>
      <c r="K3378" s="173"/>
      <c r="L3378" s="174"/>
      <c r="M3378" s="173"/>
      <c r="N3378" s="173"/>
      <c r="O3378" s="173"/>
      <c r="P3378" s="167"/>
    </row>
    <row r="3379" spans="1:16" x14ac:dyDescent="0.35">
      <c r="A3379" s="177"/>
      <c r="B3379" s="175"/>
      <c r="C3379" s="175"/>
      <c r="D3379" s="175"/>
      <c r="E3379" s="175"/>
      <c r="F3379" s="175"/>
      <c r="G3379" s="176"/>
      <c r="H3379" s="175"/>
      <c r="I3379" s="173"/>
      <c r="J3379" s="173"/>
      <c r="K3379" s="173"/>
      <c r="L3379" s="174"/>
      <c r="M3379" s="173"/>
      <c r="N3379" s="173"/>
      <c r="O3379" s="173"/>
      <c r="P3379" s="167"/>
    </row>
    <row r="3380" spans="1:16" x14ac:dyDescent="0.35">
      <c r="A3380" s="177"/>
      <c r="B3380" s="175"/>
      <c r="C3380" s="175"/>
      <c r="D3380" s="175"/>
      <c r="E3380" s="175"/>
      <c r="F3380" s="175"/>
      <c r="G3380" s="176"/>
      <c r="H3380" s="175"/>
      <c r="I3380" s="173"/>
      <c r="J3380" s="173"/>
      <c r="K3380" s="173"/>
      <c r="L3380" s="174"/>
      <c r="M3380" s="173"/>
      <c r="N3380" s="173"/>
      <c r="O3380" s="173"/>
      <c r="P3380" s="167"/>
    </row>
    <row r="3381" spans="1:16" x14ac:dyDescent="0.35">
      <c r="A3381" s="177"/>
      <c r="B3381" s="175"/>
      <c r="C3381" s="175"/>
      <c r="D3381" s="175"/>
      <c r="E3381" s="175"/>
      <c r="F3381" s="175"/>
      <c r="G3381" s="176"/>
      <c r="H3381" s="175"/>
      <c r="I3381" s="173"/>
      <c r="J3381" s="173"/>
      <c r="K3381" s="173"/>
      <c r="L3381" s="174"/>
      <c r="M3381" s="173"/>
      <c r="N3381" s="173"/>
      <c r="O3381" s="173"/>
      <c r="P3381" s="167"/>
    </row>
    <row r="3382" spans="1:16" x14ac:dyDescent="0.35">
      <c r="A3382" s="177"/>
      <c r="B3382" s="175"/>
      <c r="C3382" s="175"/>
      <c r="D3382" s="175"/>
      <c r="E3382" s="175"/>
      <c r="F3382" s="175"/>
      <c r="G3382" s="176"/>
      <c r="H3382" s="175"/>
      <c r="I3382" s="173"/>
      <c r="J3382" s="173"/>
      <c r="K3382" s="173"/>
      <c r="L3382" s="174"/>
      <c r="M3382" s="173"/>
      <c r="N3382" s="173"/>
      <c r="O3382" s="173"/>
      <c r="P3382" s="167"/>
    </row>
    <row r="3383" spans="1:16" x14ac:dyDescent="0.35">
      <c r="A3383" s="177"/>
      <c r="B3383" s="175"/>
      <c r="C3383" s="175"/>
      <c r="D3383" s="175"/>
      <c r="E3383" s="175"/>
      <c r="F3383" s="175"/>
      <c r="G3383" s="176"/>
      <c r="H3383" s="175"/>
      <c r="I3383" s="173"/>
      <c r="J3383" s="173"/>
      <c r="K3383" s="173"/>
      <c r="L3383" s="174"/>
      <c r="M3383" s="173"/>
      <c r="N3383" s="173"/>
      <c r="O3383" s="173"/>
      <c r="P3383" s="167"/>
    </row>
    <row r="3384" spans="1:16" x14ac:dyDescent="0.35">
      <c r="A3384" s="177"/>
      <c r="B3384" s="175"/>
      <c r="C3384" s="175"/>
      <c r="D3384" s="175"/>
      <c r="E3384" s="175"/>
      <c r="F3384" s="175"/>
      <c r="G3384" s="176"/>
      <c r="H3384" s="175"/>
      <c r="I3384" s="173"/>
      <c r="J3384" s="173"/>
      <c r="K3384" s="173"/>
      <c r="L3384" s="174"/>
      <c r="M3384" s="173"/>
      <c r="N3384" s="173"/>
      <c r="O3384" s="173"/>
      <c r="P3384" s="167"/>
    </row>
    <row r="3385" spans="1:16" x14ac:dyDescent="0.35">
      <c r="A3385" s="177"/>
      <c r="B3385" s="175"/>
      <c r="C3385" s="175"/>
      <c r="D3385" s="175"/>
      <c r="E3385" s="175"/>
      <c r="F3385" s="175"/>
      <c r="G3385" s="176"/>
      <c r="H3385" s="175"/>
      <c r="I3385" s="173"/>
      <c r="J3385" s="173"/>
      <c r="K3385" s="173"/>
      <c r="L3385" s="174"/>
      <c r="M3385" s="173"/>
      <c r="N3385" s="173"/>
      <c r="O3385" s="173"/>
      <c r="P3385" s="167"/>
    </row>
    <row r="3386" spans="1:16" x14ac:dyDescent="0.35">
      <c r="A3386" s="177"/>
      <c r="B3386" s="175"/>
      <c r="C3386" s="175"/>
      <c r="D3386" s="175"/>
      <c r="E3386" s="175"/>
      <c r="F3386" s="175"/>
      <c r="G3386" s="176"/>
      <c r="H3386" s="175"/>
      <c r="I3386" s="173"/>
      <c r="J3386" s="173"/>
      <c r="K3386" s="173"/>
      <c r="L3386" s="174"/>
      <c r="M3386" s="173"/>
      <c r="N3386" s="173"/>
      <c r="O3386" s="173"/>
      <c r="P3386" s="167"/>
    </row>
    <row r="3387" spans="1:16" x14ac:dyDescent="0.35">
      <c r="A3387" s="177"/>
      <c r="B3387" s="175"/>
      <c r="C3387" s="175"/>
      <c r="D3387" s="175"/>
      <c r="E3387" s="175"/>
      <c r="F3387" s="175"/>
      <c r="G3387" s="176"/>
      <c r="H3387" s="175"/>
      <c r="I3387" s="173"/>
      <c r="J3387" s="173"/>
      <c r="K3387" s="173"/>
      <c r="L3387" s="174"/>
      <c r="M3387" s="173"/>
      <c r="N3387" s="173"/>
      <c r="O3387" s="173"/>
      <c r="P3387" s="167"/>
    </row>
    <row r="3388" spans="1:16" x14ac:dyDescent="0.35">
      <c r="A3388" s="177"/>
      <c r="B3388" s="175"/>
      <c r="C3388" s="175"/>
      <c r="D3388" s="175"/>
      <c r="E3388" s="175"/>
      <c r="F3388" s="175"/>
      <c r="G3388" s="176"/>
      <c r="H3388" s="175"/>
      <c r="I3388" s="173"/>
      <c r="J3388" s="173"/>
      <c r="K3388" s="173"/>
      <c r="L3388" s="174"/>
      <c r="M3388" s="173"/>
      <c r="N3388" s="173"/>
      <c r="O3388" s="173"/>
      <c r="P3388" s="167"/>
    </row>
    <row r="3389" spans="1:16" x14ac:dyDescent="0.35">
      <c r="A3389" s="177"/>
      <c r="B3389" s="175"/>
      <c r="C3389" s="175"/>
      <c r="D3389" s="175"/>
      <c r="E3389" s="175"/>
      <c r="F3389" s="175"/>
      <c r="G3389" s="176"/>
      <c r="H3389" s="175"/>
      <c r="I3389" s="173"/>
      <c r="J3389" s="173"/>
      <c r="K3389" s="173"/>
      <c r="L3389" s="174"/>
      <c r="M3389" s="173"/>
      <c r="N3389" s="173"/>
      <c r="O3389" s="173"/>
      <c r="P3389" s="167"/>
    </row>
    <row r="3390" spans="1:16" x14ac:dyDescent="0.35">
      <c r="A3390" s="177"/>
      <c r="B3390" s="175"/>
      <c r="C3390" s="175"/>
      <c r="D3390" s="175"/>
      <c r="E3390" s="175"/>
      <c r="F3390" s="175"/>
      <c r="G3390" s="176"/>
      <c r="H3390" s="175"/>
      <c r="I3390" s="173"/>
      <c r="J3390" s="173"/>
      <c r="K3390" s="173"/>
      <c r="L3390" s="174"/>
      <c r="M3390" s="173"/>
      <c r="N3390" s="173"/>
      <c r="O3390" s="173"/>
      <c r="P3390" s="167"/>
    </row>
    <row r="3391" spans="1:16" x14ac:dyDescent="0.35">
      <c r="A3391" s="177"/>
      <c r="B3391" s="175"/>
      <c r="C3391" s="175"/>
      <c r="D3391" s="175"/>
      <c r="E3391" s="175"/>
      <c r="F3391" s="175"/>
      <c r="G3391" s="176"/>
      <c r="H3391" s="175"/>
      <c r="I3391" s="173"/>
      <c r="J3391" s="173"/>
      <c r="K3391" s="173"/>
      <c r="L3391" s="174"/>
      <c r="M3391" s="173"/>
      <c r="N3391" s="173"/>
      <c r="O3391" s="173"/>
      <c r="P3391" s="167"/>
    </row>
    <row r="3392" spans="1:16" x14ac:dyDescent="0.35">
      <c r="A3392" s="177"/>
      <c r="B3392" s="175"/>
      <c r="C3392" s="175"/>
      <c r="D3392" s="175"/>
      <c r="E3392" s="175"/>
      <c r="F3392" s="175"/>
      <c r="G3392" s="176"/>
      <c r="H3392" s="175"/>
      <c r="I3392" s="173"/>
      <c r="J3392" s="173"/>
      <c r="K3392" s="173"/>
      <c r="L3392" s="174"/>
      <c r="M3392" s="173"/>
      <c r="N3392" s="173"/>
      <c r="O3392" s="173"/>
      <c r="P3392" s="167"/>
    </row>
    <row r="3393" spans="1:16" x14ac:dyDescent="0.35">
      <c r="A3393" s="177"/>
      <c r="B3393" s="175"/>
      <c r="C3393" s="175"/>
      <c r="D3393" s="175"/>
      <c r="E3393" s="175"/>
      <c r="F3393" s="175"/>
      <c r="G3393" s="176"/>
      <c r="H3393" s="175"/>
      <c r="I3393" s="173"/>
      <c r="J3393" s="173"/>
      <c r="K3393" s="173"/>
      <c r="L3393" s="174"/>
      <c r="M3393" s="173"/>
      <c r="N3393" s="173"/>
      <c r="O3393" s="173"/>
      <c r="P3393" s="167"/>
    </row>
    <row r="3394" spans="1:16" x14ac:dyDescent="0.35">
      <c r="A3394" s="177"/>
      <c r="B3394" s="175"/>
      <c r="C3394" s="175"/>
      <c r="D3394" s="175"/>
      <c r="E3394" s="175"/>
      <c r="F3394" s="175"/>
      <c r="G3394" s="176"/>
      <c r="H3394" s="175"/>
      <c r="I3394" s="173"/>
      <c r="J3394" s="173"/>
      <c r="K3394" s="173"/>
      <c r="L3394" s="174"/>
      <c r="M3394" s="173"/>
      <c r="N3394" s="173"/>
      <c r="O3394" s="173"/>
      <c r="P3394" s="167"/>
    </row>
    <row r="3395" spans="1:16" x14ac:dyDescent="0.35">
      <c r="A3395" s="177"/>
      <c r="B3395" s="175"/>
      <c r="C3395" s="175"/>
      <c r="D3395" s="175"/>
      <c r="E3395" s="175"/>
      <c r="F3395" s="175"/>
      <c r="G3395" s="176"/>
      <c r="H3395" s="175"/>
      <c r="I3395" s="173"/>
      <c r="J3395" s="173"/>
      <c r="K3395" s="173"/>
      <c r="L3395" s="174"/>
      <c r="M3395" s="173"/>
      <c r="N3395" s="173"/>
      <c r="O3395" s="173"/>
      <c r="P3395" s="167"/>
    </row>
    <row r="3396" spans="1:16" x14ac:dyDescent="0.35">
      <c r="A3396" s="177"/>
      <c r="B3396" s="175"/>
      <c r="C3396" s="175"/>
      <c r="D3396" s="175"/>
      <c r="E3396" s="175"/>
      <c r="F3396" s="175"/>
      <c r="G3396" s="176"/>
      <c r="H3396" s="175"/>
      <c r="I3396" s="173"/>
      <c r="J3396" s="173"/>
      <c r="K3396" s="173"/>
      <c r="L3396" s="174"/>
      <c r="M3396" s="173"/>
      <c r="N3396" s="173"/>
      <c r="O3396" s="173"/>
      <c r="P3396" s="167"/>
    </row>
    <row r="3397" spans="1:16" x14ac:dyDescent="0.35">
      <c r="A3397" s="177"/>
      <c r="B3397" s="175"/>
      <c r="C3397" s="175"/>
      <c r="D3397" s="175"/>
      <c r="E3397" s="175"/>
      <c r="F3397" s="175"/>
      <c r="G3397" s="176"/>
      <c r="H3397" s="175"/>
      <c r="I3397" s="173"/>
      <c r="J3397" s="173"/>
      <c r="K3397" s="173"/>
      <c r="L3397" s="174"/>
      <c r="M3397" s="173"/>
      <c r="N3397" s="173"/>
      <c r="O3397" s="173"/>
      <c r="P3397" s="167"/>
    </row>
    <row r="3398" spans="1:16" x14ac:dyDescent="0.35">
      <c r="A3398" s="177"/>
      <c r="B3398" s="175"/>
      <c r="C3398" s="175"/>
      <c r="D3398" s="175"/>
      <c r="E3398" s="175"/>
      <c r="F3398" s="175"/>
      <c r="G3398" s="176"/>
      <c r="H3398" s="175"/>
      <c r="I3398" s="173"/>
      <c r="J3398" s="173"/>
      <c r="K3398" s="173"/>
      <c r="L3398" s="174"/>
      <c r="M3398" s="173"/>
      <c r="N3398" s="173"/>
      <c r="O3398" s="173"/>
      <c r="P3398" s="167"/>
    </row>
    <row r="3399" spans="1:16" x14ac:dyDescent="0.35">
      <c r="A3399" s="177"/>
      <c r="B3399" s="175"/>
      <c r="C3399" s="175"/>
      <c r="D3399" s="175"/>
      <c r="E3399" s="175"/>
      <c r="F3399" s="175"/>
      <c r="G3399" s="176"/>
      <c r="H3399" s="175"/>
      <c r="I3399" s="173"/>
      <c r="J3399" s="173"/>
      <c r="K3399" s="173"/>
      <c r="L3399" s="174"/>
      <c r="M3399" s="173"/>
      <c r="N3399" s="173"/>
      <c r="O3399" s="173"/>
      <c r="P3399" s="167"/>
    </row>
    <row r="3400" spans="1:16" x14ac:dyDescent="0.35">
      <c r="A3400" s="177"/>
      <c r="B3400" s="175"/>
      <c r="C3400" s="175"/>
      <c r="D3400" s="175"/>
      <c r="E3400" s="175"/>
      <c r="F3400" s="175"/>
      <c r="G3400" s="176"/>
      <c r="H3400" s="175"/>
      <c r="I3400" s="173"/>
      <c r="J3400" s="173"/>
      <c r="K3400" s="173"/>
      <c r="L3400" s="174"/>
      <c r="M3400" s="173"/>
      <c r="N3400" s="173"/>
      <c r="O3400" s="173"/>
      <c r="P3400" s="167"/>
    </row>
    <row r="3401" spans="1:16" x14ac:dyDescent="0.35">
      <c r="A3401" s="177"/>
      <c r="B3401" s="175"/>
      <c r="C3401" s="175"/>
      <c r="D3401" s="175"/>
      <c r="E3401" s="175"/>
      <c r="F3401" s="175"/>
      <c r="G3401" s="176"/>
      <c r="H3401" s="175"/>
      <c r="I3401" s="173"/>
      <c r="J3401" s="173"/>
      <c r="K3401" s="173"/>
      <c r="L3401" s="174"/>
      <c r="M3401" s="173"/>
      <c r="N3401" s="173"/>
      <c r="O3401" s="173"/>
      <c r="P3401" s="167"/>
    </row>
    <row r="3402" spans="1:16" x14ac:dyDescent="0.35">
      <c r="A3402" s="177"/>
      <c r="B3402" s="175"/>
      <c r="C3402" s="175"/>
      <c r="D3402" s="175"/>
      <c r="E3402" s="175"/>
      <c r="F3402" s="175"/>
      <c r="G3402" s="176"/>
      <c r="H3402" s="175"/>
      <c r="I3402" s="173"/>
      <c r="J3402" s="173"/>
      <c r="K3402" s="173"/>
      <c r="L3402" s="174"/>
      <c r="M3402" s="173"/>
      <c r="N3402" s="173"/>
      <c r="O3402" s="173"/>
      <c r="P3402" s="167"/>
    </row>
    <row r="3403" spans="1:16" x14ac:dyDescent="0.35">
      <c r="A3403" s="177"/>
      <c r="B3403" s="175"/>
      <c r="C3403" s="175"/>
      <c r="D3403" s="175"/>
      <c r="E3403" s="175"/>
      <c r="F3403" s="175"/>
      <c r="G3403" s="176"/>
      <c r="H3403" s="175"/>
      <c r="I3403" s="173"/>
      <c r="J3403" s="173"/>
      <c r="K3403" s="173"/>
      <c r="L3403" s="174"/>
      <c r="M3403" s="173"/>
      <c r="N3403" s="173"/>
      <c r="O3403" s="173"/>
      <c r="P3403" s="167"/>
    </row>
    <row r="3404" spans="1:16" x14ac:dyDescent="0.35">
      <c r="A3404" s="177"/>
      <c r="B3404" s="175"/>
      <c r="C3404" s="175"/>
      <c r="D3404" s="175"/>
      <c r="E3404" s="175"/>
      <c r="F3404" s="175"/>
      <c r="G3404" s="176"/>
      <c r="H3404" s="175"/>
      <c r="I3404" s="173"/>
      <c r="J3404" s="173"/>
      <c r="K3404" s="173"/>
      <c r="L3404" s="174"/>
      <c r="M3404" s="173"/>
      <c r="N3404" s="173"/>
      <c r="O3404" s="173"/>
      <c r="P3404" s="167"/>
    </row>
    <row r="3405" spans="1:16" x14ac:dyDescent="0.35">
      <c r="A3405" s="177"/>
      <c r="B3405" s="175"/>
      <c r="C3405" s="175"/>
      <c r="D3405" s="175"/>
      <c r="E3405" s="175"/>
      <c r="F3405" s="175"/>
      <c r="G3405" s="176"/>
      <c r="H3405" s="175"/>
      <c r="I3405" s="173"/>
      <c r="J3405" s="173"/>
      <c r="K3405" s="173"/>
      <c r="L3405" s="174"/>
      <c r="M3405" s="173"/>
      <c r="N3405" s="173"/>
      <c r="O3405" s="173"/>
      <c r="P3405" s="167"/>
    </row>
    <row r="3406" spans="1:16" x14ac:dyDescent="0.35">
      <c r="A3406" s="177"/>
      <c r="B3406" s="175"/>
      <c r="C3406" s="175"/>
      <c r="D3406" s="175"/>
      <c r="E3406" s="175"/>
      <c r="F3406" s="175"/>
      <c r="G3406" s="176"/>
      <c r="H3406" s="175"/>
      <c r="I3406" s="173"/>
      <c r="J3406" s="173"/>
      <c r="K3406" s="173"/>
      <c r="L3406" s="174"/>
      <c r="M3406" s="173"/>
      <c r="N3406" s="173"/>
      <c r="O3406" s="173"/>
      <c r="P3406" s="167"/>
    </row>
    <row r="3407" spans="1:16" x14ac:dyDescent="0.35">
      <c r="A3407" s="177"/>
      <c r="B3407" s="175"/>
      <c r="C3407" s="175"/>
      <c r="D3407" s="175"/>
      <c r="E3407" s="175"/>
      <c r="F3407" s="175"/>
      <c r="G3407" s="176"/>
      <c r="H3407" s="175"/>
      <c r="I3407" s="173"/>
      <c r="J3407" s="173"/>
      <c r="K3407" s="173"/>
      <c r="L3407" s="174"/>
      <c r="M3407" s="173"/>
      <c r="N3407" s="173"/>
      <c r="O3407" s="173"/>
      <c r="P3407" s="167"/>
    </row>
    <row r="3408" spans="1:16" x14ac:dyDescent="0.35">
      <c r="A3408" s="177"/>
      <c r="B3408" s="175"/>
      <c r="C3408" s="175"/>
      <c r="D3408" s="175"/>
      <c r="E3408" s="175"/>
      <c r="F3408" s="175"/>
      <c r="G3408" s="176"/>
      <c r="H3408" s="175"/>
      <c r="I3408" s="173"/>
      <c r="J3408" s="173"/>
      <c r="K3408" s="173"/>
      <c r="L3408" s="174"/>
      <c r="M3408" s="173"/>
      <c r="N3408" s="173"/>
      <c r="O3408" s="173"/>
      <c r="P3408" s="167"/>
    </row>
    <row r="3409" spans="1:16" x14ac:dyDescent="0.35">
      <c r="A3409" s="177"/>
      <c r="B3409" s="175"/>
      <c r="C3409" s="175"/>
      <c r="D3409" s="175"/>
      <c r="E3409" s="175"/>
      <c r="F3409" s="175"/>
      <c r="G3409" s="176"/>
      <c r="H3409" s="175"/>
      <c r="I3409" s="173"/>
      <c r="J3409" s="173"/>
      <c r="K3409" s="173"/>
      <c r="L3409" s="174"/>
      <c r="M3409" s="173"/>
      <c r="N3409" s="173"/>
      <c r="O3409" s="173"/>
      <c r="P3409" s="167"/>
    </row>
    <row r="3410" spans="1:16" x14ac:dyDescent="0.35">
      <c r="A3410" s="177"/>
      <c r="B3410" s="175"/>
      <c r="C3410" s="175"/>
      <c r="D3410" s="175"/>
      <c r="E3410" s="175"/>
      <c r="F3410" s="175"/>
      <c r="G3410" s="176"/>
      <c r="H3410" s="175"/>
      <c r="I3410" s="173"/>
      <c r="J3410" s="173"/>
      <c r="K3410" s="173"/>
      <c r="L3410" s="174"/>
      <c r="M3410" s="173"/>
      <c r="N3410" s="173"/>
      <c r="O3410" s="173"/>
      <c r="P3410" s="167"/>
    </row>
    <row r="3411" spans="1:16" x14ac:dyDescent="0.35">
      <c r="A3411" s="177"/>
      <c r="B3411" s="175"/>
      <c r="C3411" s="175"/>
      <c r="D3411" s="175"/>
      <c r="E3411" s="175"/>
      <c r="F3411" s="175"/>
      <c r="G3411" s="176"/>
      <c r="H3411" s="175"/>
      <c r="I3411" s="173"/>
      <c r="J3411" s="173"/>
      <c r="K3411" s="173"/>
      <c r="L3411" s="174"/>
      <c r="M3411" s="173"/>
      <c r="N3411" s="173"/>
      <c r="O3411" s="173"/>
      <c r="P3411" s="167"/>
    </row>
    <row r="3412" spans="1:16" x14ac:dyDescent="0.35">
      <c r="A3412" s="177"/>
      <c r="B3412" s="175"/>
      <c r="C3412" s="175"/>
      <c r="D3412" s="175"/>
      <c r="E3412" s="175"/>
      <c r="F3412" s="175"/>
      <c r="G3412" s="176"/>
      <c r="H3412" s="175"/>
      <c r="I3412" s="173"/>
      <c r="J3412" s="173"/>
      <c r="K3412" s="173"/>
      <c r="L3412" s="174"/>
      <c r="M3412" s="173"/>
      <c r="N3412" s="173"/>
      <c r="O3412" s="173"/>
      <c r="P3412" s="167"/>
    </row>
    <row r="3413" spans="1:16" x14ac:dyDescent="0.35">
      <c r="A3413" s="177"/>
      <c r="B3413" s="175"/>
      <c r="C3413" s="175"/>
      <c r="D3413" s="175"/>
      <c r="E3413" s="175"/>
      <c r="F3413" s="175"/>
      <c r="G3413" s="176"/>
      <c r="H3413" s="175"/>
      <c r="I3413" s="173"/>
      <c r="J3413" s="173"/>
      <c r="K3413" s="173"/>
      <c r="L3413" s="174"/>
      <c r="M3413" s="173"/>
      <c r="N3413" s="173"/>
      <c r="O3413" s="173"/>
      <c r="P3413" s="167"/>
    </row>
    <row r="3414" spans="1:16" x14ac:dyDescent="0.35">
      <c r="A3414" s="177"/>
      <c r="B3414" s="175"/>
      <c r="C3414" s="175"/>
      <c r="D3414" s="175"/>
      <c r="E3414" s="175"/>
      <c r="F3414" s="175"/>
      <c r="G3414" s="176"/>
      <c r="H3414" s="175"/>
      <c r="I3414" s="173"/>
      <c r="J3414" s="173"/>
      <c r="K3414" s="173"/>
      <c r="L3414" s="174"/>
      <c r="M3414" s="173"/>
      <c r="N3414" s="173"/>
      <c r="O3414" s="173"/>
      <c r="P3414" s="167"/>
    </row>
    <row r="3415" spans="1:16" x14ac:dyDescent="0.35">
      <c r="A3415" s="177"/>
      <c r="B3415" s="175"/>
      <c r="C3415" s="175"/>
      <c r="D3415" s="175"/>
      <c r="E3415" s="175"/>
      <c r="F3415" s="175"/>
      <c r="G3415" s="176"/>
      <c r="H3415" s="175"/>
      <c r="I3415" s="173"/>
      <c r="J3415" s="173"/>
      <c r="K3415" s="173"/>
      <c r="L3415" s="174"/>
      <c r="M3415" s="173"/>
      <c r="N3415" s="173"/>
      <c r="O3415" s="173"/>
      <c r="P3415" s="167"/>
    </row>
    <row r="3416" spans="1:16" x14ac:dyDescent="0.35">
      <c r="A3416" s="177"/>
      <c r="B3416" s="175"/>
      <c r="C3416" s="175"/>
      <c r="D3416" s="175"/>
      <c r="E3416" s="175"/>
      <c r="F3416" s="175"/>
      <c r="G3416" s="176"/>
      <c r="H3416" s="175"/>
      <c r="I3416" s="173"/>
      <c r="J3416" s="173"/>
      <c r="K3416" s="173"/>
      <c r="L3416" s="174"/>
      <c r="M3416" s="173"/>
      <c r="N3416" s="173"/>
      <c r="O3416" s="173"/>
      <c r="P3416" s="167"/>
    </row>
    <row r="3417" spans="1:16" x14ac:dyDescent="0.35">
      <c r="A3417" s="177"/>
      <c r="B3417" s="175"/>
      <c r="C3417" s="175"/>
      <c r="D3417" s="175"/>
      <c r="E3417" s="175"/>
      <c r="F3417" s="175"/>
      <c r="G3417" s="176"/>
      <c r="H3417" s="175"/>
      <c r="I3417" s="173"/>
      <c r="J3417" s="173"/>
      <c r="K3417" s="173"/>
      <c r="L3417" s="174"/>
      <c r="M3417" s="173"/>
      <c r="N3417" s="173"/>
      <c r="O3417" s="173"/>
      <c r="P3417" s="167"/>
    </row>
    <row r="3418" spans="1:16" x14ac:dyDescent="0.35">
      <c r="A3418" s="177"/>
      <c r="B3418" s="175"/>
      <c r="C3418" s="175"/>
      <c r="D3418" s="175"/>
      <c r="E3418" s="175"/>
      <c r="F3418" s="175"/>
      <c r="G3418" s="176"/>
      <c r="H3418" s="175"/>
      <c r="I3418" s="173"/>
      <c r="J3418" s="173"/>
      <c r="K3418" s="173"/>
      <c r="L3418" s="174"/>
      <c r="M3418" s="173"/>
      <c r="N3418" s="173"/>
      <c r="O3418" s="173"/>
      <c r="P3418" s="167"/>
    </row>
    <row r="3419" spans="1:16" x14ac:dyDescent="0.35">
      <c r="A3419" s="177"/>
      <c r="B3419" s="175"/>
      <c r="C3419" s="175"/>
      <c r="D3419" s="175"/>
      <c r="E3419" s="175"/>
      <c r="F3419" s="175"/>
      <c r="G3419" s="176"/>
      <c r="H3419" s="175"/>
      <c r="I3419" s="173"/>
      <c r="J3419" s="173"/>
      <c r="K3419" s="173"/>
      <c r="L3419" s="174"/>
      <c r="M3419" s="173"/>
      <c r="N3419" s="173"/>
      <c r="O3419" s="173"/>
      <c r="P3419" s="167"/>
    </row>
    <row r="3420" spans="1:16" x14ac:dyDescent="0.35">
      <c r="A3420" s="177"/>
      <c r="B3420" s="175"/>
      <c r="C3420" s="175"/>
      <c r="D3420" s="175"/>
      <c r="E3420" s="175"/>
      <c r="F3420" s="175"/>
      <c r="G3420" s="176"/>
      <c r="H3420" s="175"/>
      <c r="I3420" s="173"/>
      <c r="J3420" s="173"/>
      <c r="K3420" s="173"/>
      <c r="L3420" s="174"/>
      <c r="M3420" s="173"/>
      <c r="N3420" s="173"/>
      <c r="O3420" s="173"/>
      <c r="P3420" s="167"/>
    </row>
    <row r="3421" spans="1:16" x14ac:dyDescent="0.35">
      <c r="A3421" s="177"/>
      <c r="B3421" s="175"/>
      <c r="C3421" s="175"/>
      <c r="D3421" s="175"/>
      <c r="E3421" s="175"/>
      <c r="F3421" s="175"/>
      <c r="G3421" s="176"/>
      <c r="H3421" s="175"/>
      <c r="I3421" s="173"/>
      <c r="J3421" s="173"/>
      <c r="K3421" s="173"/>
      <c r="L3421" s="174"/>
      <c r="M3421" s="173"/>
      <c r="N3421" s="173"/>
      <c r="O3421" s="173"/>
      <c r="P3421" s="167"/>
    </row>
    <row r="3422" spans="1:16" x14ac:dyDescent="0.35">
      <c r="A3422" s="177"/>
      <c r="B3422" s="175"/>
      <c r="C3422" s="175"/>
      <c r="D3422" s="175"/>
      <c r="E3422" s="175"/>
      <c r="F3422" s="175"/>
      <c r="G3422" s="176"/>
      <c r="H3422" s="175"/>
      <c r="I3422" s="173"/>
      <c r="J3422" s="173"/>
      <c r="K3422" s="173"/>
      <c r="L3422" s="174"/>
      <c r="M3422" s="173"/>
      <c r="N3422" s="173"/>
      <c r="O3422" s="173"/>
      <c r="P3422" s="167"/>
    </row>
    <row r="3423" spans="1:16" x14ac:dyDescent="0.35">
      <c r="A3423" s="177"/>
      <c r="B3423" s="175"/>
      <c r="C3423" s="175"/>
      <c r="D3423" s="175"/>
      <c r="E3423" s="175"/>
      <c r="F3423" s="175"/>
      <c r="G3423" s="176"/>
      <c r="H3423" s="175"/>
      <c r="I3423" s="173"/>
      <c r="J3423" s="173"/>
      <c r="K3423" s="173"/>
      <c r="L3423" s="174"/>
      <c r="M3423" s="173"/>
      <c r="N3423" s="173"/>
      <c r="O3423" s="173"/>
      <c r="P3423" s="167"/>
    </row>
    <row r="3424" spans="1:16" x14ac:dyDescent="0.35">
      <c r="A3424" s="177"/>
      <c r="B3424" s="175"/>
      <c r="C3424" s="175"/>
      <c r="D3424" s="175"/>
      <c r="E3424" s="175"/>
      <c r="F3424" s="175"/>
      <c r="G3424" s="176"/>
      <c r="H3424" s="175"/>
      <c r="I3424" s="173"/>
      <c r="J3424" s="173"/>
      <c r="K3424" s="173"/>
      <c r="L3424" s="174"/>
      <c r="M3424" s="173"/>
      <c r="N3424" s="173"/>
      <c r="O3424" s="173"/>
      <c r="P3424" s="167"/>
    </row>
    <row r="3425" spans="1:16" x14ac:dyDescent="0.35">
      <c r="A3425" s="177"/>
      <c r="B3425" s="175"/>
      <c r="C3425" s="175"/>
      <c r="D3425" s="175"/>
      <c r="E3425" s="175"/>
      <c r="F3425" s="175"/>
      <c r="G3425" s="176"/>
      <c r="H3425" s="175"/>
      <c r="I3425" s="173"/>
      <c r="J3425" s="173"/>
      <c r="K3425" s="173"/>
      <c r="L3425" s="174"/>
      <c r="M3425" s="173"/>
      <c r="N3425" s="173"/>
      <c r="O3425" s="173"/>
      <c r="P3425" s="167"/>
    </row>
    <row r="3426" spans="1:16" x14ac:dyDescent="0.35">
      <c r="A3426" s="177"/>
      <c r="B3426" s="175"/>
      <c r="C3426" s="175"/>
      <c r="D3426" s="175"/>
      <c r="E3426" s="175"/>
      <c r="F3426" s="175"/>
      <c r="G3426" s="176"/>
      <c r="H3426" s="175"/>
      <c r="I3426" s="173"/>
      <c r="J3426" s="173"/>
      <c r="K3426" s="173"/>
      <c r="L3426" s="174"/>
      <c r="M3426" s="173"/>
      <c r="N3426" s="173"/>
      <c r="O3426" s="173"/>
      <c r="P3426" s="167"/>
    </row>
    <row r="3427" spans="1:16" x14ac:dyDescent="0.35">
      <c r="A3427" s="177"/>
      <c r="B3427" s="175"/>
      <c r="C3427" s="175"/>
      <c r="D3427" s="175"/>
      <c r="E3427" s="175"/>
      <c r="F3427" s="175"/>
      <c r="G3427" s="176"/>
      <c r="H3427" s="175"/>
      <c r="I3427" s="173"/>
      <c r="J3427" s="173"/>
      <c r="K3427" s="173"/>
      <c r="L3427" s="174"/>
      <c r="M3427" s="173"/>
      <c r="N3427" s="173"/>
      <c r="O3427" s="173"/>
      <c r="P3427" s="167"/>
    </row>
    <row r="3428" spans="1:16" x14ac:dyDescent="0.35">
      <c r="A3428" s="177"/>
      <c r="B3428" s="175"/>
      <c r="C3428" s="175"/>
      <c r="D3428" s="175"/>
      <c r="E3428" s="175"/>
      <c r="F3428" s="175"/>
      <c r="G3428" s="176"/>
      <c r="H3428" s="175"/>
      <c r="I3428" s="173"/>
      <c r="J3428" s="173"/>
      <c r="K3428" s="173"/>
      <c r="L3428" s="174"/>
      <c r="M3428" s="173"/>
      <c r="N3428" s="173"/>
      <c r="O3428" s="173"/>
      <c r="P3428" s="167"/>
    </row>
    <row r="3429" spans="1:16" x14ac:dyDescent="0.35">
      <c r="A3429" s="177"/>
      <c r="B3429" s="175"/>
      <c r="C3429" s="175"/>
      <c r="D3429" s="175"/>
      <c r="E3429" s="175"/>
      <c r="F3429" s="175"/>
      <c r="G3429" s="176"/>
      <c r="H3429" s="175"/>
      <c r="I3429" s="173"/>
      <c r="J3429" s="173"/>
      <c r="K3429" s="173"/>
      <c r="L3429" s="174"/>
      <c r="M3429" s="173"/>
      <c r="N3429" s="173"/>
      <c r="O3429" s="173"/>
      <c r="P3429" s="167"/>
    </row>
    <row r="3430" spans="1:16" x14ac:dyDescent="0.35">
      <c r="A3430" s="177"/>
      <c r="B3430" s="175"/>
      <c r="C3430" s="175"/>
      <c r="D3430" s="175"/>
      <c r="E3430" s="175"/>
      <c r="F3430" s="175"/>
      <c r="G3430" s="176"/>
      <c r="H3430" s="175"/>
      <c r="I3430" s="173"/>
      <c r="J3430" s="173"/>
      <c r="K3430" s="173"/>
      <c r="L3430" s="174"/>
      <c r="M3430" s="173"/>
      <c r="N3430" s="173"/>
      <c r="O3430" s="173"/>
      <c r="P3430" s="167"/>
    </row>
    <row r="3431" spans="1:16" x14ac:dyDescent="0.35">
      <c r="A3431" s="177"/>
      <c r="B3431" s="175"/>
      <c r="C3431" s="175"/>
      <c r="D3431" s="175"/>
      <c r="E3431" s="175"/>
      <c r="F3431" s="175"/>
      <c r="G3431" s="176"/>
      <c r="H3431" s="175"/>
      <c r="I3431" s="173"/>
      <c r="J3431" s="173"/>
      <c r="K3431" s="173"/>
      <c r="L3431" s="174"/>
      <c r="M3431" s="173"/>
      <c r="N3431" s="173"/>
      <c r="O3431" s="173"/>
      <c r="P3431" s="167"/>
    </row>
    <row r="3432" spans="1:16" x14ac:dyDescent="0.35">
      <c r="A3432" s="177"/>
      <c r="B3432" s="175"/>
      <c r="C3432" s="175"/>
      <c r="D3432" s="175"/>
      <c r="E3432" s="175"/>
      <c r="F3432" s="175"/>
      <c r="G3432" s="176"/>
      <c r="H3432" s="175"/>
      <c r="I3432" s="173"/>
      <c r="J3432" s="173"/>
      <c r="K3432" s="173"/>
      <c r="L3432" s="174"/>
      <c r="M3432" s="173"/>
      <c r="N3432" s="173"/>
      <c r="O3432" s="173"/>
      <c r="P3432" s="167"/>
    </row>
    <row r="3433" spans="1:16" x14ac:dyDescent="0.35">
      <c r="A3433" s="177"/>
      <c r="B3433" s="175"/>
      <c r="C3433" s="175"/>
      <c r="D3433" s="175"/>
      <c r="E3433" s="175"/>
      <c r="F3433" s="175"/>
      <c r="G3433" s="176"/>
      <c r="H3433" s="175"/>
      <c r="I3433" s="173"/>
      <c r="J3433" s="173"/>
      <c r="K3433" s="173"/>
      <c r="L3433" s="174"/>
      <c r="M3433" s="173"/>
      <c r="N3433" s="173"/>
      <c r="O3433" s="173"/>
      <c r="P3433" s="167"/>
    </row>
    <row r="3434" spans="1:16" x14ac:dyDescent="0.35">
      <c r="A3434" s="177"/>
      <c r="B3434" s="175"/>
      <c r="C3434" s="175"/>
      <c r="D3434" s="175"/>
      <c r="E3434" s="175"/>
      <c r="F3434" s="175"/>
      <c r="G3434" s="176"/>
      <c r="H3434" s="175"/>
      <c r="I3434" s="173"/>
      <c r="J3434" s="173"/>
      <c r="K3434" s="173"/>
      <c r="L3434" s="174"/>
      <c r="M3434" s="173"/>
      <c r="N3434" s="173"/>
      <c r="O3434" s="173"/>
      <c r="P3434" s="167"/>
    </row>
    <row r="3435" spans="1:16" x14ac:dyDescent="0.35">
      <c r="A3435" s="177"/>
      <c r="B3435" s="175"/>
      <c r="C3435" s="175"/>
      <c r="D3435" s="175"/>
      <c r="E3435" s="175"/>
      <c r="F3435" s="175"/>
      <c r="G3435" s="176"/>
      <c r="H3435" s="175"/>
      <c r="I3435" s="173"/>
      <c r="J3435" s="173"/>
      <c r="K3435" s="173"/>
      <c r="L3435" s="174"/>
      <c r="M3435" s="173"/>
      <c r="N3435" s="173"/>
      <c r="O3435" s="173"/>
      <c r="P3435" s="167"/>
    </row>
    <row r="3436" spans="1:16" x14ac:dyDescent="0.35">
      <c r="A3436" s="177"/>
      <c r="B3436" s="175"/>
      <c r="C3436" s="175"/>
      <c r="D3436" s="175"/>
      <c r="E3436" s="175"/>
      <c r="F3436" s="175"/>
      <c r="G3436" s="176"/>
      <c r="H3436" s="175"/>
      <c r="I3436" s="173"/>
      <c r="J3436" s="173"/>
      <c r="K3436" s="173"/>
      <c r="L3436" s="174"/>
      <c r="M3436" s="173"/>
      <c r="N3436" s="173"/>
      <c r="O3436" s="173"/>
      <c r="P3436" s="167"/>
    </row>
    <row r="3437" spans="1:16" x14ac:dyDescent="0.35">
      <c r="A3437" s="177"/>
      <c r="B3437" s="175"/>
      <c r="C3437" s="175"/>
      <c r="D3437" s="175"/>
      <c r="E3437" s="175"/>
      <c r="F3437" s="175"/>
      <c r="G3437" s="176"/>
      <c r="H3437" s="175"/>
      <c r="I3437" s="173"/>
      <c r="J3437" s="173"/>
      <c r="K3437" s="173"/>
      <c r="L3437" s="174"/>
      <c r="M3437" s="173"/>
      <c r="N3437" s="173"/>
      <c r="O3437" s="173"/>
      <c r="P3437" s="167"/>
    </row>
    <row r="3438" spans="1:16" x14ac:dyDescent="0.35">
      <c r="A3438" s="177"/>
      <c r="B3438" s="175"/>
      <c r="C3438" s="175"/>
      <c r="D3438" s="175"/>
      <c r="E3438" s="175"/>
      <c r="F3438" s="175"/>
      <c r="G3438" s="176"/>
      <c r="H3438" s="175"/>
      <c r="I3438" s="173"/>
      <c r="J3438" s="173"/>
      <c r="K3438" s="173"/>
      <c r="L3438" s="174"/>
      <c r="M3438" s="173"/>
      <c r="N3438" s="173"/>
      <c r="O3438" s="173"/>
      <c r="P3438" s="167"/>
    </row>
    <row r="3439" spans="1:16" x14ac:dyDescent="0.35">
      <c r="A3439" s="177"/>
      <c r="B3439" s="175"/>
      <c r="C3439" s="175"/>
      <c r="D3439" s="175"/>
      <c r="E3439" s="175"/>
      <c r="F3439" s="175"/>
      <c r="G3439" s="176"/>
      <c r="H3439" s="175"/>
      <c r="I3439" s="173"/>
      <c r="J3439" s="173"/>
      <c r="K3439" s="173"/>
      <c r="L3439" s="174"/>
      <c r="M3439" s="173"/>
      <c r="N3439" s="173"/>
      <c r="O3439" s="173"/>
      <c r="P3439" s="167"/>
    </row>
    <row r="3440" spans="1:16" x14ac:dyDescent="0.35">
      <c r="A3440" s="177"/>
      <c r="B3440" s="175"/>
      <c r="C3440" s="175"/>
      <c r="D3440" s="175"/>
      <c r="E3440" s="175"/>
      <c r="F3440" s="175"/>
      <c r="G3440" s="176"/>
      <c r="H3440" s="175"/>
      <c r="I3440" s="173"/>
      <c r="J3440" s="173"/>
      <c r="K3440" s="173"/>
      <c r="L3440" s="174"/>
      <c r="M3440" s="173"/>
      <c r="N3440" s="173"/>
      <c r="O3440" s="173"/>
      <c r="P3440" s="167"/>
    </row>
    <row r="3441" spans="1:16" x14ac:dyDescent="0.35">
      <c r="A3441" s="177"/>
      <c r="B3441" s="175"/>
      <c r="C3441" s="175"/>
      <c r="D3441" s="175"/>
      <c r="E3441" s="175"/>
      <c r="F3441" s="175"/>
      <c r="G3441" s="176"/>
      <c r="H3441" s="175"/>
      <c r="I3441" s="173"/>
      <c r="J3441" s="173"/>
      <c r="K3441" s="173"/>
      <c r="L3441" s="174"/>
      <c r="M3441" s="173"/>
      <c r="N3441" s="173"/>
      <c r="O3441" s="173"/>
      <c r="P3441" s="167"/>
    </row>
    <row r="3442" spans="1:16" x14ac:dyDescent="0.35">
      <c r="A3442" s="177"/>
      <c r="B3442" s="175"/>
      <c r="C3442" s="175"/>
      <c r="D3442" s="175"/>
      <c r="E3442" s="175"/>
      <c r="F3442" s="175"/>
      <c r="G3442" s="176"/>
      <c r="H3442" s="175"/>
      <c r="I3442" s="173"/>
      <c r="J3442" s="173"/>
      <c r="K3442" s="173"/>
      <c r="L3442" s="174"/>
      <c r="M3442" s="173"/>
      <c r="N3442" s="173"/>
      <c r="O3442" s="173"/>
      <c r="P3442" s="167"/>
    </row>
    <row r="3443" spans="1:16" x14ac:dyDescent="0.35">
      <c r="A3443" s="177"/>
      <c r="B3443" s="175"/>
      <c r="C3443" s="175"/>
      <c r="D3443" s="175"/>
      <c r="E3443" s="175"/>
      <c r="F3443" s="175"/>
      <c r="G3443" s="176"/>
      <c r="H3443" s="175"/>
      <c r="I3443" s="173"/>
      <c r="J3443" s="173"/>
      <c r="K3443" s="173"/>
      <c r="L3443" s="174"/>
      <c r="M3443" s="173"/>
      <c r="N3443" s="173"/>
      <c r="O3443" s="173"/>
      <c r="P3443" s="167"/>
    </row>
    <row r="3444" spans="1:16" x14ac:dyDescent="0.35">
      <c r="A3444" s="177"/>
      <c r="B3444" s="175"/>
      <c r="C3444" s="175"/>
      <c r="D3444" s="175"/>
      <c r="E3444" s="175"/>
      <c r="F3444" s="175"/>
      <c r="G3444" s="176"/>
      <c r="H3444" s="175"/>
      <c r="I3444" s="173"/>
      <c r="J3444" s="173"/>
      <c r="K3444" s="173"/>
      <c r="L3444" s="174"/>
      <c r="M3444" s="173"/>
      <c r="N3444" s="173"/>
      <c r="O3444" s="173"/>
      <c r="P3444" s="167"/>
    </row>
    <row r="3445" spans="1:16" x14ac:dyDescent="0.35">
      <c r="A3445" s="177"/>
      <c r="B3445" s="175"/>
      <c r="C3445" s="175"/>
      <c r="D3445" s="175"/>
      <c r="E3445" s="175"/>
      <c r="F3445" s="175"/>
      <c r="G3445" s="176"/>
      <c r="H3445" s="175"/>
      <c r="I3445" s="173"/>
      <c r="J3445" s="173"/>
      <c r="K3445" s="173"/>
      <c r="L3445" s="174"/>
      <c r="M3445" s="173"/>
      <c r="N3445" s="173"/>
      <c r="O3445" s="173"/>
      <c r="P3445" s="167"/>
    </row>
    <row r="3446" spans="1:16" x14ac:dyDescent="0.35">
      <c r="A3446" s="177"/>
      <c r="B3446" s="175"/>
      <c r="C3446" s="175"/>
      <c r="D3446" s="175"/>
      <c r="E3446" s="175"/>
      <c r="F3446" s="175"/>
      <c r="G3446" s="176"/>
      <c r="H3446" s="175"/>
      <c r="I3446" s="173"/>
      <c r="J3446" s="173"/>
      <c r="K3446" s="173"/>
      <c r="L3446" s="174"/>
      <c r="M3446" s="173"/>
      <c r="N3446" s="173"/>
      <c r="O3446" s="173"/>
      <c r="P3446" s="167"/>
    </row>
    <row r="3447" spans="1:16" x14ac:dyDescent="0.35">
      <c r="A3447" s="177"/>
      <c r="B3447" s="175"/>
      <c r="C3447" s="175"/>
      <c r="D3447" s="175"/>
      <c r="E3447" s="175"/>
      <c r="F3447" s="175"/>
      <c r="G3447" s="176"/>
      <c r="H3447" s="175"/>
      <c r="I3447" s="173"/>
      <c r="J3447" s="173"/>
      <c r="K3447" s="173"/>
      <c r="L3447" s="174"/>
      <c r="M3447" s="173"/>
      <c r="N3447" s="173"/>
      <c r="O3447" s="173"/>
      <c r="P3447" s="167"/>
    </row>
    <row r="3448" spans="1:16" x14ac:dyDescent="0.35">
      <c r="A3448" s="177"/>
      <c r="B3448" s="175"/>
      <c r="C3448" s="175"/>
      <c r="D3448" s="175"/>
      <c r="E3448" s="175"/>
      <c r="F3448" s="175"/>
      <c r="G3448" s="176"/>
      <c r="H3448" s="175"/>
      <c r="I3448" s="173"/>
      <c r="J3448" s="173"/>
      <c r="K3448" s="173"/>
      <c r="L3448" s="174"/>
      <c r="M3448" s="173"/>
      <c r="N3448" s="173"/>
      <c r="O3448" s="173"/>
      <c r="P3448" s="167"/>
    </row>
    <row r="3449" spans="1:16" x14ac:dyDescent="0.35">
      <c r="A3449" s="177"/>
      <c r="B3449" s="175"/>
      <c r="C3449" s="175"/>
      <c r="D3449" s="175"/>
      <c r="E3449" s="175"/>
      <c r="F3449" s="175"/>
      <c r="G3449" s="176"/>
      <c r="H3449" s="175"/>
      <c r="I3449" s="173"/>
      <c r="J3449" s="173"/>
      <c r="K3449" s="173"/>
      <c r="L3449" s="174"/>
      <c r="M3449" s="173"/>
      <c r="N3449" s="173"/>
      <c r="O3449" s="173"/>
      <c r="P3449" s="167"/>
    </row>
    <row r="3450" spans="1:16" x14ac:dyDescent="0.35">
      <c r="A3450" s="177"/>
      <c r="B3450" s="175"/>
      <c r="C3450" s="175"/>
      <c r="D3450" s="175"/>
      <c r="E3450" s="175"/>
      <c r="F3450" s="175"/>
      <c r="G3450" s="176"/>
      <c r="H3450" s="175"/>
      <c r="I3450" s="173"/>
      <c r="J3450" s="173"/>
      <c r="K3450" s="173"/>
      <c r="L3450" s="174"/>
      <c r="M3450" s="173"/>
      <c r="N3450" s="173"/>
      <c r="O3450" s="173"/>
      <c r="P3450" s="167"/>
    </row>
    <row r="3451" spans="1:16" x14ac:dyDescent="0.35">
      <c r="A3451" s="177"/>
      <c r="B3451" s="175"/>
      <c r="C3451" s="175"/>
      <c r="D3451" s="175"/>
      <c r="E3451" s="175"/>
      <c r="F3451" s="175"/>
      <c r="G3451" s="176"/>
      <c r="H3451" s="175"/>
      <c r="I3451" s="173"/>
      <c r="J3451" s="173"/>
      <c r="K3451" s="173"/>
      <c r="L3451" s="174"/>
      <c r="M3451" s="173"/>
      <c r="N3451" s="173"/>
      <c r="O3451" s="173"/>
      <c r="P3451" s="167"/>
    </row>
    <row r="3452" spans="1:16" x14ac:dyDescent="0.35">
      <c r="A3452" s="177"/>
      <c r="B3452" s="175"/>
      <c r="C3452" s="175"/>
      <c r="D3452" s="175"/>
      <c r="E3452" s="175"/>
      <c r="F3452" s="175"/>
      <c r="G3452" s="176"/>
      <c r="H3452" s="175"/>
      <c r="I3452" s="173"/>
      <c r="J3452" s="173"/>
      <c r="K3452" s="173"/>
      <c r="L3452" s="174"/>
      <c r="M3452" s="173"/>
      <c r="N3452" s="173"/>
      <c r="O3452" s="173"/>
      <c r="P3452" s="167"/>
    </row>
    <row r="3453" spans="1:16" x14ac:dyDescent="0.35">
      <c r="A3453" s="177"/>
      <c r="B3453" s="175"/>
      <c r="C3453" s="175"/>
      <c r="D3453" s="175"/>
      <c r="E3453" s="175"/>
      <c r="F3453" s="175"/>
      <c r="G3453" s="176"/>
      <c r="H3453" s="175"/>
      <c r="I3453" s="173"/>
      <c r="J3453" s="173"/>
      <c r="K3453" s="173"/>
      <c r="L3453" s="174"/>
      <c r="M3453" s="173"/>
      <c r="N3453" s="173"/>
      <c r="O3453" s="173"/>
      <c r="P3453" s="167"/>
    </row>
    <row r="3454" spans="1:16" x14ac:dyDescent="0.35">
      <c r="A3454" s="177"/>
      <c r="B3454" s="175"/>
      <c r="C3454" s="175"/>
      <c r="D3454" s="175"/>
      <c r="E3454" s="175"/>
      <c r="F3454" s="175"/>
      <c r="G3454" s="176"/>
      <c r="H3454" s="175"/>
      <c r="I3454" s="173"/>
      <c r="J3454" s="173"/>
      <c r="K3454" s="173"/>
      <c r="L3454" s="174"/>
      <c r="M3454" s="173"/>
      <c r="N3454" s="173"/>
      <c r="O3454" s="173"/>
      <c r="P3454" s="167"/>
    </row>
    <row r="3455" spans="1:16" x14ac:dyDescent="0.35">
      <c r="A3455" s="177"/>
      <c r="B3455" s="175"/>
      <c r="C3455" s="175"/>
      <c r="D3455" s="175"/>
      <c r="E3455" s="175"/>
      <c r="F3455" s="175"/>
      <c r="G3455" s="176"/>
      <c r="H3455" s="175"/>
      <c r="I3455" s="173"/>
      <c r="J3455" s="173"/>
      <c r="K3455" s="173"/>
      <c r="L3455" s="174"/>
      <c r="M3455" s="173"/>
      <c r="N3455" s="173"/>
      <c r="O3455" s="173"/>
      <c r="P3455" s="167"/>
    </row>
    <row r="3456" spans="1:16" x14ac:dyDescent="0.35">
      <c r="A3456" s="177"/>
      <c r="B3456" s="175"/>
      <c r="C3456" s="175"/>
      <c r="D3456" s="175"/>
      <c r="E3456" s="175"/>
      <c r="F3456" s="175"/>
      <c r="G3456" s="176"/>
      <c r="H3456" s="175"/>
      <c r="I3456" s="173"/>
      <c r="J3456" s="173"/>
      <c r="K3456" s="173"/>
      <c r="L3456" s="174"/>
      <c r="M3456" s="173"/>
      <c r="N3456" s="173"/>
      <c r="O3456" s="173"/>
      <c r="P3456" s="167"/>
    </row>
    <row r="3457" spans="1:16" x14ac:dyDescent="0.35">
      <c r="A3457" s="177"/>
      <c r="B3457" s="175"/>
      <c r="C3457" s="175"/>
      <c r="D3457" s="175"/>
      <c r="E3457" s="175"/>
      <c r="F3457" s="175"/>
      <c r="G3457" s="176"/>
      <c r="H3457" s="175"/>
      <c r="I3457" s="173"/>
      <c r="J3457" s="173"/>
      <c r="K3457" s="173"/>
      <c r="L3457" s="174"/>
      <c r="M3457" s="173"/>
      <c r="N3457" s="173"/>
      <c r="O3457" s="173"/>
      <c r="P3457" s="167"/>
    </row>
    <row r="3458" spans="1:16" x14ac:dyDescent="0.35">
      <c r="A3458" s="177"/>
      <c r="B3458" s="175"/>
      <c r="C3458" s="175"/>
      <c r="D3458" s="175"/>
      <c r="E3458" s="175"/>
      <c r="F3458" s="175"/>
      <c r="G3458" s="176"/>
      <c r="H3458" s="175"/>
      <c r="I3458" s="173"/>
      <c r="J3458" s="173"/>
      <c r="K3458" s="173"/>
      <c r="L3458" s="174"/>
      <c r="M3458" s="173"/>
      <c r="N3458" s="173"/>
      <c r="O3458" s="173"/>
      <c r="P3458" s="167"/>
    </row>
    <row r="3459" spans="1:16" x14ac:dyDescent="0.35">
      <c r="A3459" s="177"/>
      <c r="B3459" s="175"/>
      <c r="C3459" s="175"/>
      <c r="D3459" s="175"/>
      <c r="E3459" s="175"/>
      <c r="F3459" s="175"/>
      <c r="G3459" s="176"/>
      <c r="H3459" s="175"/>
      <c r="I3459" s="173"/>
      <c r="J3459" s="173"/>
      <c r="K3459" s="173"/>
      <c r="L3459" s="174"/>
      <c r="M3459" s="173"/>
      <c r="N3459" s="173"/>
      <c r="O3459" s="173"/>
      <c r="P3459" s="167"/>
    </row>
    <row r="3460" spans="1:16" x14ac:dyDescent="0.35">
      <c r="A3460" s="177"/>
      <c r="B3460" s="175"/>
      <c r="C3460" s="175"/>
      <c r="D3460" s="175"/>
      <c r="E3460" s="175"/>
      <c r="F3460" s="175"/>
      <c r="G3460" s="176"/>
      <c r="H3460" s="175"/>
      <c r="I3460" s="173"/>
      <c r="J3460" s="173"/>
      <c r="K3460" s="173"/>
      <c r="L3460" s="174"/>
      <c r="M3460" s="173"/>
      <c r="N3460" s="173"/>
      <c r="O3460" s="173"/>
      <c r="P3460" s="167"/>
    </row>
    <row r="3461" spans="1:16" x14ac:dyDescent="0.35">
      <c r="A3461" s="177"/>
      <c r="B3461" s="175"/>
      <c r="C3461" s="175"/>
      <c r="D3461" s="175"/>
      <c r="E3461" s="175"/>
      <c r="F3461" s="175"/>
      <c r="G3461" s="176"/>
      <c r="H3461" s="175"/>
      <c r="I3461" s="173"/>
      <c r="J3461" s="173"/>
      <c r="K3461" s="173"/>
      <c r="L3461" s="174"/>
      <c r="M3461" s="173"/>
      <c r="N3461" s="173"/>
      <c r="O3461" s="173"/>
      <c r="P3461" s="167"/>
    </row>
    <row r="3462" spans="1:16" x14ac:dyDescent="0.35">
      <c r="A3462" s="177"/>
      <c r="B3462" s="175"/>
      <c r="C3462" s="175"/>
      <c r="D3462" s="175"/>
      <c r="E3462" s="175"/>
      <c r="F3462" s="175"/>
      <c r="G3462" s="176"/>
      <c r="H3462" s="175"/>
      <c r="I3462" s="173"/>
      <c r="J3462" s="173"/>
      <c r="K3462" s="173"/>
      <c r="L3462" s="174"/>
      <c r="M3462" s="173"/>
      <c r="N3462" s="173"/>
      <c r="O3462" s="173"/>
      <c r="P3462" s="167"/>
    </row>
    <row r="3463" spans="1:16" x14ac:dyDescent="0.35">
      <c r="A3463" s="177"/>
      <c r="B3463" s="175"/>
      <c r="C3463" s="175"/>
      <c r="D3463" s="175"/>
      <c r="E3463" s="175"/>
      <c r="F3463" s="175"/>
      <c r="G3463" s="176"/>
      <c r="H3463" s="175"/>
      <c r="I3463" s="173"/>
      <c r="J3463" s="173"/>
      <c r="K3463" s="173"/>
      <c r="L3463" s="174"/>
      <c r="M3463" s="173"/>
      <c r="N3463" s="173"/>
      <c r="O3463" s="173"/>
      <c r="P3463" s="167"/>
    </row>
    <row r="3464" spans="1:16" x14ac:dyDescent="0.35">
      <c r="A3464" s="177"/>
      <c r="B3464" s="175"/>
      <c r="C3464" s="175"/>
      <c r="D3464" s="175"/>
      <c r="E3464" s="175"/>
      <c r="F3464" s="175"/>
      <c r="G3464" s="176"/>
      <c r="H3464" s="175"/>
      <c r="I3464" s="173"/>
      <c r="J3464" s="173"/>
      <c r="K3464" s="173"/>
      <c r="L3464" s="174"/>
      <c r="M3464" s="173"/>
      <c r="N3464" s="173"/>
      <c r="O3464" s="173"/>
      <c r="P3464" s="167"/>
    </row>
    <row r="3465" spans="1:16" x14ac:dyDescent="0.35">
      <c r="A3465" s="177"/>
      <c r="B3465" s="175"/>
      <c r="C3465" s="175"/>
      <c r="D3465" s="175"/>
      <c r="E3465" s="175"/>
      <c r="F3465" s="175"/>
      <c r="G3465" s="176"/>
      <c r="H3465" s="175"/>
      <c r="I3465" s="173"/>
      <c r="J3465" s="173"/>
      <c r="K3465" s="173"/>
      <c r="L3465" s="174"/>
      <c r="M3465" s="173"/>
      <c r="N3465" s="173"/>
      <c r="O3465" s="173"/>
      <c r="P3465" s="167"/>
    </row>
    <row r="3466" spans="1:16" x14ac:dyDescent="0.35">
      <c r="A3466" s="177"/>
      <c r="B3466" s="175"/>
      <c r="C3466" s="175"/>
      <c r="D3466" s="175"/>
      <c r="E3466" s="175"/>
      <c r="F3466" s="175"/>
      <c r="G3466" s="176"/>
      <c r="H3466" s="175"/>
      <c r="I3466" s="173"/>
      <c r="J3466" s="173"/>
      <c r="K3466" s="173"/>
      <c r="L3466" s="174"/>
      <c r="M3466" s="173"/>
      <c r="N3466" s="173"/>
      <c r="O3466" s="173"/>
      <c r="P3466" s="167"/>
    </row>
    <row r="3467" spans="1:16" x14ac:dyDescent="0.35">
      <c r="A3467" s="177"/>
      <c r="B3467" s="175"/>
      <c r="C3467" s="175"/>
      <c r="D3467" s="175"/>
      <c r="E3467" s="175"/>
      <c r="F3467" s="175"/>
      <c r="G3467" s="176"/>
      <c r="H3467" s="175"/>
      <c r="I3467" s="173"/>
      <c r="J3467" s="173"/>
      <c r="K3467" s="173"/>
      <c r="L3467" s="174"/>
      <c r="M3467" s="173"/>
      <c r="N3467" s="173"/>
      <c r="O3467" s="173"/>
      <c r="P3467" s="167"/>
    </row>
    <row r="3468" spans="1:16" x14ac:dyDescent="0.35">
      <c r="A3468" s="177"/>
      <c r="B3468" s="175"/>
      <c r="C3468" s="175"/>
      <c r="D3468" s="175"/>
      <c r="E3468" s="175"/>
      <c r="F3468" s="175"/>
      <c r="G3468" s="176"/>
      <c r="H3468" s="175"/>
      <c r="I3468" s="173"/>
      <c r="J3468" s="173"/>
      <c r="K3468" s="173"/>
      <c r="L3468" s="174"/>
      <c r="M3468" s="173"/>
      <c r="N3468" s="173"/>
      <c r="O3468" s="173"/>
      <c r="P3468" s="167"/>
    </row>
    <row r="3469" spans="1:16" x14ac:dyDescent="0.35">
      <c r="A3469" s="177"/>
      <c r="B3469" s="175"/>
      <c r="C3469" s="175"/>
      <c r="D3469" s="175"/>
      <c r="E3469" s="175"/>
      <c r="F3469" s="175"/>
      <c r="G3469" s="176"/>
      <c r="H3469" s="175"/>
      <c r="I3469" s="173"/>
      <c r="J3469" s="173"/>
      <c r="K3469" s="173"/>
      <c r="L3469" s="174"/>
      <c r="M3469" s="173"/>
      <c r="N3469" s="173"/>
      <c r="O3469" s="173"/>
      <c r="P3469" s="167"/>
    </row>
    <row r="3470" spans="1:16" x14ac:dyDescent="0.35">
      <c r="A3470" s="177"/>
      <c r="B3470" s="175"/>
      <c r="C3470" s="175"/>
      <c r="D3470" s="175"/>
      <c r="E3470" s="175"/>
      <c r="F3470" s="175"/>
      <c r="G3470" s="176"/>
      <c r="H3470" s="175"/>
      <c r="I3470" s="173"/>
      <c r="J3470" s="173"/>
      <c r="K3470" s="173"/>
      <c r="L3470" s="174"/>
      <c r="M3470" s="173"/>
      <c r="N3470" s="173"/>
      <c r="O3470" s="173"/>
      <c r="P3470" s="167"/>
    </row>
    <row r="3471" spans="1:16" x14ac:dyDescent="0.35">
      <c r="A3471" s="177"/>
      <c r="B3471" s="175"/>
      <c r="C3471" s="175"/>
      <c r="D3471" s="175"/>
      <c r="E3471" s="175"/>
      <c r="F3471" s="175"/>
      <c r="G3471" s="176"/>
      <c r="H3471" s="175"/>
      <c r="I3471" s="173"/>
      <c r="J3471" s="173"/>
      <c r="K3471" s="173"/>
      <c r="L3471" s="174"/>
      <c r="M3471" s="173"/>
      <c r="N3471" s="173"/>
      <c r="O3471" s="173"/>
      <c r="P3471" s="167"/>
    </row>
    <row r="3472" spans="1:16" x14ac:dyDescent="0.35">
      <c r="A3472" s="177"/>
      <c r="B3472" s="175"/>
      <c r="C3472" s="175"/>
      <c r="D3472" s="175"/>
      <c r="E3472" s="175"/>
      <c r="F3472" s="175"/>
      <c r="G3472" s="176"/>
      <c r="H3472" s="175"/>
      <c r="I3472" s="173"/>
      <c r="J3472" s="173"/>
      <c r="K3472" s="173"/>
      <c r="L3472" s="174"/>
      <c r="M3472" s="173"/>
      <c r="N3472" s="173"/>
      <c r="O3472" s="173"/>
      <c r="P3472" s="167"/>
    </row>
    <row r="3473" spans="1:16" x14ac:dyDescent="0.35">
      <c r="A3473" s="177"/>
      <c r="B3473" s="175"/>
      <c r="C3473" s="175"/>
      <c r="D3473" s="175"/>
      <c r="E3473" s="175"/>
      <c r="F3473" s="175"/>
      <c r="G3473" s="176"/>
      <c r="H3473" s="175"/>
      <c r="I3473" s="173"/>
      <c r="J3473" s="173"/>
      <c r="K3473" s="173"/>
      <c r="L3473" s="174"/>
      <c r="M3473" s="173"/>
      <c r="N3473" s="173"/>
      <c r="O3473" s="173"/>
      <c r="P3473" s="167"/>
    </row>
    <row r="3474" spans="1:16" x14ac:dyDescent="0.35">
      <c r="A3474" s="177"/>
      <c r="B3474" s="175"/>
      <c r="C3474" s="175"/>
      <c r="D3474" s="175"/>
      <c r="E3474" s="175"/>
      <c r="F3474" s="175"/>
      <c r="G3474" s="176"/>
      <c r="H3474" s="175"/>
      <c r="I3474" s="173"/>
      <c r="J3474" s="173"/>
      <c r="K3474" s="173"/>
      <c r="L3474" s="174"/>
      <c r="M3474" s="173"/>
      <c r="N3474" s="173"/>
      <c r="O3474" s="173"/>
      <c r="P3474" s="167"/>
    </row>
    <row r="3475" spans="1:16" x14ac:dyDescent="0.35">
      <c r="A3475" s="177"/>
      <c r="B3475" s="175"/>
      <c r="C3475" s="175"/>
      <c r="D3475" s="175"/>
      <c r="E3475" s="175"/>
      <c r="F3475" s="175"/>
      <c r="G3475" s="176"/>
      <c r="H3475" s="175"/>
      <c r="I3475" s="173"/>
      <c r="J3475" s="173"/>
      <c r="K3475" s="173"/>
      <c r="L3475" s="174"/>
      <c r="M3475" s="173"/>
      <c r="N3475" s="173"/>
      <c r="O3475" s="173"/>
      <c r="P3475" s="167"/>
    </row>
    <row r="3476" spans="1:16" x14ac:dyDescent="0.35">
      <c r="A3476" s="177"/>
      <c r="B3476" s="175"/>
      <c r="C3476" s="175"/>
      <c r="D3476" s="175"/>
      <c r="E3476" s="175"/>
      <c r="F3476" s="175"/>
      <c r="G3476" s="176"/>
      <c r="H3476" s="175"/>
      <c r="I3476" s="173"/>
      <c r="J3476" s="173"/>
      <c r="K3476" s="173"/>
      <c r="L3476" s="174"/>
      <c r="M3476" s="173"/>
      <c r="N3476" s="173"/>
      <c r="O3476" s="173"/>
      <c r="P3476" s="167"/>
    </row>
    <row r="3477" spans="1:16" x14ac:dyDescent="0.35">
      <c r="A3477" s="177"/>
      <c r="B3477" s="175"/>
      <c r="C3477" s="175"/>
      <c r="D3477" s="175"/>
      <c r="E3477" s="175"/>
      <c r="F3477" s="175"/>
      <c r="G3477" s="176"/>
      <c r="H3477" s="175"/>
      <c r="I3477" s="173"/>
      <c r="J3477" s="173"/>
      <c r="K3477" s="173"/>
      <c r="L3477" s="174"/>
      <c r="M3477" s="173"/>
      <c r="N3477" s="173"/>
      <c r="O3477" s="173"/>
      <c r="P3477" s="167"/>
    </row>
    <row r="3478" spans="1:16" x14ac:dyDescent="0.35">
      <c r="A3478" s="177"/>
      <c r="B3478" s="175"/>
      <c r="C3478" s="175"/>
      <c r="D3478" s="175"/>
      <c r="E3478" s="175"/>
      <c r="F3478" s="175"/>
      <c r="G3478" s="176"/>
      <c r="H3478" s="175"/>
      <c r="I3478" s="173"/>
      <c r="J3478" s="173"/>
      <c r="K3478" s="173"/>
      <c r="L3478" s="174"/>
      <c r="M3478" s="173"/>
      <c r="N3478" s="173"/>
      <c r="O3478" s="173"/>
      <c r="P3478" s="167"/>
    </row>
    <row r="3479" spans="1:16" x14ac:dyDescent="0.35">
      <c r="A3479" s="177"/>
      <c r="B3479" s="175"/>
      <c r="C3479" s="175"/>
      <c r="D3479" s="175"/>
      <c r="E3479" s="175"/>
      <c r="F3479" s="175"/>
      <c r="G3479" s="176"/>
      <c r="H3479" s="175"/>
      <c r="I3479" s="173"/>
      <c r="J3479" s="173"/>
      <c r="K3479" s="173"/>
      <c r="L3479" s="174"/>
      <c r="M3479" s="173"/>
      <c r="N3479" s="173"/>
      <c r="O3479" s="173"/>
      <c r="P3479" s="167"/>
    </row>
    <row r="3480" spans="1:16" x14ac:dyDescent="0.35">
      <c r="A3480" s="177"/>
      <c r="B3480" s="175"/>
      <c r="C3480" s="175"/>
      <c r="D3480" s="175"/>
      <c r="E3480" s="175"/>
      <c r="F3480" s="175"/>
      <c r="G3480" s="176"/>
      <c r="H3480" s="175"/>
      <c r="I3480" s="173"/>
      <c r="J3480" s="173"/>
      <c r="K3480" s="173"/>
      <c r="L3480" s="174"/>
      <c r="M3480" s="173"/>
      <c r="N3480" s="173"/>
      <c r="O3480" s="173"/>
      <c r="P3480" s="167"/>
    </row>
    <row r="3481" spans="1:16" x14ac:dyDescent="0.35">
      <c r="A3481" s="177"/>
      <c r="B3481" s="175"/>
      <c r="C3481" s="175"/>
      <c r="D3481" s="175"/>
      <c r="E3481" s="175"/>
      <c r="F3481" s="175"/>
      <c r="G3481" s="176"/>
      <c r="H3481" s="175"/>
      <c r="I3481" s="173"/>
      <c r="J3481" s="173"/>
      <c r="K3481" s="173"/>
      <c r="L3481" s="174"/>
      <c r="M3481" s="173"/>
      <c r="N3481" s="173"/>
      <c r="O3481" s="173"/>
      <c r="P3481" s="167"/>
    </row>
    <row r="3482" spans="1:16" x14ac:dyDescent="0.35">
      <c r="A3482" s="177"/>
      <c r="B3482" s="175"/>
      <c r="C3482" s="175"/>
      <c r="D3482" s="175"/>
      <c r="E3482" s="175"/>
      <c r="F3482" s="175"/>
      <c r="G3482" s="176"/>
      <c r="H3482" s="175"/>
      <c r="I3482" s="173"/>
      <c r="J3482" s="173"/>
      <c r="K3482" s="173"/>
      <c r="L3482" s="174"/>
      <c r="M3482" s="173"/>
      <c r="N3482" s="173"/>
      <c r="O3482" s="173"/>
      <c r="P3482" s="167"/>
    </row>
    <row r="3483" spans="1:16" x14ac:dyDescent="0.35">
      <c r="A3483" s="177"/>
      <c r="B3483" s="175"/>
      <c r="C3483" s="175"/>
      <c r="D3483" s="175"/>
      <c r="E3483" s="175"/>
      <c r="F3483" s="175"/>
      <c r="G3483" s="176"/>
      <c r="H3483" s="175"/>
      <c r="I3483" s="173"/>
      <c r="J3483" s="173"/>
      <c r="K3483" s="173"/>
      <c r="L3483" s="174"/>
      <c r="M3483" s="173"/>
      <c r="N3483" s="173"/>
      <c r="O3483" s="173"/>
      <c r="P3483" s="167"/>
    </row>
    <row r="3484" spans="1:16" x14ac:dyDescent="0.35">
      <c r="A3484" s="177"/>
      <c r="B3484" s="175"/>
      <c r="C3484" s="175"/>
      <c r="D3484" s="175"/>
      <c r="E3484" s="175"/>
      <c r="F3484" s="175"/>
      <c r="G3484" s="176"/>
      <c r="H3484" s="175"/>
      <c r="I3484" s="173"/>
      <c r="J3484" s="173"/>
      <c r="K3484" s="173"/>
      <c r="L3484" s="174"/>
      <c r="M3484" s="173"/>
      <c r="N3484" s="173"/>
      <c r="O3484" s="173"/>
      <c r="P3484" s="167"/>
    </row>
    <row r="3485" spans="1:16" x14ac:dyDescent="0.35">
      <c r="A3485" s="177"/>
      <c r="B3485" s="175"/>
      <c r="C3485" s="175"/>
      <c r="D3485" s="175"/>
      <c r="E3485" s="175"/>
      <c r="F3485" s="175"/>
      <c r="G3485" s="176"/>
      <c r="H3485" s="175"/>
      <c r="I3485" s="173"/>
      <c r="J3485" s="173"/>
      <c r="K3485" s="173"/>
      <c r="L3485" s="174"/>
      <c r="M3485" s="173"/>
      <c r="N3485" s="173"/>
      <c r="O3485" s="173"/>
      <c r="P3485" s="167"/>
    </row>
    <row r="3486" spans="1:16" x14ac:dyDescent="0.35">
      <c r="A3486" s="177"/>
      <c r="B3486" s="175"/>
      <c r="C3486" s="175"/>
      <c r="D3486" s="175"/>
      <c r="E3486" s="175"/>
      <c r="F3486" s="175"/>
      <c r="G3486" s="176"/>
      <c r="H3486" s="175"/>
      <c r="I3486" s="173"/>
      <c r="J3486" s="173"/>
      <c r="K3486" s="173"/>
      <c r="L3486" s="174"/>
      <c r="M3486" s="173"/>
      <c r="N3486" s="173"/>
      <c r="O3486" s="173"/>
      <c r="P3486" s="167"/>
    </row>
    <row r="3487" spans="1:16" x14ac:dyDescent="0.35">
      <c r="A3487" s="177"/>
      <c r="B3487" s="175"/>
      <c r="C3487" s="175"/>
      <c r="D3487" s="175"/>
      <c r="E3487" s="175"/>
      <c r="F3487" s="175"/>
      <c r="G3487" s="176"/>
      <c r="H3487" s="175"/>
      <c r="I3487" s="173"/>
      <c r="J3487" s="173"/>
      <c r="K3487" s="173"/>
      <c r="L3487" s="174"/>
      <c r="M3487" s="173"/>
      <c r="N3487" s="173"/>
      <c r="O3487" s="173"/>
      <c r="P3487" s="167"/>
    </row>
    <row r="3488" spans="1:16" x14ac:dyDescent="0.35">
      <c r="A3488" s="177"/>
      <c r="B3488" s="175"/>
      <c r="C3488" s="175"/>
      <c r="D3488" s="175"/>
      <c r="E3488" s="175"/>
      <c r="F3488" s="175"/>
      <c r="G3488" s="176"/>
      <c r="H3488" s="175"/>
      <c r="I3488" s="173"/>
      <c r="J3488" s="173"/>
      <c r="K3488" s="173"/>
      <c r="L3488" s="174"/>
      <c r="M3488" s="173"/>
      <c r="N3488" s="173"/>
      <c r="O3488" s="173"/>
      <c r="P3488" s="167"/>
    </row>
    <row r="3489" spans="1:16" x14ac:dyDescent="0.35">
      <c r="A3489" s="177"/>
      <c r="B3489" s="175"/>
      <c r="C3489" s="175"/>
      <c r="D3489" s="175"/>
      <c r="E3489" s="175"/>
      <c r="F3489" s="175"/>
      <c r="G3489" s="176"/>
      <c r="H3489" s="175"/>
      <c r="I3489" s="173"/>
      <c r="J3489" s="173"/>
      <c r="K3489" s="173"/>
      <c r="L3489" s="174"/>
      <c r="M3489" s="173"/>
      <c r="N3489" s="173"/>
      <c r="O3489" s="173"/>
      <c r="P3489" s="167"/>
    </row>
    <row r="3490" spans="1:16" x14ac:dyDescent="0.35">
      <c r="A3490" s="177"/>
      <c r="B3490" s="175"/>
      <c r="C3490" s="175"/>
      <c r="D3490" s="175"/>
      <c r="E3490" s="175"/>
      <c r="F3490" s="175"/>
      <c r="G3490" s="176"/>
      <c r="H3490" s="175"/>
      <c r="I3490" s="173"/>
      <c r="J3490" s="173"/>
      <c r="K3490" s="173"/>
      <c r="L3490" s="174"/>
      <c r="M3490" s="173"/>
      <c r="N3490" s="173"/>
      <c r="O3490" s="173"/>
      <c r="P3490" s="167"/>
    </row>
    <row r="3491" spans="1:16" x14ac:dyDescent="0.35">
      <c r="A3491" s="177"/>
      <c r="B3491" s="175"/>
      <c r="C3491" s="175"/>
      <c r="D3491" s="175"/>
      <c r="E3491" s="175"/>
      <c r="F3491" s="175"/>
      <c r="G3491" s="176"/>
      <c r="H3491" s="175"/>
      <c r="I3491" s="173"/>
      <c r="J3491" s="173"/>
      <c r="K3491" s="173"/>
      <c r="L3491" s="174"/>
      <c r="M3491" s="173"/>
      <c r="N3491" s="173"/>
      <c r="O3491" s="173"/>
      <c r="P3491" s="167"/>
    </row>
    <row r="3492" spans="1:16" x14ac:dyDescent="0.35">
      <c r="A3492" s="177"/>
      <c r="B3492" s="175"/>
      <c r="C3492" s="175"/>
      <c r="D3492" s="175"/>
      <c r="E3492" s="175"/>
      <c r="F3492" s="175"/>
      <c r="G3492" s="176"/>
      <c r="H3492" s="175"/>
      <c r="I3492" s="173"/>
      <c r="J3492" s="173"/>
      <c r="K3492" s="173"/>
      <c r="L3492" s="174"/>
      <c r="M3492" s="173"/>
      <c r="N3492" s="173"/>
      <c r="O3492" s="173"/>
      <c r="P3492" s="167"/>
    </row>
    <row r="3493" spans="1:16" x14ac:dyDescent="0.35">
      <c r="A3493" s="177"/>
      <c r="B3493" s="175"/>
      <c r="C3493" s="175"/>
      <c r="D3493" s="175"/>
      <c r="E3493" s="175"/>
      <c r="F3493" s="175"/>
      <c r="G3493" s="176"/>
      <c r="H3493" s="175"/>
      <c r="I3493" s="173"/>
      <c r="J3493" s="173"/>
      <c r="K3493" s="173"/>
      <c r="L3493" s="174"/>
      <c r="M3493" s="173"/>
      <c r="N3493" s="173"/>
      <c r="O3493" s="173"/>
      <c r="P3493" s="167"/>
    </row>
    <row r="3494" spans="1:16" x14ac:dyDescent="0.35">
      <c r="A3494" s="177"/>
      <c r="B3494" s="175"/>
      <c r="C3494" s="175"/>
      <c r="D3494" s="175"/>
      <c r="E3494" s="175"/>
      <c r="F3494" s="175"/>
      <c r="G3494" s="176"/>
      <c r="H3494" s="175"/>
      <c r="I3494" s="173"/>
      <c r="J3494" s="173"/>
      <c r="K3494" s="173"/>
      <c r="L3494" s="174"/>
      <c r="M3494" s="173"/>
      <c r="N3494" s="173"/>
      <c r="O3494" s="173"/>
      <c r="P3494" s="167"/>
    </row>
    <row r="3495" spans="1:16" x14ac:dyDescent="0.35">
      <c r="A3495" s="177"/>
      <c r="B3495" s="175"/>
      <c r="C3495" s="175"/>
      <c r="D3495" s="175"/>
      <c r="E3495" s="175"/>
      <c r="F3495" s="175"/>
      <c r="G3495" s="176"/>
      <c r="H3495" s="175"/>
      <c r="I3495" s="173"/>
      <c r="J3495" s="173"/>
      <c r="K3495" s="173"/>
      <c r="L3495" s="174"/>
      <c r="M3495" s="173"/>
      <c r="N3495" s="173"/>
      <c r="O3495" s="173"/>
      <c r="P3495" s="167"/>
    </row>
    <row r="3496" spans="1:16" x14ac:dyDescent="0.35">
      <c r="A3496" s="177"/>
      <c r="B3496" s="175"/>
      <c r="C3496" s="175"/>
      <c r="D3496" s="175"/>
      <c r="E3496" s="175"/>
      <c r="F3496" s="175"/>
      <c r="G3496" s="176"/>
      <c r="H3496" s="175"/>
      <c r="I3496" s="173"/>
      <c r="J3496" s="173"/>
      <c r="K3496" s="173"/>
      <c r="L3496" s="174"/>
      <c r="M3496" s="173"/>
      <c r="N3496" s="173"/>
      <c r="O3496" s="173"/>
      <c r="P3496" s="167"/>
    </row>
    <row r="3497" spans="1:16" x14ac:dyDescent="0.35">
      <c r="A3497" s="177"/>
      <c r="B3497" s="175"/>
      <c r="C3497" s="175"/>
      <c r="D3497" s="175"/>
      <c r="E3497" s="175"/>
      <c r="F3497" s="175"/>
      <c r="G3497" s="176"/>
      <c r="H3497" s="175"/>
      <c r="I3497" s="173"/>
      <c r="J3497" s="173"/>
      <c r="K3497" s="173"/>
      <c r="L3497" s="174"/>
      <c r="M3497" s="173"/>
      <c r="N3497" s="173"/>
      <c r="O3497" s="173"/>
      <c r="P3497" s="167"/>
    </row>
    <row r="3498" spans="1:16" x14ac:dyDescent="0.35">
      <c r="A3498" s="177"/>
      <c r="B3498" s="175"/>
      <c r="C3498" s="175"/>
      <c r="D3498" s="175"/>
      <c r="E3498" s="175"/>
      <c r="F3498" s="175"/>
      <c r="G3498" s="176"/>
      <c r="H3498" s="175"/>
      <c r="I3498" s="173"/>
      <c r="J3498" s="173"/>
      <c r="K3498" s="173"/>
      <c r="L3498" s="174"/>
      <c r="M3498" s="173"/>
      <c r="N3498" s="173"/>
      <c r="O3498" s="173"/>
      <c r="P3498" s="167"/>
    </row>
    <row r="3499" spans="1:16" x14ac:dyDescent="0.35">
      <c r="A3499" s="177"/>
      <c r="B3499" s="175"/>
      <c r="C3499" s="175"/>
      <c r="D3499" s="175"/>
      <c r="E3499" s="175"/>
      <c r="F3499" s="175"/>
      <c r="G3499" s="176"/>
      <c r="H3499" s="175"/>
      <c r="I3499" s="173"/>
      <c r="J3499" s="173"/>
      <c r="K3499" s="173"/>
      <c r="L3499" s="174"/>
      <c r="M3499" s="173"/>
      <c r="N3499" s="173"/>
      <c r="O3499" s="173"/>
      <c r="P3499" s="167"/>
    </row>
    <row r="3500" spans="1:16" x14ac:dyDescent="0.35">
      <c r="A3500" s="177"/>
      <c r="B3500" s="175"/>
      <c r="C3500" s="175"/>
      <c r="D3500" s="175"/>
      <c r="E3500" s="175"/>
      <c r="F3500" s="175"/>
      <c r="G3500" s="176"/>
      <c r="H3500" s="175"/>
      <c r="I3500" s="173"/>
      <c r="J3500" s="173"/>
      <c r="K3500" s="173"/>
      <c r="L3500" s="174"/>
      <c r="M3500" s="173"/>
      <c r="N3500" s="173"/>
      <c r="O3500" s="173"/>
      <c r="P3500" s="167"/>
    </row>
    <row r="3501" spans="1:16" x14ac:dyDescent="0.35">
      <c r="A3501" s="177"/>
      <c r="B3501" s="175"/>
      <c r="C3501" s="175"/>
      <c r="D3501" s="175"/>
      <c r="E3501" s="175"/>
      <c r="F3501" s="175"/>
      <c r="G3501" s="176"/>
      <c r="H3501" s="175"/>
      <c r="I3501" s="173"/>
      <c r="J3501" s="173"/>
      <c r="K3501" s="173"/>
      <c r="L3501" s="174"/>
      <c r="M3501" s="173"/>
      <c r="N3501" s="173"/>
      <c r="O3501" s="173"/>
      <c r="P3501" s="167"/>
    </row>
    <row r="3502" spans="1:16" x14ac:dyDescent="0.35">
      <c r="A3502" s="177"/>
      <c r="B3502" s="175"/>
      <c r="C3502" s="175"/>
      <c r="D3502" s="175"/>
      <c r="E3502" s="175"/>
      <c r="F3502" s="175"/>
      <c r="G3502" s="176"/>
      <c r="H3502" s="175"/>
      <c r="I3502" s="173"/>
      <c r="J3502" s="173"/>
      <c r="K3502" s="173"/>
      <c r="L3502" s="174"/>
      <c r="M3502" s="173"/>
      <c r="N3502" s="173"/>
      <c r="O3502" s="173"/>
      <c r="P3502" s="167"/>
    </row>
    <row r="3503" spans="1:16" x14ac:dyDescent="0.35">
      <c r="A3503" s="177"/>
      <c r="B3503" s="175"/>
      <c r="C3503" s="175"/>
      <c r="D3503" s="175"/>
      <c r="E3503" s="175"/>
      <c r="F3503" s="175"/>
      <c r="G3503" s="176"/>
      <c r="H3503" s="175"/>
      <c r="I3503" s="173"/>
      <c r="J3503" s="173"/>
      <c r="K3503" s="173"/>
      <c r="L3503" s="174"/>
      <c r="M3503" s="173"/>
      <c r="N3503" s="173"/>
      <c r="O3503" s="173"/>
      <c r="P3503" s="167"/>
    </row>
    <row r="3504" spans="1:16" x14ac:dyDescent="0.35">
      <c r="A3504" s="177"/>
      <c r="B3504" s="175"/>
      <c r="C3504" s="175"/>
      <c r="D3504" s="175"/>
      <c r="E3504" s="175"/>
      <c r="F3504" s="175"/>
      <c r="G3504" s="176"/>
      <c r="H3504" s="175"/>
      <c r="I3504" s="173"/>
      <c r="J3504" s="173"/>
      <c r="K3504" s="173"/>
      <c r="L3504" s="174"/>
      <c r="M3504" s="173"/>
      <c r="N3504" s="173"/>
      <c r="O3504" s="173"/>
      <c r="P3504" s="167"/>
    </row>
    <row r="3505" spans="1:16" x14ac:dyDescent="0.35">
      <c r="A3505" s="177"/>
      <c r="B3505" s="175"/>
      <c r="C3505" s="175"/>
      <c r="D3505" s="175"/>
      <c r="E3505" s="175"/>
      <c r="F3505" s="175"/>
      <c r="G3505" s="176"/>
      <c r="H3505" s="175"/>
      <c r="I3505" s="173"/>
      <c r="J3505" s="173"/>
      <c r="K3505" s="173"/>
      <c r="L3505" s="174"/>
      <c r="M3505" s="173"/>
      <c r="N3505" s="173"/>
      <c r="O3505" s="173"/>
      <c r="P3505" s="167"/>
    </row>
    <row r="3506" spans="1:16" x14ac:dyDescent="0.35">
      <c r="A3506" s="177"/>
      <c r="B3506" s="175"/>
      <c r="C3506" s="175"/>
      <c r="D3506" s="175"/>
      <c r="E3506" s="175"/>
      <c r="F3506" s="175"/>
      <c r="G3506" s="176"/>
      <c r="H3506" s="175"/>
      <c r="I3506" s="173"/>
      <c r="J3506" s="173"/>
      <c r="K3506" s="173"/>
      <c r="L3506" s="174"/>
      <c r="M3506" s="173"/>
      <c r="N3506" s="173"/>
      <c r="O3506" s="173"/>
      <c r="P3506" s="167"/>
    </row>
    <row r="3507" spans="1:16" x14ac:dyDescent="0.35">
      <c r="A3507" s="177"/>
      <c r="B3507" s="175"/>
      <c r="C3507" s="175"/>
      <c r="D3507" s="175"/>
      <c r="E3507" s="175"/>
      <c r="F3507" s="175"/>
      <c r="G3507" s="176"/>
      <c r="H3507" s="175"/>
      <c r="I3507" s="173"/>
      <c r="J3507" s="173"/>
      <c r="K3507" s="173"/>
      <c r="L3507" s="174"/>
      <c r="M3507" s="173"/>
      <c r="N3507" s="173"/>
      <c r="O3507" s="173"/>
      <c r="P3507" s="167"/>
    </row>
    <row r="3508" spans="1:16" x14ac:dyDescent="0.35">
      <c r="A3508" s="177"/>
      <c r="B3508" s="175"/>
      <c r="C3508" s="175"/>
      <c r="D3508" s="175"/>
      <c r="E3508" s="175"/>
      <c r="F3508" s="175"/>
      <c r="G3508" s="176"/>
      <c r="H3508" s="175"/>
      <c r="I3508" s="173"/>
      <c r="J3508" s="173"/>
      <c r="K3508" s="173"/>
      <c r="L3508" s="174"/>
      <c r="M3508" s="173"/>
      <c r="N3508" s="173"/>
      <c r="O3508" s="173"/>
      <c r="P3508" s="167"/>
    </row>
    <row r="3509" spans="1:16" x14ac:dyDescent="0.35">
      <c r="A3509" s="177"/>
      <c r="B3509" s="175"/>
      <c r="C3509" s="175"/>
      <c r="D3509" s="175"/>
      <c r="E3509" s="175"/>
      <c r="F3509" s="175"/>
      <c r="G3509" s="176"/>
      <c r="H3509" s="175"/>
      <c r="I3509" s="173"/>
      <c r="J3509" s="173"/>
      <c r="K3509" s="173"/>
      <c r="L3509" s="174"/>
      <c r="M3509" s="173"/>
      <c r="N3509" s="173"/>
      <c r="O3509" s="173"/>
      <c r="P3509" s="167"/>
    </row>
    <row r="3510" spans="1:16" x14ac:dyDescent="0.35">
      <c r="A3510" s="177"/>
      <c r="B3510" s="175"/>
      <c r="C3510" s="175"/>
      <c r="D3510" s="175"/>
      <c r="E3510" s="175"/>
      <c r="F3510" s="175"/>
      <c r="G3510" s="176"/>
      <c r="H3510" s="175"/>
      <c r="I3510" s="173"/>
      <c r="J3510" s="173"/>
      <c r="K3510" s="173"/>
      <c r="L3510" s="174"/>
      <c r="M3510" s="173"/>
      <c r="N3510" s="173"/>
      <c r="O3510" s="173"/>
      <c r="P3510" s="167"/>
    </row>
    <row r="3511" spans="1:16" x14ac:dyDescent="0.35">
      <c r="A3511" s="177"/>
      <c r="B3511" s="175"/>
      <c r="C3511" s="175"/>
      <c r="D3511" s="175"/>
      <c r="E3511" s="175"/>
      <c r="F3511" s="175"/>
      <c r="G3511" s="176"/>
      <c r="H3511" s="175"/>
      <c r="I3511" s="173"/>
      <c r="J3511" s="173"/>
      <c r="K3511" s="173"/>
      <c r="L3511" s="174"/>
      <c r="M3511" s="173"/>
      <c r="N3511" s="173"/>
      <c r="O3511" s="173"/>
      <c r="P3511" s="167"/>
    </row>
    <row r="3512" spans="1:16" x14ac:dyDescent="0.35">
      <c r="A3512" s="177"/>
      <c r="B3512" s="175"/>
      <c r="C3512" s="175"/>
      <c r="D3512" s="175"/>
      <c r="E3512" s="175"/>
      <c r="F3512" s="175"/>
      <c r="G3512" s="176"/>
      <c r="H3512" s="175"/>
      <c r="I3512" s="173"/>
      <c r="J3512" s="173"/>
      <c r="K3512" s="173"/>
      <c r="L3512" s="174"/>
      <c r="M3512" s="173"/>
      <c r="N3512" s="173"/>
      <c r="O3512" s="173"/>
      <c r="P3512" s="167"/>
    </row>
    <row r="3513" spans="1:16" x14ac:dyDescent="0.35">
      <c r="A3513" s="177"/>
      <c r="B3513" s="175"/>
      <c r="C3513" s="175"/>
      <c r="D3513" s="175"/>
      <c r="E3513" s="175"/>
      <c r="F3513" s="175"/>
      <c r="G3513" s="176"/>
      <c r="H3513" s="175"/>
      <c r="I3513" s="173"/>
      <c r="J3513" s="173"/>
      <c r="K3513" s="173"/>
      <c r="L3513" s="174"/>
      <c r="M3513" s="173"/>
      <c r="N3513" s="173"/>
      <c r="O3513" s="173"/>
      <c r="P3513" s="167"/>
    </row>
    <row r="3514" spans="1:16" x14ac:dyDescent="0.35">
      <c r="A3514" s="177"/>
      <c r="B3514" s="175"/>
      <c r="C3514" s="175"/>
      <c r="D3514" s="175"/>
      <c r="E3514" s="175"/>
      <c r="F3514" s="175"/>
      <c r="G3514" s="176"/>
      <c r="H3514" s="175"/>
      <c r="I3514" s="173"/>
      <c r="J3514" s="173"/>
      <c r="K3514" s="173"/>
      <c r="L3514" s="174"/>
      <c r="M3514" s="173"/>
      <c r="N3514" s="173"/>
      <c r="O3514" s="173"/>
      <c r="P3514" s="167"/>
    </row>
    <row r="3515" spans="1:16" x14ac:dyDescent="0.35">
      <c r="A3515" s="177"/>
      <c r="B3515" s="175"/>
      <c r="C3515" s="175"/>
      <c r="D3515" s="175"/>
      <c r="E3515" s="175"/>
      <c r="F3515" s="175"/>
      <c r="G3515" s="176"/>
      <c r="H3515" s="175"/>
      <c r="I3515" s="173"/>
      <c r="J3515" s="173"/>
      <c r="K3515" s="173"/>
      <c r="L3515" s="174"/>
      <c r="M3515" s="173"/>
      <c r="N3515" s="173"/>
      <c r="O3515" s="173"/>
      <c r="P3515" s="167"/>
    </row>
    <row r="3516" spans="1:16" x14ac:dyDescent="0.35">
      <c r="A3516" s="177"/>
      <c r="B3516" s="175"/>
      <c r="C3516" s="175"/>
      <c r="D3516" s="175"/>
      <c r="E3516" s="175"/>
      <c r="F3516" s="175"/>
      <c r="G3516" s="176"/>
      <c r="H3516" s="175"/>
      <c r="I3516" s="173"/>
      <c r="J3516" s="173"/>
      <c r="K3516" s="173"/>
      <c r="L3516" s="174"/>
      <c r="M3516" s="173"/>
      <c r="N3516" s="173"/>
      <c r="O3516" s="173"/>
      <c r="P3516" s="167"/>
    </row>
    <row r="3517" spans="1:16" x14ac:dyDescent="0.35">
      <c r="A3517" s="177"/>
      <c r="B3517" s="175"/>
      <c r="C3517" s="175"/>
      <c r="D3517" s="175"/>
      <c r="E3517" s="175"/>
      <c r="F3517" s="175"/>
      <c r="G3517" s="176"/>
      <c r="H3517" s="175"/>
      <c r="I3517" s="173"/>
      <c r="J3517" s="173"/>
      <c r="K3517" s="173"/>
      <c r="L3517" s="174"/>
      <c r="M3517" s="173"/>
      <c r="N3517" s="173"/>
      <c r="O3517" s="173"/>
      <c r="P3517" s="167"/>
    </row>
    <row r="3518" spans="1:16" x14ac:dyDescent="0.35">
      <c r="A3518" s="177"/>
      <c r="B3518" s="175"/>
      <c r="C3518" s="175"/>
      <c r="D3518" s="175"/>
      <c r="E3518" s="175"/>
      <c r="F3518" s="175"/>
      <c r="G3518" s="176"/>
      <c r="H3518" s="175"/>
      <c r="I3518" s="173"/>
      <c r="J3518" s="173"/>
      <c r="K3518" s="173"/>
      <c r="L3518" s="174"/>
      <c r="M3518" s="173"/>
      <c r="N3518" s="173"/>
      <c r="O3518" s="173"/>
      <c r="P3518" s="167"/>
    </row>
    <row r="3519" spans="1:16" x14ac:dyDescent="0.35">
      <c r="A3519" s="177"/>
      <c r="B3519" s="175"/>
      <c r="C3519" s="175"/>
      <c r="D3519" s="175"/>
      <c r="E3519" s="175"/>
      <c r="F3519" s="175"/>
      <c r="G3519" s="176"/>
      <c r="H3519" s="175"/>
      <c r="I3519" s="173"/>
      <c r="J3519" s="173"/>
      <c r="K3519" s="173"/>
      <c r="L3519" s="174"/>
      <c r="M3519" s="173"/>
      <c r="N3519" s="173"/>
      <c r="O3519" s="173"/>
      <c r="P3519" s="167"/>
    </row>
    <row r="3520" spans="1:16" x14ac:dyDescent="0.35">
      <c r="A3520" s="177"/>
      <c r="B3520" s="175"/>
      <c r="C3520" s="175"/>
      <c r="D3520" s="175"/>
      <c r="E3520" s="175"/>
      <c r="F3520" s="175"/>
      <c r="G3520" s="176"/>
      <c r="H3520" s="175"/>
      <c r="I3520" s="173"/>
      <c r="J3520" s="173"/>
      <c r="K3520" s="173"/>
      <c r="L3520" s="174"/>
      <c r="M3520" s="173"/>
      <c r="N3520" s="173"/>
      <c r="O3520" s="173"/>
      <c r="P3520" s="167"/>
    </row>
    <row r="3521" spans="1:16" x14ac:dyDescent="0.35">
      <c r="A3521" s="177"/>
      <c r="B3521" s="175"/>
      <c r="C3521" s="175"/>
      <c r="D3521" s="175"/>
      <c r="E3521" s="175"/>
      <c r="F3521" s="175"/>
      <c r="G3521" s="176"/>
      <c r="H3521" s="175"/>
      <c r="I3521" s="173"/>
      <c r="J3521" s="173"/>
      <c r="K3521" s="173"/>
      <c r="L3521" s="174"/>
      <c r="M3521" s="173"/>
      <c r="N3521" s="173"/>
      <c r="O3521" s="173"/>
      <c r="P3521" s="167"/>
    </row>
    <row r="3522" spans="1:16" x14ac:dyDescent="0.35">
      <c r="A3522" s="177"/>
      <c r="B3522" s="175"/>
      <c r="C3522" s="175"/>
      <c r="D3522" s="175"/>
      <c r="E3522" s="175"/>
      <c r="F3522" s="175"/>
      <c r="G3522" s="176"/>
      <c r="H3522" s="175"/>
      <c r="I3522" s="173"/>
      <c r="J3522" s="173"/>
      <c r="K3522" s="173"/>
      <c r="L3522" s="174"/>
      <c r="M3522" s="173"/>
      <c r="N3522" s="173"/>
      <c r="O3522" s="173"/>
      <c r="P3522" s="167"/>
    </row>
    <row r="3523" spans="1:16" x14ac:dyDescent="0.35">
      <c r="A3523" s="177"/>
      <c r="B3523" s="175"/>
      <c r="C3523" s="175"/>
      <c r="D3523" s="175"/>
      <c r="E3523" s="175"/>
      <c r="F3523" s="175"/>
      <c r="G3523" s="176"/>
      <c r="H3523" s="175"/>
      <c r="I3523" s="173"/>
      <c r="J3523" s="173"/>
      <c r="K3523" s="173"/>
      <c r="L3523" s="174"/>
      <c r="M3523" s="173"/>
      <c r="N3523" s="173"/>
      <c r="O3523" s="173"/>
      <c r="P3523" s="167"/>
    </row>
    <row r="3524" spans="1:16" x14ac:dyDescent="0.35">
      <c r="A3524" s="177"/>
      <c r="B3524" s="175"/>
      <c r="C3524" s="175"/>
      <c r="D3524" s="175"/>
      <c r="E3524" s="175"/>
      <c r="F3524" s="175"/>
      <c r="G3524" s="176"/>
      <c r="H3524" s="175"/>
      <c r="I3524" s="173"/>
      <c r="J3524" s="173"/>
      <c r="K3524" s="173"/>
      <c r="L3524" s="174"/>
      <c r="M3524" s="173"/>
      <c r="N3524" s="173"/>
      <c r="O3524" s="173"/>
      <c r="P3524" s="167"/>
    </row>
    <row r="3525" spans="1:16" x14ac:dyDescent="0.35">
      <c r="A3525" s="177"/>
      <c r="B3525" s="175"/>
      <c r="C3525" s="175"/>
      <c r="D3525" s="175"/>
      <c r="E3525" s="175"/>
      <c r="F3525" s="175"/>
      <c r="G3525" s="176"/>
      <c r="H3525" s="175"/>
      <c r="I3525" s="173"/>
      <c r="J3525" s="173"/>
      <c r="K3525" s="173"/>
      <c r="L3525" s="174"/>
      <c r="M3525" s="173"/>
      <c r="N3525" s="173"/>
      <c r="O3525" s="173"/>
      <c r="P3525" s="167"/>
    </row>
    <row r="3526" spans="1:16" x14ac:dyDescent="0.35">
      <c r="A3526" s="177"/>
      <c r="B3526" s="175"/>
      <c r="C3526" s="175"/>
      <c r="D3526" s="175"/>
      <c r="E3526" s="175"/>
      <c r="F3526" s="175"/>
      <c r="G3526" s="176"/>
      <c r="H3526" s="175"/>
      <c r="I3526" s="173"/>
      <c r="J3526" s="173"/>
      <c r="K3526" s="173"/>
      <c r="L3526" s="174"/>
      <c r="M3526" s="173"/>
      <c r="N3526" s="173"/>
      <c r="O3526" s="173"/>
      <c r="P3526" s="167"/>
    </row>
    <row r="3527" spans="1:16" x14ac:dyDescent="0.35">
      <c r="A3527" s="177"/>
      <c r="B3527" s="175"/>
      <c r="C3527" s="175"/>
      <c r="D3527" s="175"/>
      <c r="E3527" s="175"/>
      <c r="F3527" s="175"/>
      <c r="G3527" s="176"/>
      <c r="H3527" s="175"/>
      <c r="I3527" s="173"/>
      <c r="J3527" s="173"/>
      <c r="K3527" s="173"/>
      <c r="L3527" s="174"/>
      <c r="M3527" s="173"/>
      <c r="N3527" s="173"/>
      <c r="O3527" s="173"/>
      <c r="P3527" s="167"/>
    </row>
    <row r="3528" spans="1:16" x14ac:dyDescent="0.35">
      <c r="A3528" s="177"/>
      <c r="B3528" s="175"/>
      <c r="C3528" s="175"/>
      <c r="D3528" s="175"/>
      <c r="E3528" s="175"/>
      <c r="F3528" s="175"/>
      <c r="G3528" s="176"/>
      <c r="H3528" s="175"/>
      <c r="I3528" s="173"/>
      <c r="J3528" s="173"/>
      <c r="K3528" s="173"/>
      <c r="L3528" s="174"/>
      <c r="M3528" s="173"/>
      <c r="N3528" s="173"/>
      <c r="O3528" s="173"/>
      <c r="P3528" s="167"/>
    </row>
    <row r="3529" spans="1:16" x14ac:dyDescent="0.35">
      <c r="A3529" s="177"/>
      <c r="B3529" s="175"/>
      <c r="C3529" s="175"/>
      <c r="D3529" s="175"/>
      <c r="E3529" s="175"/>
      <c r="F3529" s="175"/>
      <c r="G3529" s="176"/>
      <c r="H3529" s="175"/>
      <c r="I3529" s="173"/>
      <c r="J3529" s="173"/>
      <c r="K3529" s="173"/>
      <c r="L3529" s="174"/>
      <c r="M3529" s="173"/>
      <c r="N3529" s="173"/>
      <c r="O3529" s="173"/>
      <c r="P3529" s="167"/>
    </row>
    <row r="3530" spans="1:16" x14ac:dyDescent="0.35">
      <c r="A3530" s="177"/>
      <c r="B3530" s="175"/>
      <c r="C3530" s="175"/>
      <c r="D3530" s="175"/>
      <c r="E3530" s="175"/>
      <c r="F3530" s="175"/>
      <c r="G3530" s="176"/>
      <c r="H3530" s="175"/>
      <c r="I3530" s="173"/>
      <c r="J3530" s="173"/>
      <c r="K3530" s="173"/>
      <c r="L3530" s="174"/>
      <c r="M3530" s="173"/>
      <c r="N3530" s="173"/>
      <c r="O3530" s="173"/>
      <c r="P3530" s="167"/>
    </row>
    <row r="3531" spans="1:16" x14ac:dyDescent="0.35">
      <c r="A3531" s="177"/>
      <c r="B3531" s="175"/>
      <c r="C3531" s="175"/>
      <c r="D3531" s="175"/>
      <c r="E3531" s="175"/>
      <c r="F3531" s="175"/>
      <c r="G3531" s="176"/>
      <c r="H3531" s="175"/>
      <c r="I3531" s="173"/>
      <c r="J3531" s="173"/>
      <c r="K3531" s="173"/>
      <c r="L3531" s="174"/>
      <c r="M3531" s="173"/>
      <c r="N3531" s="173"/>
      <c r="O3531" s="173"/>
      <c r="P3531" s="167"/>
    </row>
    <row r="3532" spans="1:16" x14ac:dyDescent="0.35">
      <c r="A3532" s="177"/>
      <c r="B3532" s="175"/>
      <c r="C3532" s="175"/>
      <c r="D3532" s="175"/>
      <c r="E3532" s="175"/>
      <c r="F3532" s="175"/>
      <c r="G3532" s="176"/>
      <c r="H3532" s="175"/>
      <c r="I3532" s="173"/>
      <c r="J3532" s="173"/>
      <c r="K3532" s="173"/>
      <c r="L3532" s="174"/>
      <c r="M3532" s="173"/>
      <c r="N3532" s="173"/>
      <c r="O3532" s="173"/>
      <c r="P3532" s="167"/>
    </row>
    <row r="3533" spans="1:16" x14ac:dyDescent="0.35">
      <c r="A3533" s="177"/>
      <c r="B3533" s="175"/>
      <c r="C3533" s="175"/>
      <c r="D3533" s="175"/>
      <c r="E3533" s="175"/>
      <c r="F3533" s="175"/>
      <c r="G3533" s="176"/>
      <c r="H3533" s="175"/>
      <c r="I3533" s="173"/>
      <c r="J3533" s="173"/>
      <c r="K3533" s="173"/>
      <c r="L3533" s="174"/>
      <c r="M3533" s="173"/>
      <c r="N3533" s="173"/>
      <c r="O3533" s="173"/>
      <c r="P3533" s="167"/>
    </row>
    <row r="3534" spans="1:16" x14ac:dyDescent="0.35">
      <c r="A3534" s="177"/>
      <c r="B3534" s="175"/>
      <c r="C3534" s="175"/>
      <c r="D3534" s="175"/>
      <c r="E3534" s="175"/>
      <c r="F3534" s="175"/>
      <c r="G3534" s="176"/>
      <c r="H3534" s="175"/>
      <c r="I3534" s="173"/>
      <c r="J3534" s="173"/>
      <c r="K3534" s="173"/>
      <c r="L3534" s="174"/>
      <c r="M3534" s="173"/>
      <c r="N3534" s="173"/>
      <c r="O3534" s="173"/>
      <c r="P3534" s="167"/>
    </row>
    <row r="3535" spans="1:16" x14ac:dyDescent="0.35">
      <c r="A3535" s="177"/>
      <c r="B3535" s="175"/>
      <c r="C3535" s="175"/>
      <c r="D3535" s="175"/>
      <c r="E3535" s="175"/>
      <c r="F3535" s="175"/>
      <c r="G3535" s="176"/>
      <c r="H3535" s="175"/>
      <c r="I3535" s="173"/>
      <c r="J3535" s="173"/>
      <c r="K3535" s="173"/>
      <c r="L3535" s="174"/>
      <c r="M3535" s="173"/>
      <c r="N3535" s="173"/>
      <c r="O3535" s="173"/>
      <c r="P3535" s="167"/>
    </row>
    <row r="3536" spans="1:16" x14ac:dyDescent="0.35">
      <c r="A3536" s="177"/>
      <c r="B3536" s="175"/>
      <c r="C3536" s="175"/>
      <c r="D3536" s="175"/>
      <c r="E3536" s="175"/>
      <c r="F3536" s="175"/>
      <c r="G3536" s="176"/>
      <c r="H3536" s="175"/>
      <c r="I3536" s="173"/>
      <c r="J3536" s="173"/>
      <c r="K3536" s="173"/>
      <c r="L3536" s="174"/>
      <c r="M3536" s="173"/>
      <c r="N3536" s="173"/>
      <c r="O3536" s="173"/>
      <c r="P3536" s="167"/>
    </row>
    <row r="3537" spans="1:16" x14ac:dyDescent="0.35">
      <c r="A3537" s="177"/>
      <c r="B3537" s="175"/>
      <c r="C3537" s="175"/>
      <c r="D3537" s="175"/>
      <c r="E3537" s="175"/>
      <c r="F3537" s="175"/>
      <c r="G3537" s="176"/>
      <c r="H3537" s="175"/>
      <c r="I3537" s="173"/>
      <c r="J3537" s="173"/>
      <c r="K3537" s="173"/>
      <c r="L3537" s="174"/>
      <c r="M3537" s="173"/>
      <c r="N3537" s="173"/>
      <c r="O3537" s="173"/>
      <c r="P3537" s="167"/>
    </row>
    <row r="3538" spans="1:16" x14ac:dyDescent="0.35">
      <c r="A3538" s="177"/>
      <c r="B3538" s="175"/>
      <c r="C3538" s="175"/>
      <c r="D3538" s="175"/>
      <c r="E3538" s="175"/>
      <c r="F3538" s="175"/>
      <c r="G3538" s="176"/>
      <c r="H3538" s="175"/>
      <c r="I3538" s="173"/>
      <c r="J3538" s="173"/>
      <c r="K3538" s="173"/>
      <c r="L3538" s="174"/>
      <c r="M3538" s="173"/>
      <c r="N3538" s="173"/>
      <c r="O3538" s="173"/>
      <c r="P3538" s="167"/>
    </row>
    <row r="3539" spans="1:16" x14ac:dyDescent="0.35">
      <c r="A3539" s="177"/>
      <c r="B3539" s="175"/>
      <c r="C3539" s="175"/>
      <c r="D3539" s="175"/>
      <c r="E3539" s="175"/>
      <c r="F3539" s="175"/>
      <c r="G3539" s="176"/>
      <c r="H3539" s="175"/>
      <c r="I3539" s="173"/>
      <c r="J3539" s="173"/>
      <c r="K3539" s="173"/>
      <c r="L3539" s="174"/>
      <c r="M3539" s="173"/>
      <c r="N3539" s="173"/>
      <c r="O3539" s="173"/>
      <c r="P3539" s="167"/>
    </row>
    <row r="3540" spans="1:16" x14ac:dyDescent="0.35">
      <c r="A3540" s="177"/>
      <c r="B3540" s="175"/>
      <c r="C3540" s="175"/>
      <c r="D3540" s="175"/>
      <c r="E3540" s="175"/>
      <c r="F3540" s="175"/>
      <c r="G3540" s="176"/>
      <c r="H3540" s="175"/>
      <c r="I3540" s="173"/>
      <c r="J3540" s="173"/>
      <c r="K3540" s="173"/>
      <c r="L3540" s="174"/>
      <c r="M3540" s="173"/>
      <c r="N3540" s="173"/>
      <c r="O3540" s="173"/>
      <c r="P3540" s="167"/>
    </row>
    <row r="3541" spans="1:16" x14ac:dyDescent="0.35">
      <c r="A3541" s="177"/>
      <c r="B3541" s="175"/>
      <c r="C3541" s="175"/>
      <c r="D3541" s="175"/>
      <c r="E3541" s="175"/>
      <c r="F3541" s="175"/>
      <c r="G3541" s="176"/>
      <c r="H3541" s="175"/>
      <c r="I3541" s="173"/>
      <c r="J3541" s="173"/>
      <c r="K3541" s="173"/>
      <c r="L3541" s="174"/>
      <c r="M3541" s="173"/>
      <c r="N3541" s="173"/>
      <c r="O3541" s="173"/>
      <c r="P3541" s="167"/>
    </row>
    <row r="3542" spans="1:16" x14ac:dyDescent="0.35">
      <c r="A3542" s="177"/>
      <c r="B3542" s="175"/>
      <c r="C3542" s="175"/>
      <c r="D3542" s="175"/>
      <c r="E3542" s="175"/>
      <c r="F3542" s="175"/>
      <c r="G3542" s="176"/>
      <c r="H3542" s="175"/>
      <c r="I3542" s="173"/>
      <c r="J3542" s="173"/>
      <c r="K3542" s="173"/>
      <c r="L3542" s="174"/>
      <c r="M3542" s="173"/>
      <c r="N3542" s="173"/>
      <c r="O3542" s="173"/>
      <c r="P3542" s="167"/>
    </row>
    <row r="3543" spans="1:16" x14ac:dyDescent="0.35">
      <c r="A3543" s="177"/>
      <c r="B3543" s="175"/>
      <c r="C3543" s="175"/>
      <c r="D3543" s="175"/>
      <c r="E3543" s="175"/>
      <c r="F3543" s="175"/>
      <c r="G3543" s="176"/>
      <c r="H3543" s="175"/>
      <c r="I3543" s="173"/>
      <c r="J3543" s="173"/>
      <c r="K3543" s="173"/>
      <c r="L3543" s="174"/>
      <c r="M3543" s="173"/>
      <c r="N3543" s="173"/>
      <c r="O3543" s="173"/>
      <c r="P3543" s="167"/>
    </row>
    <row r="3544" spans="1:16" x14ac:dyDescent="0.35">
      <c r="A3544" s="177"/>
      <c r="B3544" s="175"/>
      <c r="C3544" s="175"/>
      <c r="D3544" s="175"/>
      <c r="E3544" s="175"/>
      <c r="F3544" s="175"/>
      <c r="G3544" s="176"/>
      <c r="H3544" s="175"/>
      <c r="I3544" s="173"/>
      <c r="J3544" s="173"/>
      <c r="K3544" s="173"/>
      <c r="L3544" s="174"/>
      <c r="M3544" s="173"/>
      <c r="N3544" s="173"/>
      <c r="O3544" s="173"/>
      <c r="P3544" s="167"/>
    </row>
    <row r="3545" spans="1:16" x14ac:dyDescent="0.35">
      <c r="A3545" s="177"/>
      <c r="B3545" s="175"/>
      <c r="C3545" s="175"/>
      <c r="D3545" s="175"/>
      <c r="E3545" s="175"/>
      <c r="F3545" s="175"/>
      <c r="G3545" s="176"/>
      <c r="H3545" s="175"/>
      <c r="I3545" s="173"/>
      <c r="J3545" s="173"/>
      <c r="K3545" s="173"/>
      <c r="L3545" s="174"/>
      <c r="M3545" s="173"/>
      <c r="N3545" s="173"/>
      <c r="O3545" s="173"/>
      <c r="P3545" s="167"/>
    </row>
    <row r="3546" spans="1:16" x14ac:dyDescent="0.35">
      <c r="A3546" s="177"/>
      <c r="B3546" s="175"/>
      <c r="C3546" s="175"/>
      <c r="D3546" s="175"/>
      <c r="E3546" s="175"/>
      <c r="F3546" s="175"/>
      <c r="G3546" s="176"/>
      <c r="H3546" s="175"/>
      <c r="I3546" s="173"/>
      <c r="J3546" s="173"/>
      <c r="K3546" s="173"/>
      <c r="L3546" s="174"/>
      <c r="M3546" s="173"/>
      <c r="N3546" s="173"/>
      <c r="O3546" s="173"/>
      <c r="P3546" s="167"/>
    </row>
    <row r="3547" spans="1:16" x14ac:dyDescent="0.35">
      <c r="A3547" s="177"/>
      <c r="B3547" s="175"/>
      <c r="C3547" s="175"/>
      <c r="D3547" s="175"/>
      <c r="E3547" s="175"/>
      <c r="F3547" s="175"/>
      <c r="G3547" s="176"/>
      <c r="H3547" s="175"/>
      <c r="I3547" s="173"/>
      <c r="J3547" s="173"/>
      <c r="K3547" s="173"/>
      <c r="L3547" s="174"/>
      <c r="M3547" s="173"/>
      <c r="N3547" s="173"/>
      <c r="O3547" s="173"/>
      <c r="P3547" s="167"/>
    </row>
    <row r="3548" spans="1:16" x14ac:dyDescent="0.35">
      <c r="A3548" s="177"/>
      <c r="B3548" s="175"/>
      <c r="C3548" s="175"/>
      <c r="D3548" s="175"/>
      <c r="E3548" s="175"/>
      <c r="F3548" s="175"/>
      <c r="G3548" s="176"/>
      <c r="H3548" s="175"/>
      <c r="I3548" s="173"/>
      <c r="J3548" s="173"/>
      <c r="K3548" s="173"/>
      <c r="L3548" s="174"/>
      <c r="M3548" s="173"/>
      <c r="N3548" s="173"/>
      <c r="O3548" s="173"/>
      <c r="P3548" s="167"/>
    </row>
    <row r="3549" spans="1:16" x14ac:dyDescent="0.35">
      <c r="A3549" s="177"/>
      <c r="B3549" s="175"/>
      <c r="C3549" s="175"/>
      <c r="D3549" s="175"/>
      <c r="E3549" s="175"/>
      <c r="F3549" s="175"/>
      <c r="G3549" s="176"/>
      <c r="H3549" s="175"/>
      <c r="I3549" s="173"/>
      <c r="J3549" s="173"/>
      <c r="K3549" s="173"/>
      <c r="L3549" s="174"/>
      <c r="M3549" s="173"/>
      <c r="N3549" s="173"/>
      <c r="O3549" s="173"/>
      <c r="P3549" s="167"/>
    </row>
    <row r="3550" spans="1:16" x14ac:dyDescent="0.35">
      <c r="A3550" s="177"/>
      <c r="B3550" s="175"/>
      <c r="C3550" s="175"/>
      <c r="D3550" s="175"/>
      <c r="E3550" s="175"/>
      <c r="F3550" s="175"/>
      <c r="G3550" s="176"/>
      <c r="H3550" s="175"/>
      <c r="I3550" s="173"/>
      <c r="J3550" s="173"/>
      <c r="K3550" s="173"/>
      <c r="L3550" s="174"/>
      <c r="M3550" s="173"/>
      <c r="N3550" s="173"/>
      <c r="O3550" s="173"/>
      <c r="P3550" s="167"/>
    </row>
    <row r="3551" spans="1:16" x14ac:dyDescent="0.35">
      <c r="A3551" s="177"/>
      <c r="B3551" s="175"/>
      <c r="C3551" s="175"/>
      <c r="D3551" s="175"/>
      <c r="E3551" s="175"/>
      <c r="F3551" s="175"/>
      <c r="G3551" s="176"/>
      <c r="H3551" s="175"/>
      <c r="I3551" s="173"/>
      <c r="J3551" s="173"/>
      <c r="K3551" s="173"/>
      <c r="L3551" s="174"/>
      <c r="M3551" s="173"/>
      <c r="N3551" s="173"/>
      <c r="O3551" s="173"/>
      <c r="P3551" s="167"/>
    </row>
    <row r="3552" spans="1:16" x14ac:dyDescent="0.35">
      <c r="A3552" s="177"/>
      <c r="B3552" s="175"/>
      <c r="C3552" s="175"/>
      <c r="D3552" s="175"/>
      <c r="E3552" s="175"/>
      <c r="F3552" s="175"/>
      <c r="G3552" s="176"/>
      <c r="H3552" s="175"/>
      <c r="I3552" s="173"/>
      <c r="J3552" s="173"/>
      <c r="K3552" s="173"/>
      <c r="L3552" s="174"/>
      <c r="M3552" s="173"/>
      <c r="N3552" s="173"/>
      <c r="O3552" s="173"/>
      <c r="P3552" s="167"/>
    </row>
    <row r="3553" spans="1:16" x14ac:dyDescent="0.35">
      <c r="A3553" s="177"/>
      <c r="B3553" s="175"/>
      <c r="C3553" s="175"/>
      <c r="D3553" s="175"/>
      <c r="E3553" s="175"/>
      <c r="F3553" s="175"/>
      <c r="G3553" s="176"/>
      <c r="H3553" s="175"/>
      <c r="I3553" s="173"/>
      <c r="J3553" s="173"/>
      <c r="K3553" s="173"/>
      <c r="L3553" s="174"/>
      <c r="M3553" s="173"/>
      <c r="N3553" s="173"/>
      <c r="O3553" s="173"/>
      <c r="P3553" s="167"/>
    </row>
    <row r="3554" spans="1:16" x14ac:dyDescent="0.35">
      <c r="A3554" s="177"/>
      <c r="B3554" s="175"/>
      <c r="C3554" s="175"/>
      <c r="D3554" s="175"/>
      <c r="E3554" s="175"/>
      <c r="F3554" s="175"/>
      <c r="G3554" s="176"/>
      <c r="H3554" s="175"/>
      <c r="I3554" s="173"/>
      <c r="J3554" s="173"/>
      <c r="K3554" s="173"/>
      <c r="L3554" s="174"/>
      <c r="M3554" s="173"/>
      <c r="N3554" s="173"/>
      <c r="O3554" s="173"/>
      <c r="P3554" s="167"/>
    </row>
    <row r="3555" spans="1:16" x14ac:dyDescent="0.35">
      <c r="A3555" s="177"/>
      <c r="B3555" s="175"/>
      <c r="C3555" s="175"/>
      <c r="D3555" s="175"/>
      <c r="E3555" s="175"/>
      <c r="F3555" s="175"/>
      <c r="G3555" s="176"/>
      <c r="H3555" s="175"/>
      <c r="I3555" s="173"/>
      <c r="J3555" s="173"/>
      <c r="K3555" s="173"/>
      <c r="L3555" s="174"/>
      <c r="M3555" s="173"/>
      <c r="N3555" s="173"/>
      <c r="O3555" s="173"/>
      <c r="P3555" s="167"/>
    </row>
    <row r="3556" spans="1:16" x14ac:dyDescent="0.35">
      <c r="A3556" s="177"/>
      <c r="B3556" s="175"/>
      <c r="C3556" s="175"/>
      <c r="D3556" s="175"/>
      <c r="E3556" s="175"/>
      <c r="F3556" s="175"/>
      <c r="G3556" s="176"/>
      <c r="H3556" s="175"/>
      <c r="I3556" s="173"/>
      <c r="J3556" s="173"/>
      <c r="K3556" s="173"/>
      <c r="L3556" s="174"/>
      <c r="M3556" s="173"/>
      <c r="N3556" s="173"/>
      <c r="O3556" s="173"/>
      <c r="P3556" s="167"/>
    </row>
    <row r="3557" spans="1:16" x14ac:dyDescent="0.35">
      <c r="A3557" s="177"/>
      <c r="B3557" s="175"/>
      <c r="C3557" s="175"/>
      <c r="D3557" s="175"/>
      <c r="E3557" s="175"/>
      <c r="F3557" s="175"/>
      <c r="G3557" s="176"/>
      <c r="H3557" s="175"/>
      <c r="I3557" s="173"/>
      <c r="J3557" s="173"/>
      <c r="K3557" s="173"/>
      <c r="L3557" s="174"/>
      <c r="M3557" s="173"/>
      <c r="N3557" s="173"/>
      <c r="O3557" s="173"/>
      <c r="P3557" s="167"/>
    </row>
    <row r="3558" spans="1:16" x14ac:dyDescent="0.35">
      <c r="A3558" s="177"/>
      <c r="B3558" s="175"/>
      <c r="C3558" s="175"/>
      <c r="D3558" s="175"/>
      <c r="E3558" s="175"/>
      <c r="F3558" s="175"/>
      <c r="G3558" s="176"/>
      <c r="H3558" s="175"/>
      <c r="I3558" s="173"/>
      <c r="J3558" s="173"/>
      <c r="K3558" s="173"/>
      <c r="L3558" s="174"/>
      <c r="M3558" s="173"/>
      <c r="N3558" s="173"/>
      <c r="O3558" s="173"/>
      <c r="P3558" s="167"/>
    </row>
    <row r="3559" spans="1:16" x14ac:dyDescent="0.35">
      <c r="A3559" s="177"/>
      <c r="B3559" s="175"/>
      <c r="C3559" s="175"/>
      <c r="D3559" s="175"/>
      <c r="E3559" s="175"/>
      <c r="F3559" s="175"/>
      <c r="G3559" s="176"/>
      <c r="H3559" s="175"/>
      <c r="I3559" s="173"/>
      <c r="J3559" s="173"/>
      <c r="K3559" s="173"/>
      <c r="L3559" s="174"/>
      <c r="M3559" s="173"/>
      <c r="N3559" s="173"/>
      <c r="O3559" s="173"/>
      <c r="P3559" s="167"/>
    </row>
    <row r="3560" spans="1:16" x14ac:dyDescent="0.35">
      <c r="A3560" s="177"/>
      <c r="B3560" s="175"/>
      <c r="C3560" s="175"/>
      <c r="D3560" s="175"/>
      <c r="E3560" s="175"/>
      <c r="F3560" s="175"/>
      <c r="G3560" s="176"/>
      <c r="H3560" s="175"/>
      <c r="I3560" s="173"/>
      <c r="J3560" s="173"/>
      <c r="K3560" s="173"/>
      <c r="L3560" s="174"/>
      <c r="M3560" s="173"/>
      <c r="N3560" s="173"/>
      <c r="O3560" s="173"/>
      <c r="P3560" s="167"/>
    </row>
    <row r="3561" spans="1:16" x14ac:dyDescent="0.35">
      <c r="A3561" s="177"/>
      <c r="B3561" s="175"/>
      <c r="C3561" s="175"/>
      <c r="D3561" s="175"/>
      <c r="E3561" s="175"/>
      <c r="F3561" s="175"/>
      <c r="G3561" s="176"/>
      <c r="H3561" s="175"/>
      <c r="I3561" s="173"/>
      <c r="J3561" s="173"/>
      <c r="K3561" s="173"/>
      <c r="L3561" s="174"/>
      <c r="M3561" s="173"/>
      <c r="N3561" s="173"/>
      <c r="O3561" s="173"/>
      <c r="P3561" s="167"/>
    </row>
    <row r="3562" spans="1:16" x14ac:dyDescent="0.35">
      <c r="A3562" s="177"/>
      <c r="B3562" s="175"/>
      <c r="C3562" s="175"/>
      <c r="D3562" s="175"/>
      <c r="E3562" s="175"/>
      <c r="F3562" s="175"/>
      <c r="G3562" s="176"/>
      <c r="H3562" s="175"/>
      <c r="I3562" s="173"/>
      <c r="J3562" s="173"/>
      <c r="K3562" s="173"/>
      <c r="L3562" s="174"/>
      <c r="M3562" s="173"/>
      <c r="N3562" s="173"/>
      <c r="O3562" s="173"/>
      <c r="P3562" s="167"/>
    </row>
    <row r="3563" spans="1:16" x14ac:dyDescent="0.35">
      <c r="A3563" s="177"/>
      <c r="B3563" s="175"/>
      <c r="C3563" s="175"/>
      <c r="D3563" s="175"/>
      <c r="E3563" s="175"/>
      <c r="F3563" s="175"/>
      <c r="G3563" s="176"/>
      <c r="H3563" s="175"/>
      <c r="I3563" s="173"/>
      <c r="J3563" s="173"/>
      <c r="K3563" s="173"/>
      <c r="L3563" s="174"/>
      <c r="M3563" s="173"/>
      <c r="N3563" s="173"/>
      <c r="O3563" s="173"/>
      <c r="P3563" s="167"/>
    </row>
    <row r="3564" spans="1:16" x14ac:dyDescent="0.35">
      <c r="A3564" s="177"/>
      <c r="B3564" s="175"/>
      <c r="C3564" s="175"/>
      <c r="D3564" s="175"/>
      <c r="E3564" s="175"/>
      <c r="F3564" s="175"/>
      <c r="G3564" s="176"/>
      <c r="H3564" s="175"/>
      <c r="I3564" s="173"/>
      <c r="J3564" s="173"/>
      <c r="K3564" s="173"/>
      <c r="L3564" s="174"/>
      <c r="M3564" s="173"/>
      <c r="N3564" s="173"/>
      <c r="O3564" s="173"/>
      <c r="P3564" s="167"/>
    </row>
    <row r="3565" spans="1:16" x14ac:dyDescent="0.35">
      <c r="A3565" s="177"/>
      <c r="B3565" s="175"/>
      <c r="C3565" s="175"/>
      <c r="D3565" s="175"/>
      <c r="E3565" s="175"/>
      <c r="F3565" s="175"/>
      <c r="G3565" s="176"/>
      <c r="H3565" s="175"/>
      <c r="I3565" s="173"/>
      <c r="J3565" s="173"/>
      <c r="K3565" s="173"/>
      <c r="L3565" s="174"/>
      <c r="M3565" s="173"/>
      <c r="N3565" s="173"/>
      <c r="O3565" s="173"/>
      <c r="P3565" s="167"/>
    </row>
    <row r="3566" spans="1:16" x14ac:dyDescent="0.35">
      <c r="A3566" s="177"/>
      <c r="B3566" s="175"/>
      <c r="C3566" s="175"/>
      <c r="D3566" s="175"/>
      <c r="E3566" s="175"/>
      <c r="F3566" s="175"/>
      <c r="G3566" s="176"/>
      <c r="H3566" s="175"/>
      <c r="I3566" s="173"/>
      <c r="J3566" s="173"/>
      <c r="K3566" s="173"/>
      <c r="L3566" s="174"/>
      <c r="M3566" s="173"/>
      <c r="N3566" s="173"/>
      <c r="O3566" s="173"/>
      <c r="P3566" s="167"/>
    </row>
    <row r="3567" spans="1:16" x14ac:dyDescent="0.35">
      <c r="A3567" s="177"/>
      <c r="B3567" s="175"/>
      <c r="C3567" s="175"/>
      <c r="D3567" s="175"/>
      <c r="E3567" s="175"/>
      <c r="F3567" s="175"/>
      <c r="G3567" s="176"/>
      <c r="H3567" s="175"/>
      <c r="I3567" s="173"/>
      <c r="J3567" s="173"/>
      <c r="K3567" s="173"/>
      <c r="L3567" s="174"/>
      <c r="M3567" s="173"/>
      <c r="N3567" s="173"/>
      <c r="O3567" s="173"/>
      <c r="P3567" s="167"/>
    </row>
    <row r="3568" spans="1:16" x14ac:dyDescent="0.35">
      <c r="A3568" s="177"/>
      <c r="B3568" s="175"/>
      <c r="C3568" s="175"/>
      <c r="D3568" s="175"/>
      <c r="E3568" s="175"/>
      <c r="F3568" s="175"/>
      <c r="G3568" s="176"/>
      <c r="H3568" s="175"/>
      <c r="I3568" s="173"/>
      <c r="J3568" s="173"/>
      <c r="K3568" s="173"/>
      <c r="L3568" s="174"/>
      <c r="M3568" s="173"/>
      <c r="N3568" s="173"/>
      <c r="O3568" s="173"/>
      <c r="P3568" s="167"/>
    </row>
    <row r="3569" spans="1:16" x14ac:dyDescent="0.35">
      <c r="A3569" s="177"/>
      <c r="B3569" s="175"/>
      <c r="C3569" s="175"/>
      <c r="D3569" s="175"/>
      <c r="E3569" s="175"/>
      <c r="F3569" s="175"/>
      <c r="G3569" s="176"/>
      <c r="H3569" s="175"/>
      <c r="I3569" s="173"/>
      <c r="J3569" s="173"/>
      <c r="K3569" s="173"/>
      <c r="L3569" s="174"/>
      <c r="M3569" s="173"/>
      <c r="N3569" s="173"/>
      <c r="O3569" s="173"/>
      <c r="P3569" s="167"/>
    </row>
    <row r="3570" spans="1:16" x14ac:dyDescent="0.35">
      <c r="A3570" s="177"/>
      <c r="B3570" s="175"/>
      <c r="C3570" s="175"/>
      <c r="D3570" s="175"/>
      <c r="E3570" s="175"/>
      <c r="F3570" s="175"/>
      <c r="G3570" s="176"/>
      <c r="H3570" s="175"/>
      <c r="I3570" s="173"/>
      <c r="J3570" s="173"/>
      <c r="K3570" s="173"/>
      <c r="L3570" s="174"/>
      <c r="M3570" s="173"/>
      <c r="N3570" s="173"/>
      <c r="O3570" s="173"/>
      <c r="P3570" s="167"/>
    </row>
    <row r="3571" spans="1:16" x14ac:dyDescent="0.35">
      <c r="A3571" s="177"/>
      <c r="B3571" s="175"/>
      <c r="C3571" s="175"/>
      <c r="D3571" s="175"/>
      <c r="E3571" s="175"/>
      <c r="F3571" s="175"/>
      <c r="G3571" s="176"/>
      <c r="H3571" s="175"/>
      <c r="I3571" s="173"/>
      <c r="J3571" s="173"/>
      <c r="K3571" s="173"/>
      <c r="L3571" s="174"/>
      <c r="M3571" s="173"/>
      <c r="N3571" s="173"/>
      <c r="O3571" s="173"/>
      <c r="P3571" s="167"/>
    </row>
    <row r="3572" spans="1:16" x14ac:dyDescent="0.35">
      <c r="A3572" s="177"/>
      <c r="B3572" s="175"/>
      <c r="C3572" s="175"/>
      <c r="D3572" s="175"/>
      <c r="E3572" s="175"/>
      <c r="F3572" s="175"/>
      <c r="G3572" s="176"/>
      <c r="H3572" s="175"/>
      <c r="I3572" s="173"/>
      <c r="J3572" s="173"/>
      <c r="K3572" s="173"/>
      <c r="L3572" s="174"/>
      <c r="M3572" s="173"/>
      <c r="N3572" s="173"/>
      <c r="O3572" s="173"/>
      <c r="P3572" s="167"/>
    </row>
    <row r="3573" spans="1:16" x14ac:dyDescent="0.35">
      <c r="A3573" s="177"/>
      <c r="B3573" s="175"/>
      <c r="C3573" s="175"/>
      <c r="D3573" s="175"/>
      <c r="E3573" s="175"/>
      <c r="F3573" s="175"/>
      <c r="G3573" s="176"/>
      <c r="H3573" s="175"/>
      <c r="I3573" s="173"/>
      <c r="J3573" s="173"/>
      <c r="K3573" s="173"/>
      <c r="L3573" s="174"/>
      <c r="M3573" s="173"/>
      <c r="N3573" s="173"/>
      <c r="O3573" s="173"/>
      <c r="P3573" s="167"/>
    </row>
    <row r="3574" spans="1:16" x14ac:dyDescent="0.35">
      <c r="A3574" s="177"/>
      <c r="B3574" s="175"/>
      <c r="C3574" s="175"/>
      <c r="D3574" s="175"/>
      <c r="E3574" s="175"/>
      <c r="F3574" s="175"/>
      <c r="G3574" s="176"/>
      <c r="H3574" s="175"/>
      <c r="I3574" s="173"/>
      <c r="J3574" s="173"/>
      <c r="K3574" s="173"/>
      <c r="L3574" s="174"/>
      <c r="M3574" s="173"/>
      <c r="N3574" s="173"/>
      <c r="O3574" s="173"/>
      <c r="P3574" s="167"/>
    </row>
    <row r="3575" spans="1:16" x14ac:dyDescent="0.35">
      <c r="A3575" s="177"/>
      <c r="B3575" s="175"/>
      <c r="C3575" s="175"/>
      <c r="D3575" s="175"/>
      <c r="E3575" s="175"/>
      <c r="F3575" s="175"/>
      <c r="G3575" s="176"/>
      <c r="H3575" s="175"/>
      <c r="I3575" s="173"/>
      <c r="J3575" s="173"/>
      <c r="K3575" s="173"/>
      <c r="L3575" s="174"/>
      <c r="M3575" s="173"/>
      <c r="N3575" s="173"/>
      <c r="O3575" s="173"/>
      <c r="P3575" s="167"/>
    </row>
    <row r="3576" spans="1:16" x14ac:dyDescent="0.35">
      <c r="A3576" s="177"/>
      <c r="B3576" s="175"/>
      <c r="C3576" s="175"/>
      <c r="D3576" s="175"/>
      <c r="E3576" s="175"/>
      <c r="F3576" s="175"/>
      <c r="G3576" s="176"/>
      <c r="H3576" s="175"/>
      <c r="I3576" s="173"/>
      <c r="J3576" s="173"/>
      <c r="K3576" s="173"/>
      <c r="L3576" s="174"/>
      <c r="M3576" s="173"/>
      <c r="N3576" s="173"/>
      <c r="O3576" s="173"/>
      <c r="P3576" s="167"/>
    </row>
    <row r="3577" spans="1:16" x14ac:dyDescent="0.35">
      <c r="A3577" s="177"/>
      <c r="B3577" s="175"/>
      <c r="C3577" s="175"/>
      <c r="D3577" s="175"/>
      <c r="E3577" s="175"/>
      <c r="F3577" s="175"/>
      <c r="G3577" s="176"/>
      <c r="H3577" s="175"/>
      <c r="I3577" s="173"/>
      <c r="J3577" s="173"/>
      <c r="K3577" s="173"/>
      <c r="L3577" s="174"/>
      <c r="M3577" s="173"/>
      <c r="N3577" s="173"/>
      <c r="O3577" s="173"/>
      <c r="P3577" s="167"/>
    </row>
    <row r="3578" spans="1:16" x14ac:dyDescent="0.35">
      <c r="A3578" s="177"/>
      <c r="B3578" s="175"/>
      <c r="C3578" s="175"/>
      <c r="D3578" s="175"/>
      <c r="E3578" s="175"/>
      <c r="F3578" s="175"/>
      <c r="G3578" s="176"/>
      <c r="H3578" s="175"/>
      <c r="I3578" s="173"/>
      <c r="J3578" s="173"/>
      <c r="K3578" s="173"/>
      <c r="L3578" s="174"/>
      <c r="M3578" s="173"/>
      <c r="N3578" s="173"/>
      <c r="O3578" s="173"/>
      <c r="P3578" s="167"/>
    </row>
    <row r="3579" spans="1:16" x14ac:dyDescent="0.35">
      <c r="A3579" s="177"/>
      <c r="B3579" s="175"/>
      <c r="C3579" s="175"/>
      <c r="D3579" s="175"/>
      <c r="E3579" s="175"/>
      <c r="F3579" s="175"/>
      <c r="G3579" s="176"/>
      <c r="H3579" s="175"/>
      <c r="I3579" s="173"/>
      <c r="J3579" s="173"/>
      <c r="K3579" s="173"/>
      <c r="L3579" s="174"/>
      <c r="M3579" s="173"/>
      <c r="N3579" s="173"/>
      <c r="O3579" s="173"/>
      <c r="P3579" s="167"/>
    </row>
    <row r="3580" spans="1:16" x14ac:dyDescent="0.35">
      <c r="A3580" s="177"/>
      <c r="B3580" s="175"/>
      <c r="C3580" s="175"/>
      <c r="D3580" s="175"/>
      <c r="E3580" s="175"/>
      <c r="F3580" s="175"/>
      <c r="G3580" s="176"/>
      <c r="H3580" s="175"/>
      <c r="I3580" s="173"/>
      <c r="J3580" s="173"/>
      <c r="K3580" s="173"/>
      <c r="L3580" s="174"/>
      <c r="M3580" s="173"/>
      <c r="N3580" s="173"/>
      <c r="O3580" s="173"/>
      <c r="P3580" s="167"/>
    </row>
    <row r="3581" spans="1:16" x14ac:dyDescent="0.35">
      <c r="A3581" s="177"/>
      <c r="B3581" s="175"/>
      <c r="C3581" s="175"/>
      <c r="D3581" s="175"/>
      <c r="E3581" s="175"/>
      <c r="F3581" s="175"/>
      <c r="G3581" s="176"/>
      <c r="H3581" s="175"/>
      <c r="I3581" s="173"/>
      <c r="J3581" s="173"/>
      <c r="K3581" s="173"/>
      <c r="L3581" s="174"/>
      <c r="M3581" s="173"/>
      <c r="N3581" s="173"/>
      <c r="O3581" s="173"/>
      <c r="P3581" s="167"/>
    </row>
    <row r="3582" spans="1:16" x14ac:dyDescent="0.35">
      <c r="A3582" s="177"/>
      <c r="B3582" s="175"/>
      <c r="C3582" s="175"/>
      <c r="D3582" s="175"/>
      <c r="E3582" s="175"/>
      <c r="F3582" s="175"/>
      <c r="G3582" s="176"/>
      <c r="H3582" s="175"/>
      <c r="I3582" s="173"/>
      <c r="J3582" s="173"/>
      <c r="K3582" s="173"/>
      <c r="L3582" s="174"/>
      <c r="M3582" s="173"/>
      <c r="N3582" s="173"/>
      <c r="O3582" s="173"/>
      <c r="P3582" s="167"/>
    </row>
    <row r="3583" spans="1:16" x14ac:dyDescent="0.35">
      <c r="A3583" s="177"/>
      <c r="B3583" s="175"/>
      <c r="C3583" s="175"/>
      <c r="D3583" s="175"/>
      <c r="E3583" s="175"/>
      <c r="F3583" s="175"/>
      <c r="G3583" s="176"/>
      <c r="H3583" s="175"/>
      <c r="I3583" s="173"/>
      <c r="J3583" s="173"/>
      <c r="K3583" s="173"/>
      <c r="L3583" s="174"/>
      <c r="M3583" s="173"/>
      <c r="N3583" s="173"/>
      <c r="O3583" s="173"/>
      <c r="P3583" s="167"/>
    </row>
    <row r="3584" spans="1:16" x14ac:dyDescent="0.35">
      <c r="A3584" s="177"/>
      <c r="B3584" s="175"/>
      <c r="C3584" s="175"/>
      <c r="D3584" s="175"/>
      <c r="E3584" s="175"/>
      <c r="F3584" s="175"/>
      <c r="G3584" s="176"/>
      <c r="H3584" s="175"/>
      <c r="I3584" s="173"/>
      <c r="J3584" s="173"/>
      <c r="K3584" s="173"/>
      <c r="L3584" s="174"/>
      <c r="M3584" s="173"/>
      <c r="N3584" s="173"/>
      <c r="O3584" s="173"/>
      <c r="P3584" s="167"/>
    </row>
    <row r="3585" spans="1:16" x14ac:dyDescent="0.35">
      <c r="A3585" s="177"/>
      <c r="B3585" s="175"/>
      <c r="C3585" s="175"/>
      <c r="D3585" s="175"/>
      <c r="E3585" s="175"/>
      <c r="F3585" s="175"/>
      <c r="G3585" s="176"/>
      <c r="H3585" s="175"/>
      <c r="I3585" s="173"/>
      <c r="J3585" s="173"/>
      <c r="K3585" s="173"/>
      <c r="L3585" s="174"/>
      <c r="M3585" s="173"/>
      <c r="N3585" s="173"/>
      <c r="O3585" s="173"/>
      <c r="P3585" s="167"/>
    </row>
    <row r="3586" spans="1:16" x14ac:dyDescent="0.35">
      <c r="A3586" s="177"/>
      <c r="B3586" s="175"/>
      <c r="C3586" s="175"/>
      <c r="D3586" s="175"/>
      <c r="E3586" s="175"/>
      <c r="F3586" s="175"/>
      <c r="G3586" s="176"/>
      <c r="H3586" s="175"/>
      <c r="I3586" s="173"/>
      <c r="J3586" s="173"/>
      <c r="K3586" s="173"/>
      <c r="L3586" s="174"/>
      <c r="M3586" s="173"/>
      <c r="N3586" s="173"/>
      <c r="O3586" s="173"/>
      <c r="P3586" s="167"/>
    </row>
    <row r="3587" spans="1:16" x14ac:dyDescent="0.35">
      <c r="A3587" s="177"/>
      <c r="B3587" s="175"/>
      <c r="C3587" s="175"/>
      <c r="D3587" s="175"/>
      <c r="E3587" s="175"/>
      <c r="F3587" s="175"/>
      <c r="G3587" s="176"/>
      <c r="H3587" s="175"/>
      <c r="I3587" s="173"/>
      <c r="J3587" s="173"/>
      <c r="K3587" s="173"/>
      <c r="L3587" s="174"/>
      <c r="M3587" s="173"/>
      <c r="N3587" s="173"/>
      <c r="O3587" s="173"/>
      <c r="P3587" s="167"/>
    </row>
    <row r="3588" spans="1:16" x14ac:dyDescent="0.35">
      <c r="A3588" s="177"/>
      <c r="B3588" s="175"/>
      <c r="C3588" s="175"/>
      <c r="D3588" s="175"/>
      <c r="E3588" s="175"/>
      <c r="F3588" s="175"/>
      <c r="G3588" s="176"/>
      <c r="H3588" s="175"/>
      <c r="I3588" s="173"/>
      <c r="J3588" s="173"/>
      <c r="K3588" s="173"/>
      <c r="L3588" s="174"/>
      <c r="M3588" s="173"/>
      <c r="N3588" s="173"/>
      <c r="O3588" s="173"/>
      <c r="P3588" s="167"/>
    </row>
    <row r="3589" spans="1:16" x14ac:dyDescent="0.35">
      <c r="A3589" s="177"/>
      <c r="B3589" s="175"/>
      <c r="C3589" s="175"/>
      <c r="D3589" s="175"/>
      <c r="E3589" s="175"/>
      <c r="F3589" s="175"/>
      <c r="G3589" s="176"/>
      <c r="H3589" s="175"/>
      <c r="I3589" s="173"/>
      <c r="J3589" s="173"/>
      <c r="K3589" s="173"/>
      <c r="L3589" s="174"/>
      <c r="M3589" s="173"/>
      <c r="N3589" s="173"/>
      <c r="O3589" s="173"/>
      <c r="P3589" s="167"/>
    </row>
    <row r="3590" spans="1:16" x14ac:dyDescent="0.35">
      <c r="A3590" s="177"/>
      <c r="B3590" s="175"/>
      <c r="C3590" s="175"/>
      <c r="D3590" s="175"/>
      <c r="E3590" s="175"/>
      <c r="F3590" s="175"/>
      <c r="G3590" s="176"/>
      <c r="H3590" s="175"/>
      <c r="I3590" s="173"/>
      <c r="J3590" s="173"/>
      <c r="K3590" s="173"/>
      <c r="L3590" s="174"/>
      <c r="M3590" s="173"/>
      <c r="N3590" s="173"/>
      <c r="O3590" s="173"/>
      <c r="P3590" s="167"/>
    </row>
    <row r="3591" spans="1:16" x14ac:dyDescent="0.35">
      <c r="A3591" s="177"/>
      <c r="B3591" s="175"/>
      <c r="C3591" s="175"/>
      <c r="D3591" s="175"/>
      <c r="E3591" s="175"/>
      <c r="F3591" s="175"/>
      <c r="G3591" s="176"/>
      <c r="H3591" s="175"/>
      <c r="I3591" s="173"/>
      <c r="J3591" s="173"/>
      <c r="K3591" s="173"/>
      <c r="L3591" s="174"/>
      <c r="M3591" s="173"/>
      <c r="N3591" s="173"/>
      <c r="O3591" s="173"/>
      <c r="P3591" s="167"/>
    </row>
    <row r="3592" spans="1:16" x14ac:dyDescent="0.35">
      <c r="A3592" s="177"/>
      <c r="B3592" s="175"/>
      <c r="C3592" s="175"/>
      <c r="D3592" s="175"/>
      <c r="E3592" s="175"/>
      <c r="F3592" s="175"/>
      <c r="G3592" s="176"/>
      <c r="H3592" s="175"/>
      <c r="I3592" s="173"/>
      <c r="J3592" s="173"/>
      <c r="K3592" s="173"/>
      <c r="L3592" s="174"/>
      <c r="M3592" s="173"/>
      <c r="N3592" s="173"/>
      <c r="O3592" s="173"/>
      <c r="P3592" s="167"/>
    </row>
    <row r="3593" spans="1:16" x14ac:dyDescent="0.35">
      <c r="A3593" s="177"/>
      <c r="B3593" s="175"/>
      <c r="C3593" s="175"/>
      <c r="D3593" s="175"/>
      <c r="E3593" s="175"/>
      <c r="F3593" s="175"/>
      <c r="G3593" s="176"/>
      <c r="H3593" s="175"/>
      <c r="I3593" s="173"/>
      <c r="J3593" s="173"/>
      <c r="K3593" s="173"/>
      <c r="L3593" s="174"/>
      <c r="M3593" s="173"/>
      <c r="N3593" s="173"/>
      <c r="O3593" s="173"/>
      <c r="P3593" s="167"/>
    </row>
    <row r="3594" spans="1:16" x14ac:dyDescent="0.35">
      <c r="A3594" s="177"/>
      <c r="B3594" s="175"/>
      <c r="C3594" s="175"/>
      <c r="D3594" s="175"/>
      <c r="E3594" s="175"/>
      <c r="F3594" s="175"/>
      <c r="G3594" s="176"/>
      <c r="H3594" s="175"/>
      <c r="I3594" s="173"/>
      <c r="J3594" s="173"/>
      <c r="K3594" s="173"/>
      <c r="L3594" s="174"/>
      <c r="M3594" s="173"/>
      <c r="N3594" s="173"/>
      <c r="O3594" s="173"/>
      <c r="P3594" s="167"/>
    </row>
    <row r="3595" spans="1:16" x14ac:dyDescent="0.35">
      <c r="A3595" s="177"/>
      <c r="B3595" s="175"/>
      <c r="C3595" s="175"/>
      <c r="D3595" s="175"/>
      <c r="E3595" s="175"/>
      <c r="F3595" s="175"/>
      <c r="G3595" s="176"/>
      <c r="H3595" s="175"/>
      <c r="I3595" s="173"/>
      <c r="J3595" s="173"/>
      <c r="K3595" s="173"/>
      <c r="L3595" s="174"/>
      <c r="M3595" s="173"/>
      <c r="N3595" s="173"/>
      <c r="O3595" s="173"/>
      <c r="P3595" s="167"/>
    </row>
    <row r="3596" spans="1:16" x14ac:dyDescent="0.35">
      <c r="A3596" s="177"/>
      <c r="B3596" s="175"/>
      <c r="C3596" s="175"/>
      <c r="D3596" s="175"/>
      <c r="E3596" s="175"/>
      <c r="F3596" s="175"/>
      <c r="G3596" s="176"/>
      <c r="H3596" s="175"/>
      <c r="I3596" s="173"/>
      <c r="J3596" s="173"/>
      <c r="K3596" s="173"/>
      <c r="L3596" s="174"/>
      <c r="M3596" s="173"/>
      <c r="N3596" s="173"/>
      <c r="O3596" s="173"/>
      <c r="P3596" s="167"/>
    </row>
    <row r="3597" spans="1:16" x14ac:dyDescent="0.35">
      <c r="A3597" s="177"/>
      <c r="B3597" s="175"/>
      <c r="C3597" s="175"/>
      <c r="D3597" s="175"/>
      <c r="E3597" s="175"/>
      <c r="F3597" s="175"/>
      <c r="G3597" s="176"/>
      <c r="H3597" s="175"/>
      <c r="I3597" s="173"/>
      <c r="J3597" s="173"/>
      <c r="K3597" s="173"/>
      <c r="L3597" s="174"/>
      <c r="M3597" s="173"/>
      <c r="N3597" s="173"/>
      <c r="O3597" s="173"/>
      <c r="P3597" s="167"/>
    </row>
    <row r="3598" spans="1:16" x14ac:dyDescent="0.35">
      <c r="A3598" s="177"/>
      <c r="B3598" s="175"/>
      <c r="C3598" s="175"/>
      <c r="D3598" s="175"/>
      <c r="E3598" s="175"/>
      <c r="F3598" s="175"/>
      <c r="G3598" s="176"/>
      <c r="H3598" s="175"/>
      <c r="I3598" s="173"/>
      <c r="J3598" s="173"/>
      <c r="K3598" s="173"/>
      <c r="L3598" s="174"/>
      <c r="M3598" s="173"/>
      <c r="N3598" s="173"/>
      <c r="O3598" s="173"/>
      <c r="P3598" s="167"/>
    </row>
    <row r="3599" spans="1:16" x14ac:dyDescent="0.35">
      <c r="A3599" s="177"/>
      <c r="B3599" s="175"/>
      <c r="C3599" s="175"/>
      <c r="D3599" s="175"/>
      <c r="E3599" s="175"/>
      <c r="F3599" s="175"/>
      <c r="G3599" s="176"/>
      <c r="H3599" s="175"/>
      <c r="I3599" s="173"/>
      <c r="J3599" s="173"/>
      <c r="K3599" s="173"/>
      <c r="L3599" s="174"/>
      <c r="M3599" s="173"/>
      <c r="N3599" s="173"/>
      <c r="O3599" s="173"/>
      <c r="P3599" s="167"/>
    </row>
    <row r="3600" spans="1:16" x14ac:dyDescent="0.35">
      <c r="A3600" s="177"/>
      <c r="B3600" s="175"/>
      <c r="C3600" s="175"/>
      <c r="D3600" s="175"/>
      <c r="E3600" s="175"/>
      <c r="F3600" s="175"/>
      <c r="G3600" s="176"/>
      <c r="H3600" s="175"/>
      <c r="I3600" s="173"/>
      <c r="J3600" s="173"/>
      <c r="K3600" s="173"/>
      <c r="L3600" s="174"/>
      <c r="M3600" s="173"/>
      <c r="N3600" s="173"/>
      <c r="O3600" s="173"/>
      <c r="P3600" s="167"/>
    </row>
    <row r="3601" spans="1:16" x14ac:dyDescent="0.35">
      <c r="A3601" s="177"/>
      <c r="B3601" s="175"/>
      <c r="C3601" s="175"/>
      <c r="D3601" s="175"/>
      <c r="E3601" s="175"/>
      <c r="F3601" s="175"/>
      <c r="G3601" s="176"/>
      <c r="H3601" s="175"/>
      <c r="I3601" s="173"/>
      <c r="J3601" s="173"/>
      <c r="K3601" s="173"/>
      <c r="L3601" s="174"/>
      <c r="M3601" s="173"/>
      <c r="N3601" s="173"/>
      <c r="O3601" s="173"/>
      <c r="P3601" s="167"/>
    </row>
    <row r="3602" spans="1:16" x14ac:dyDescent="0.35">
      <c r="A3602" s="177"/>
      <c r="B3602" s="175"/>
      <c r="C3602" s="175"/>
      <c r="D3602" s="175"/>
      <c r="E3602" s="175"/>
      <c r="F3602" s="175"/>
      <c r="G3602" s="176"/>
      <c r="H3602" s="175"/>
      <c r="I3602" s="173"/>
      <c r="J3602" s="173"/>
      <c r="K3602" s="173"/>
      <c r="L3602" s="174"/>
      <c r="M3602" s="173"/>
      <c r="N3602" s="173"/>
      <c r="O3602" s="173"/>
      <c r="P3602" s="167"/>
    </row>
    <row r="3603" spans="1:16" x14ac:dyDescent="0.35">
      <c r="A3603" s="177"/>
      <c r="B3603" s="175"/>
      <c r="C3603" s="175"/>
      <c r="D3603" s="175"/>
      <c r="E3603" s="175"/>
      <c r="F3603" s="175"/>
      <c r="G3603" s="176"/>
      <c r="H3603" s="175"/>
      <c r="I3603" s="173"/>
      <c r="J3603" s="173"/>
      <c r="K3603" s="173"/>
      <c r="L3603" s="174"/>
      <c r="M3603" s="173"/>
      <c r="N3603" s="173"/>
      <c r="O3603" s="173"/>
      <c r="P3603" s="167"/>
    </row>
    <row r="3604" spans="1:16" x14ac:dyDescent="0.35">
      <c r="A3604" s="177"/>
      <c r="B3604" s="175"/>
      <c r="C3604" s="175"/>
      <c r="D3604" s="175"/>
      <c r="E3604" s="175"/>
      <c r="F3604" s="175"/>
      <c r="G3604" s="176"/>
      <c r="H3604" s="175"/>
      <c r="I3604" s="173"/>
      <c r="J3604" s="173"/>
      <c r="K3604" s="173"/>
      <c r="L3604" s="174"/>
      <c r="M3604" s="173"/>
      <c r="N3604" s="173"/>
      <c r="O3604" s="173"/>
      <c r="P3604" s="167"/>
    </row>
    <row r="3605" spans="1:16" x14ac:dyDescent="0.35">
      <c r="A3605" s="177"/>
      <c r="B3605" s="175"/>
      <c r="C3605" s="175"/>
      <c r="D3605" s="175"/>
      <c r="E3605" s="175"/>
      <c r="F3605" s="175"/>
      <c r="G3605" s="176"/>
      <c r="H3605" s="175"/>
      <c r="I3605" s="173"/>
      <c r="J3605" s="173"/>
      <c r="K3605" s="173"/>
      <c r="L3605" s="174"/>
      <c r="M3605" s="173"/>
      <c r="N3605" s="173"/>
      <c r="O3605" s="173"/>
      <c r="P3605" s="167"/>
    </row>
    <row r="3606" spans="1:16" x14ac:dyDescent="0.35">
      <c r="A3606" s="177"/>
      <c r="B3606" s="175"/>
      <c r="C3606" s="175"/>
      <c r="D3606" s="175"/>
      <c r="E3606" s="175"/>
      <c r="F3606" s="175"/>
      <c r="G3606" s="176"/>
      <c r="H3606" s="175"/>
      <c r="I3606" s="173"/>
      <c r="J3606" s="173"/>
      <c r="K3606" s="173"/>
      <c r="L3606" s="174"/>
      <c r="M3606" s="173"/>
      <c r="N3606" s="173"/>
      <c r="O3606" s="173"/>
      <c r="P3606" s="167"/>
    </row>
    <row r="3607" spans="1:16" x14ac:dyDescent="0.35">
      <c r="A3607" s="177"/>
      <c r="B3607" s="175"/>
      <c r="C3607" s="175"/>
      <c r="D3607" s="175"/>
      <c r="E3607" s="175"/>
      <c r="F3607" s="175"/>
      <c r="G3607" s="176"/>
      <c r="H3607" s="175"/>
      <c r="I3607" s="173"/>
      <c r="J3607" s="173"/>
      <c r="K3607" s="173"/>
      <c r="L3607" s="174"/>
      <c r="M3607" s="173"/>
      <c r="N3607" s="173"/>
      <c r="O3607" s="173"/>
      <c r="P3607" s="167"/>
    </row>
    <row r="3608" spans="1:16" x14ac:dyDescent="0.35">
      <c r="A3608" s="177"/>
      <c r="B3608" s="175"/>
      <c r="C3608" s="175"/>
      <c r="D3608" s="175"/>
      <c r="E3608" s="175"/>
      <c r="F3608" s="175"/>
      <c r="G3608" s="176"/>
      <c r="H3608" s="175"/>
      <c r="I3608" s="173"/>
      <c r="J3608" s="173"/>
      <c r="K3608" s="173"/>
      <c r="L3608" s="174"/>
      <c r="M3608" s="173"/>
      <c r="N3608" s="173"/>
      <c r="O3608" s="173"/>
      <c r="P3608" s="167"/>
    </row>
    <row r="3609" spans="1:16" x14ac:dyDescent="0.35">
      <c r="A3609" s="177"/>
      <c r="B3609" s="175"/>
      <c r="C3609" s="175"/>
      <c r="D3609" s="175"/>
      <c r="E3609" s="175"/>
      <c r="F3609" s="175"/>
      <c r="G3609" s="176"/>
      <c r="H3609" s="175"/>
      <c r="I3609" s="173"/>
      <c r="J3609" s="173"/>
      <c r="K3609" s="173"/>
      <c r="L3609" s="174"/>
      <c r="M3609" s="173"/>
      <c r="N3609" s="173"/>
      <c r="O3609" s="173"/>
      <c r="P3609" s="167"/>
    </row>
    <row r="3610" spans="1:16" x14ac:dyDescent="0.35">
      <c r="A3610" s="177"/>
      <c r="B3610" s="175"/>
      <c r="C3610" s="175"/>
      <c r="D3610" s="175"/>
      <c r="E3610" s="175"/>
      <c r="F3610" s="175"/>
      <c r="G3610" s="176"/>
      <c r="H3610" s="175"/>
      <c r="I3610" s="173"/>
      <c r="J3610" s="173"/>
      <c r="K3610" s="173"/>
      <c r="L3610" s="174"/>
      <c r="M3610" s="173"/>
      <c r="N3610" s="173"/>
      <c r="O3610" s="173"/>
      <c r="P3610" s="167"/>
    </row>
    <row r="3611" spans="1:16" x14ac:dyDescent="0.35">
      <c r="A3611" s="177"/>
      <c r="B3611" s="175"/>
      <c r="C3611" s="175"/>
      <c r="D3611" s="175"/>
      <c r="E3611" s="175"/>
      <c r="F3611" s="175"/>
      <c r="G3611" s="176"/>
      <c r="H3611" s="175"/>
      <c r="I3611" s="173"/>
      <c r="J3611" s="173"/>
      <c r="K3611" s="173"/>
      <c r="L3611" s="174"/>
      <c r="M3611" s="173"/>
      <c r="N3611" s="173"/>
      <c r="O3611" s="173"/>
      <c r="P3611" s="167"/>
    </row>
    <row r="3612" spans="1:16" x14ac:dyDescent="0.35">
      <c r="A3612" s="177"/>
      <c r="B3612" s="175"/>
      <c r="C3612" s="175"/>
      <c r="D3612" s="175"/>
      <c r="E3612" s="175"/>
      <c r="F3612" s="175"/>
      <c r="G3612" s="176"/>
      <c r="H3612" s="175"/>
      <c r="I3612" s="173"/>
      <c r="J3612" s="173"/>
      <c r="K3612" s="173"/>
      <c r="L3612" s="174"/>
      <c r="M3612" s="173"/>
      <c r="N3612" s="173"/>
      <c r="O3612" s="173"/>
      <c r="P3612" s="167"/>
    </row>
    <row r="3613" spans="1:16" x14ac:dyDescent="0.35">
      <c r="A3613" s="177"/>
      <c r="B3613" s="175"/>
      <c r="C3613" s="175"/>
      <c r="D3613" s="175"/>
      <c r="E3613" s="175"/>
      <c r="F3613" s="175"/>
      <c r="G3613" s="176"/>
      <c r="H3613" s="175"/>
      <c r="I3613" s="173"/>
      <c r="J3613" s="173"/>
      <c r="K3613" s="173"/>
      <c r="L3613" s="174"/>
      <c r="M3613" s="173"/>
      <c r="N3613" s="173"/>
      <c r="O3613" s="173"/>
      <c r="P3613" s="167"/>
    </row>
    <row r="3614" spans="1:16" x14ac:dyDescent="0.35">
      <c r="A3614" s="177"/>
      <c r="B3614" s="175"/>
      <c r="C3614" s="175"/>
      <c r="D3614" s="175"/>
      <c r="E3614" s="175"/>
      <c r="F3614" s="175"/>
      <c r="G3614" s="176"/>
      <c r="H3614" s="175"/>
      <c r="I3614" s="173"/>
      <c r="J3614" s="173"/>
      <c r="K3614" s="173"/>
      <c r="L3614" s="174"/>
      <c r="M3614" s="173"/>
      <c r="N3614" s="173"/>
      <c r="O3614" s="173"/>
      <c r="P3614" s="167"/>
    </row>
    <row r="3615" spans="1:16" x14ac:dyDescent="0.35">
      <c r="A3615" s="177"/>
      <c r="B3615" s="175"/>
      <c r="C3615" s="175"/>
      <c r="D3615" s="175"/>
      <c r="E3615" s="175"/>
      <c r="F3615" s="175"/>
      <c r="G3615" s="176"/>
      <c r="H3615" s="175"/>
      <c r="I3615" s="173"/>
      <c r="J3615" s="173"/>
      <c r="K3615" s="173"/>
      <c r="L3615" s="174"/>
      <c r="M3615" s="173"/>
      <c r="N3615" s="173"/>
      <c r="O3615" s="173"/>
      <c r="P3615" s="167"/>
    </row>
    <row r="3616" spans="1:16" x14ac:dyDescent="0.35">
      <c r="A3616" s="177"/>
      <c r="B3616" s="175"/>
      <c r="C3616" s="175"/>
      <c r="D3616" s="175"/>
      <c r="E3616" s="175"/>
      <c r="F3616" s="175"/>
      <c r="G3616" s="176"/>
      <c r="H3616" s="175"/>
      <c r="I3616" s="173"/>
      <c r="J3616" s="173"/>
      <c r="K3616" s="173"/>
      <c r="L3616" s="174"/>
      <c r="M3616" s="173"/>
      <c r="N3616" s="173"/>
      <c r="O3616" s="173"/>
      <c r="P3616" s="167"/>
    </row>
    <row r="3617" spans="1:16" x14ac:dyDescent="0.35">
      <c r="A3617" s="177"/>
      <c r="B3617" s="175"/>
      <c r="C3617" s="175"/>
      <c r="D3617" s="175"/>
      <c r="E3617" s="175"/>
      <c r="F3617" s="175"/>
      <c r="G3617" s="176"/>
      <c r="H3617" s="175"/>
      <c r="I3617" s="173"/>
      <c r="J3617" s="173"/>
      <c r="K3617" s="173"/>
      <c r="L3617" s="174"/>
      <c r="M3617" s="173"/>
      <c r="N3617" s="173"/>
      <c r="O3617" s="173"/>
      <c r="P3617" s="167"/>
    </row>
    <row r="3618" spans="1:16" x14ac:dyDescent="0.35">
      <c r="A3618" s="177"/>
      <c r="B3618" s="175"/>
      <c r="C3618" s="175"/>
      <c r="D3618" s="175"/>
      <c r="E3618" s="175"/>
      <c r="F3618" s="175"/>
      <c r="G3618" s="176"/>
      <c r="H3618" s="175"/>
      <c r="I3618" s="173"/>
      <c r="J3618" s="173"/>
      <c r="K3618" s="173"/>
      <c r="L3618" s="174"/>
      <c r="M3618" s="173"/>
      <c r="N3618" s="173"/>
      <c r="O3618" s="173"/>
      <c r="P3618" s="167"/>
    </row>
    <row r="3619" spans="1:16" x14ac:dyDescent="0.35">
      <c r="A3619" s="177"/>
      <c r="B3619" s="175"/>
      <c r="C3619" s="175"/>
      <c r="D3619" s="175"/>
      <c r="E3619" s="175"/>
      <c r="F3619" s="175"/>
      <c r="G3619" s="176"/>
      <c r="H3619" s="175"/>
      <c r="I3619" s="173"/>
      <c r="J3619" s="173"/>
      <c r="K3619" s="173"/>
      <c r="L3619" s="174"/>
      <c r="M3619" s="173"/>
      <c r="N3619" s="173"/>
      <c r="O3619" s="173"/>
      <c r="P3619" s="167"/>
    </row>
    <row r="3620" spans="1:16" x14ac:dyDescent="0.35">
      <c r="A3620" s="177"/>
      <c r="B3620" s="175"/>
      <c r="C3620" s="175"/>
      <c r="D3620" s="175"/>
      <c r="E3620" s="175"/>
      <c r="F3620" s="175"/>
      <c r="G3620" s="176"/>
      <c r="H3620" s="175"/>
      <c r="I3620" s="173"/>
      <c r="J3620" s="173"/>
      <c r="K3620" s="173"/>
      <c r="L3620" s="174"/>
      <c r="M3620" s="173"/>
      <c r="N3620" s="173"/>
      <c r="O3620" s="173"/>
      <c r="P3620" s="167"/>
    </row>
    <row r="3621" spans="1:16" x14ac:dyDescent="0.35">
      <c r="A3621" s="177"/>
      <c r="B3621" s="175"/>
      <c r="C3621" s="175"/>
      <c r="D3621" s="175"/>
      <c r="E3621" s="175"/>
      <c r="F3621" s="175"/>
      <c r="G3621" s="176"/>
      <c r="H3621" s="175"/>
      <c r="I3621" s="173"/>
      <c r="J3621" s="173"/>
      <c r="K3621" s="173"/>
      <c r="L3621" s="174"/>
      <c r="M3621" s="173"/>
      <c r="N3621" s="173"/>
      <c r="O3621" s="173"/>
      <c r="P3621" s="167"/>
    </row>
    <row r="3622" spans="1:16" x14ac:dyDescent="0.35">
      <c r="A3622" s="177"/>
      <c r="B3622" s="175"/>
      <c r="C3622" s="175"/>
      <c r="D3622" s="175"/>
      <c r="E3622" s="175"/>
      <c r="F3622" s="175"/>
      <c r="G3622" s="176"/>
      <c r="H3622" s="175"/>
      <c r="I3622" s="173"/>
      <c r="J3622" s="173"/>
      <c r="K3622" s="173"/>
      <c r="L3622" s="174"/>
      <c r="M3622" s="173"/>
      <c r="N3622" s="173"/>
      <c r="O3622" s="173"/>
      <c r="P3622" s="167"/>
    </row>
    <row r="3623" spans="1:16" x14ac:dyDescent="0.35">
      <c r="A3623" s="177"/>
      <c r="B3623" s="175"/>
      <c r="C3623" s="175"/>
      <c r="D3623" s="175"/>
      <c r="E3623" s="175"/>
      <c r="F3623" s="175"/>
      <c r="G3623" s="176"/>
      <c r="H3623" s="175"/>
      <c r="I3623" s="173"/>
      <c r="J3623" s="173"/>
      <c r="K3623" s="173"/>
      <c r="L3623" s="174"/>
      <c r="M3623" s="173"/>
      <c r="N3623" s="173"/>
      <c r="O3623" s="173"/>
      <c r="P3623" s="167"/>
    </row>
    <row r="3624" spans="1:16" x14ac:dyDescent="0.35">
      <c r="A3624" s="177"/>
      <c r="B3624" s="175"/>
      <c r="C3624" s="175"/>
      <c r="D3624" s="175"/>
      <c r="E3624" s="175"/>
      <c r="F3624" s="175"/>
      <c r="G3624" s="176"/>
      <c r="H3624" s="175"/>
      <c r="I3624" s="173"/>
      <c r="J3624" s="173"/>
      <c r="K3624" s="173"/>
      <c r="L3624" s="174"/>
      <c r="M3624" s="173"/>
      <c r="N3624" s="173"/>
      <c r="O3624" s="173"/>
      <c r="P3624" s="167"/>
    </row>
    <row r="3625" spans="1:16" x14ac:dyDescent="0.35">
      <c r="A3625" s="177"/>
      <c r="B3625" s="175"/>
      <c r="C3625" s="175"/>
      <c r="D3625" s="175"/>
      <c r="E3625" s="175"/>
      <c r="F3625" s="175"/>
      <c r="G3625" s="176"/>
      <c r="H3625" s="175"/>
      <c r="I3625" s="173"/>
      <c r="J3625" s="173"/>
      <c r="K3625" s="173"/>
      <c r="L3625" s="174"/>
      <c r="M3625" s="173"/>
      <c r="N3625" s="173"/>
      <c r="O3625" s="173"/>
      <c r="P3625" s="167"/>
    </row>
    <row r="3626" spans="1:16" x14ac:dyDescent="0.35">
      <c r="A3626" s="177"/>
      <c r="B3626" s="175"/>
      <c r="C3626" s="175"/>
      <c r="D3626" s="175"/>
      <c r="E3626" s="175"/>
      <c r="F3626" s="175"/>
      <c r="G3626" s="176"/>
      <c r="H3626" s="175"/>
      <c r="I3626" s="173"/>
      <c r="J3626" s="173"/>
      <c r="K3626" s="173"/>
      <c r="L3626" s="174"/>
      <c r="M3626" s="173"/>
      <c r="N3626" s="173"/>
      <c r="O3626" s="173"/>
      <c r="P3626" s="167"/>
    </row>
    <row r="3627" spans="1:16" x14ac:dyDescent="0.35">
      <c r="A3627" s="177"/>
      <c r="B3627" s="175"/>
      <c r="C3627" s="175"/>
      <c r="D3627" s="175"/>
      <c r="E3627" s="175"/>
      <c r="F3627" s="175"/>
      <c r="G3627" s="176"/>
      <c r="H3627" s="175"/>
      <c r="I3627" s="173"/>
      <c r="J3627" s="173"/>
      <c r="K3627" s="173"/>
      <c r="L3627" s="174"/>
      <c r="M3627" s="173"/>
      <c r="N3627" s="173"/>
      <c r="O3627" s="173"/>
      <c r="P3627" s="167"/>
    </row>
    <row r="3628" spans="1:16" x14ac:dyDescent="0.35">
      <c r="A3628" s="177"/>
      <c r="B3628" s="175"/>
      <c r="C3628" s="175"/>
      <c r="D3628" s="175"/>
      <c r="E3628" s="175"/>
      <c r="F3628" s="175"/>
      <c r="G3628" s="176"/>
      <c r="H3628" s="175"/>
      <c r="I3628" s="173"/>
      <c r="J3628" s="173"/>
      <c r="K3628" s="173"/>
      <c r="L3628" s="174"/>
      <c r="M3628" s="173"/>
      <c r="N3628" s="173"/>
      <c r="O3628" s="173"/>
      <c r="P3628" s="167"/>
    </row>
    <row r="3629" spans="1:16" x14ac:dyDescent="0.35">
      <c r="A3629" s="177"/>
      <c r="B3629" s="175"/>
      <c r="C3629" s="175"/>
      <c r="D3629" s="175"/>
      <c r="E3629" s="175"/>
      <c r="F3629" s="175"/>
      <c r="G3629" s="176"/>
      <c r="H3629" s="175"/>
      <c r="I3629" s="173"/>
      <c r="J3629" s="173"/>
      <c r="K3629" s="173"/>
      <c r="L3629" s="174"/>
      <c r="M3629" s="173"/>
      <c r="N3629" s="173"/>
      <c r="O3629" s="173"/>
      <c r="P3629" s="167"/>
    </row>
    <row r="3630" spans="1:16" x14ac:dyDescent="0.35">
      <c r="A3630" s="177"/>
      <c r="B3630" s="175"/>
      <c r="C3630" s="175"/>
      <c r="D3630" s="175"/>
      <c r="E3630" s="175"/>
      <c r="F3630" s="175"/>
      <c r="G3630" s="176"/>
      <c r="H3630" s="175"/>
      <c r="I3630" s="173"/>
      <c r="J3630" s="173"/>
      <c r="K3630" s="173"/>
      <c r="L3630" s="174"/>
      <c r="M3630" s="173"/>
      <c r="N3630" s="173"/>
      <c r="O3630" s="173"/>
      <c r="P3630" s="167"/>
    </row>
    <row r="3631" spans="1:16" x14ac:dyDescent="0.35">
      <c r="A3631" s="177"/>
      <c r="B3631" s="175"/>
      <c r="C3631" s="175"/>
      <c r="D3631" s="175"/>
      <c r="E3631" s="175"/>
      <c r="F3631" s="175"/>
      <c r="G3631" s="176"/>
      <c r="H3631" s="175"/>
      <c r="I3631" s="173"/>
      <c r="J3631" s="173"/>
      <c r="K3631" s="173"/>
      <c r="L3631" s="174"/>
      <c r="M3631" s="173"/>
      <c r="N3631" s="173"/>
      <c r="O3631" s="173"/>
      <c r="P3631" s="167"/>
    </row>
    <row r="3632" spans="1:16" x14ac:dyDescent="0.35">
      <c r="A3632" s="177"/>
      <c r="B3632" s="175"/>
      <c r="C3632" s="175"/>
      <c r="D3632" s="175"/>
      <c r="E3632" s="175"/>
      <c r="F3632" s="175"/>
      <c r="G3632" s="176"/>
      <c r="H3632" s="175"/>
      <c r="I3632" s="173"/>
      <c r="J3632" s="173"/>
      <c r="K3632" s="173"/>
      <c r="L3632" s="174"/>
      <c r="M3632" s="173"/>
      <c r="N3632" s="173"/>
      <c r="O3632" s="173"/>
      <c r="P3632" s="167"/>
    </row>
    <row r="3633" spans="1:16" x14ac:dyDescent="0.35">
      <c r="A3633" s="177"/>
      <c r="B3633" s="175"/>
      <c r="C3633" s="175"/>
      <c r="D3633" s="175"/>
      <c r="E3633" s="175"/>
      <c r="F3633" s="175"/>
      <c r="G3633" s="176"/>
      <c r="H3633" s="175"/>
      <c r="I3633" s="173"/>
      <c r="J3633" s="173"/>
      <c r="K3633" s="173"/>
      <c r="L3633" s="174"/>
      <c r="M3633" s="173"/>
      <c r="N3633" s="173"/>
      <c r="O3633" s="173"/>
      <c r="P3633" s="167"/>
    </row>
    <row r="3634" spans="1:16" x14ac:dyDescent="0.35">
      <c r="A3634" s="177"/>
      <c r="B3634" s="175"/>
      <c r="C3634" s="175"/>
      <c r="D3634" s="175"/>
      <c r="E3634" s="175"/>
      <c r="F3634" s="175"/>
      <c r="G3634" s="176"/>
      <c r="H3634" s="175"/>
      <c r="I3634" s="173"/>
      <c r="J3634" s="173"/>
      <c r="K3634" s="173"/>
      <c r="L3634" s="174"/>
      <c r="M3634" s="173"/>
      <c r="N3634" s="173"/>
      <c r="O3634" s="173"/>
      <c r="P3634" s="167"/>
    </row>
    <row r="3635" spans="1:16" x14ac:dyDescent="0.35">
      <c r="A3635" s="177"/>
      <c r="B3635" s="175"/>
      <c r="C3635" s="175"/>
      <c r="D3635" s="175"/>
      <c r="E3635" s="175"/>
      <c r="F3635" s="175"/>
      <c r="G3635" s="176"/>
      <c r="H3635" s="175"/>
      <c r="I3635" s="173"/>
      <c r="J3635" s="173"/>
      <c r="K3635" s="173"/>
      <c r="L3635" s="174"/>
      <c r="M3635" s="173"/>
      <c r="N3635" s="173"/>
      <c r="O3635" s="173"/>
      <c r="P3635" s="167"/>
    </row>
    <row r="3636" spans="1:16" x14ac:dyDescent="0.35">
      <c r="A3636" s="177"/>
      <c r="B3636" s="175"/>
      <c r="C3636" s="175"/>
      <c r="D3636" s="175"/>
      <c r="E3636" s="175"/>
      <c r="F3636" s="175"/>
      <c r="G3636" s="176"/>
      <c r="H3636" s="175"/>
      <c r="I3636" s="173"/>
      <c r="J3636" s="173"/>
      <c r="K3636" s="173"/>
      <c r="L3636" s="174"/>
      <c r="M3636" s="173"/>
      <c r="N3636" s="173"/>
      <c r="O3636" s="173"/>
      <c r="P3636" s="167"/>
    </row>
    <row r="3637" spans="1:16" x14ac:dyDescent="0.35">
      <c r="A3637" s="177"/>
      <c r="B3637" s="175"/>
      <c r="C3637" s="175"/>
      <c r="D3637" s="175"/>
      <c r="E3637" s="175"/>
      <c r="F3637" s="175"/>
      <c r="G3637" s="176"/>
      <c r="H3637" s="175"/>
      <c r="I3637" s="173"/>
      <c r="J3637" s="173"/>
      <c r="K3637" s="173"/>
      <c r="L3637" s="174"/>
      <c r="M3637" s="173"/>
      <c r="N3637" s="173"/>
      <c r="O3637" s="173"/>
      <c r="P3637" s="167"/>
    </row>
    <row r="3638" spans="1:16" x14ac:dyDescent="0.35">
      <c r="A3638" s="177"/>
      <c r="B3638" s="175"/>
      <c r="C3638" s="175"/>
      <c r="D3638" s="175"/>
      <c r="E3638" s="175"/>
      <c r="F3638" s="175"/>
      <c r="G3638" s="176"/>
      <c r="H3638" s="175"/>
      <c r="I3638" s="173"/>
      <c r="J3638" s="173"/>
      <c r="K3638" s="173"/>
      <c r="L3638" s="174"/>
      <c r="M3638" s="173"/>
      <c r="N3638" s="173"/>
      <c r="O3638" s="173"/>
      <c r="P3638" s="167"/>
    </row>
    <row r="3639" spans="1:16" x14ac:dyDescent="0.35">
      <c r="A3639" s="177"/>
      <c r="B3639" s="175"/>
      <c r="C3639" s="175"/>
      <c r="D3639" s="175"/>
      <c r="E3639" s="175"/>
      <c r="F3639" s="175"/>
      <c r="G3639" s="176"/>
      <c r="H3639" s="175"/>
      <c r="I3639" s="173"/>
      <c r="J3639" s="173"/>
      <c r="K3639" s="173"/>
      <c r="L3639" s="174"/>
      <c r="M3639" s="173"/>
      <c r="N3639" s="173"/>
      <c r="O3639" s="173"/>
      <c r="P3639" s="167"/>
    </row>
    <row r="3640" spans="1:16" x14ac:dyDescent="0.35">
      <c r="A3640" s="177"/>
      <c r="B3640" s="175"/>
      <c r="C3640" s="175"/>
      <c r="D3640" s="175"/>
      <c r="E3640" s="175"/>
      <c r="F3640" s="175"/>
      <c r="G3640" s="176"/>
      <c r="H3640" s="175"/>
      <c r="I3640" s="173"/>
      <c r="J3640" s="173"/>
      <c r="K3640" s="173"/>
      <c r="L3640" s="174"/>
      <c r="M3640" s="173"/>
      <c r="N3640" s="173"/>
      <c r="O3640" s="173"/>
      <c r="P3640" s="167"/>
    </row>
    <row r="3641" spans="1:16" x14ac:dyDescent="0.35">
      <c r="A3641" s="177"/>
      <c r="B3641" s="175"/>
      <c r="C3641" s="175"/>
      <c r="D3641" s="175"/>
      <c r="E3641" s="175"/>
      <c r="F3641" s="175"/>
      <c r="G3641" s="176"/>
      <c r="H3641" s="175"/>
      <c r="I3641" s="173"/>
      <c r="J3641" s="173"/>
      <c r="K3641" s="173"/>
      <c r="L3641" s="174"/>
      <c r="M3641" s="173"/>
      <c r="N3641" s="173"/>
      <c r="O3641" s="173"/>
      <c r="P3641" s="167"/>
    </row>
    <row r="3642" spans="1:16" x14ac:dyDescent="0.35">
      <c r="A3642" s="177"/>
      <c r="B3642" s="175"/>
      <c r="C3642" s="175"/>
      <c r="D3642" s="175"/>
      <c r="E3642" s="175"/>
      <c r="F3642" s="175"/>
      <c r="G3642" s="176"/>
      <c r="H3642" s="175"/>
      <c r="I3642" s="173"/>
      <c r="J3642" s="173"/>
      <c r="K3642" s="173"/>
      <c r="L3642" s="174"/>
      <c r="M3642" s="173"/>
      <c r="N3642" s="173"/>
      <c r="O3642" s="173"/>
      <c r="P3642" s="167"/>
    </row>
    <row r="3643" spans="1:16" x14ac:dyDescent="0.35">
      <c r="A3643" s="177"/>
      <c r="B3643" s="175"/>
      <c r="C3643" s="175"/>
      <c r="D3643" s="175"/>
      <c r="E3643" s="175"/>
      <c r="F3643" s="175"/>
      <c r="G3643" s="176"/>
      <c r="H3643" s="175"/>
      <c r="I3643" s="173"/>
      <c r="J3643" s="173"/>
      <c r="K3643" s="173"/>
      <c r="L3643" s="174"/>
      <c r="M3643" s="173"/>
      <c r="N3643" s="173"/>
      <c r="O3643" s="173"/>
      <c r="P3643" s="167"/>
    </row>
    <row r="3644" spans="1:16" x14ac:dyDescent="0.35">
      <c r="A3644" s="177"/>
      <c r="B3644" s="175"/>
      <c r="C3644" s="175"/>
      <c r="D3644" s="175"/>
      <c r="E3644" s="175"/>
      <c r="F3644" s="175"/>
      <c r="G3644" s="176"/>
      <c r="H3644" s="175"/>
      <c r="I3644" s="173"/>
      <c r="J3644" s="173"/>
      <c r="K3644" s="173"/>
      <c r="L3644" s="174"/>
      <c r="M3644" s="173"/>
      <c r="N3644" s="173"/>
      <c r="O3644" s="173"/>
      <c r="P3644" s="167"/>
    </row>
    <row r="3645" spans="1:16" x14ac:dyDescent="0.35">
      <c r="A3645" s="177"/>
      <c r="B3645" s="175"/>
      <c r="C3645" s="175"/>
      <c r="D3645" s="175"/>
      <c r="E3645" s="175"/>
      <c r="F3645" s="175"/>
      <c r="G3645" s="176"/>
      <c r="H3645" s="175"/>
      <c r="I3645" s="173"/>
      <c r="J3645" s="173"/>
      <c r="K3645" s="173"/>
      <c r="L3645" s="174"/>
      <c r="M3645" s="173"/>
      <c r="N3645" s="173"/>
      <c r="O3645" s="173"/>
      <c r="P3645" s="167"/>
    </row>
    <row r="3646" spans="1:16" x14ac:dyDescent="0.35">
      <c r="A3646" s="177"/>
      <c r="B3646" s="175"/>
      <c r="C3646" s="175"/>
      <c r="D3646" s="175"/>
      <c r="E3646" s="175"/>
      <c r="F3646" s="175"/>
      <c r="G3646" s="176"/>
      <c r="H3646" s="175"/>
      <c r="I3646" s="173"/>
      <c r="J3646" s="173"/>
      <c r="K3646" s="173"/>
      <c r="L3646" s="174"/>
      <c r="M3646" s="173"/>
      <c r="N3646" s="173"/>
      <c r="O3646" s="173"/>
      <c r="P3646" s="167"/>
    </row>
    <row r="3647" spans="1:16" x14ac:dyDescent="0.35">
      <c r="A3647" s="177"/>
      <c r="B3647" s="175"/>
      <c r="C3647" s="175"/>
      <c r="D3647" s="175"/>
      <c r="E3647" s="175"/>
      <c r="F3647" s="175"/>
      <c r="G3647" s="176"/>
      <c r="H3647" s="175"/>
      <c r="I3647" s="173"/>
      <c r="J3647" s="173"/>
      <c r="K3647" s="173"/>
      <c r="L3647" s="174"/>
      <c r="M3647" s="173"/>
      <c r="N3647" s="173"/>
      <c r="O3647" s="173"/>
      <c r="P3647" s="167"/>
    </row>
    <row r="3648" spans="1:16" x14ac:dyDescent="0.35">
      <c r="A3648" s="177"/>
      <c r="B3648" s="175"/>
      <c r="C3648" s="175"/>
      <c r="D3648" s="175"/>
      <c r="E3648" s="175"/>
      <c r="F3648" s="175"/>
      <c r="G3648" s="176"/>
      <c r="H3648" s="175"/>
      <c r="I3648" s="173"/>
      <c r="J3648" s="173"/>
      <c r="K3648" s="173"/>
      <c r="L3648" s="174"/>
      <c r="M3648" s="173"/>
      <c r="N3648" s="173"/>
      <c r="O3648" s="173"/>
      <c r="P3648" s="167"/>
    </row>
    <row r="3649" spans="1:16" x14ac:dyDescent="0.35">
      <c r="A3649" s="177"/>
      <c r="B3649" s="175"/>
      <c r="C3649" s="175"/>
      <c r="D3649" s="175"/>
      <c r="E3649" s="175"/>
      <c r="F3649" s="175"/>
      <c r="G3649" s="176"/>
      <c r="H3649" s="175"/>
      <c r="I3649" s="173"/>
      <c r="J3649" s="173"/>
      <c r="K3649" s="173"/>
      <c r="L3649" s="174"/>
      <c r="M3649" s="173"/>
      <c r="N3649" s="173"/>
      <c r="O3649" s="173"/>
      <c r="P3649" s="167"/>
    </row>
    <row r="3650" spans="1:16" x14ac:dyDescent="0.35">
      <c r="A3650" s="177"/>
      <c r="B3650" s="175"/>
      <c r="C3650" s="175"/>
      <c r="D3650" s="175"/>
      <c r="E3650" s="175"/>
      <c r="F3650" s="175"/>
      <c r="G3650" s="176"/>
      <c r="H3650" s="175"/>
      <c r="I3650" s="173"/>
      <c r="J3650" s="173"/>
      <c r="K3650" s="173"/>
      <c r="L3650" s="174"/>
      <c r="M3650" s="173"/>
      <c r="N3650" s="173"/>
      <c r="O3650" s="173"/>
      <c r="P3650" s="167"/>
    </row>
    <row r="3651" spans="1:16" x14ac:dyDescent="0.35">
      <c r="A3651" s="177"/>
      <c r="B3651" s="175"/>
      <c r="C3651" s="175"/>
      <c r="D3651" s="175"/>
      <c r="E3651" s="175"/>
      <c r="F3651" s="175"/>
      <c r="G3651" s="176"/>
      <c r="H3651" s="175"/>
      <c r="I3651" s="173"/>
      <c r="J3651" s="173"/>
      <c r="K3651" s="173"/>
      <c r="L3651" s="174"/>
      <c r="M3651" s="173"/>
      <c r="N3651" s="173"/>
      <c r="O3651" s="173"/>
      <c r="P3651" s="167"/>
    </row>
    <row r="3652" spans="1:16" x14ac:dyDescent="0.35">
      <c r="A3652" s="177"/>
      <c r="B3652" s="175"/>
      <c r="C3652" s="175"/>
      <c r="D3652" s="175"/>
      <c r="E3652" s="175"/>
      <c r="F3652" s="175"/>
      <c r="G3652" s="176"/>
      <c r="H3652" s="175"/>
      <c r="I3652" s="173"/>
      <c r="J3652" s="173"/>
      <c r="K3652" s="173"/>
      <c r="L3652" s="174"/>
      <c r="M3652" s="173"/>
      <c r="N3652" s="173"/>
      <c r="O3652" s="173"/>
      <c r="P3652" s="167"/>
    </row>
    <row r="3653" spans="1:16" x14ac:dyDescent="0.35">
      <c r="A3653" s="177"/>
      <c r="B3653" s="175"/>
      <c r="C3653" s="175"/>
      <c r="D3653" s="175"/>
      <c r="E3653" s="175"/>
      <c r="F3653" s="175"/>
      <c r="G3653" s="176"/>
      <c r="H3653" s="175"/>
      <c r="I3653" s="173"/>
      <c r="J3653" s="173"/>
      <c r="K3653" s="173"/>
      <c r="L3653" s="174"/>
      <c r="M3653" s="173"/>
      <c r="N3653" s="173"/>
      <c r="O3653" s="173"/>
      <c r="P3653" s="167"/>
    </row>
    <row r="3654" spans="1:16" x14ac:dyDescent="0.35">
      <c r="A3654" s="177"/>
      <c r="B3654" s="175"/>
      <c r="C3654" s="175"/>
      <c r="D3654" s="175"/>
      <c r="E3654" s="175"/>
      <c r="F3654" s="175"/>
      <c r="G3654" s="176"/>
      <c r="H3654" s="175"/>
      <c r="I3654" s="173"/>
      <c r="J3654" s="173"/>
      <c r="K3654" s="173"/>
      <c r="L3654" s="174"/>
      <c r="M3654" s="173"/>
      <c r="N3654" s="173"/>
      <c r="O3654" s="173"/>
      <c r="P3654" s="167"/>
    </row>
    <row r="3655" spans="1:16" x14ac:dyDescent="0.35">
      <c r="A3655" s="177"/>
      <c r="B3655" s="175"/>
      <c r="C3655" s="175"/>
      <c r="D3655" s="175"/>
      <c r="E3655" s="175"/>
      <c r="F3655" s="175"/>
      <c r="G3655" s="176"/>
      <c r="H3655" s="175"/>
      <c r="I3655" s="173"/>
      <c r="J3655" s="173"/>
      <c r="K3655" s="173"/>
      <c r="L3655" s="174"/>
      <c r="M3655" s="173"/>
      <c r="N3655" s="173"/>
      <c r="O3655" s="173"/>
      <c r="P3655" s="167"/>
    </row>
    <row r="3656" spans="1:16" x14ac:dyDescent="0.35">
      <c r="A3656" s="177"/>
      <c r="B3656" s="175"/>
      <c r="C3656" s="175"/>
      <c r="D3656" s="175"/>
      <c r="E3656" s="175"/>
      <c r="F3656" s="175"/>
      <c r="G3656" s="176"/>
      <c r="H3656" s="175"/>
      <c r="I3656" s="173"/>
      <c r="J3656" s="173"/>
      <c r="K3656" s="173"/>
      <c r="L3656" s="174"/>
      <c r="M3656" s="173"/>
      <c r="N3656" s="173"/>
      <c r="O3656" s="173"/>
      <c r="P3656" s="167"/>
    </row>
    <row r="3657" spans="1:16" x14ac:dyDescent="0.35">
      <c r="A3657" s="177"/>
      <c r="B3657" s="175"/>
      <c r="C3657" s="175"/>
      <c r="D3657" s="175"/>
      <c r="E3657" s="175"/>
      <c r="F3657" s="175"/>
      <c r="G3657" s="176"/>
      <c r="H3657" s="175"/>
      <c r="I3657" s="173"/>
      <c r="J3657" s="173"/>
      <c r="K3657" s="173"/>
      <c r="L3657" s="174"/>
      <c r="M3657" s="173"/>
      <c r="N3657" s="173"/>
      <c r="O3657" s="173"/>
      <c r="P3657" s="167"/>
    </row>
    <row r="3658" spans="1:16" x14ac:dyDescent="0.35">
      <c r="A3658" s="177"/>
      <c r="B3658" s="175"/>
      <c r="C3658" s="175"/>
      <c r="D3658" s="175"/>
      <c r="E3658" s="175"/>
      <c r="F3658" s="175"/>
      <c r="G3658" s="176"/>
      <c r="H3658" s="175"/>
      <c r="I3658" s="173"/>
      <c r="J3658" s="173"/>
      <c r="K3658" s="173"/>
      <c r="L3658" s="174"/>
      <c r="M3658" s="173"/>
      <c r="N3658" s="173"/>
      <c r="O3658" s="173"/>
      <c r="P3658" s="167"/>
    </row>
    <row r="3659" spans="1:16" x14ac:dyDescent="0.35">
      <c r="A3659" s="177"/>
      <c r="B3659" s="175"/>
      <c r="C3659" s="175"/>
      <c r="D3659" s="175"/>
      <c r="E3659" s="175"/>
      <c r="F3659" s="175"/>
      <c r="G3659" s="176"/>
      <c r="H3659" s="175"/>
      <c r="I3659" s="173"/>
      <c r="J3659" s="173"/>
      <c r="K3659" s="173"/>
      <c r="L3659" s="174"/>
      <c r="M3659" s="173"/>
      <c r="N3659" s="173"/>
      <c r="O3659" s="173"/>
      <c r="P3659" s="167"/>
    </row>
    <row r="3660" spans="1:16" x14ac:dyDescent="0.35">
      <c r="A3660" s="177"/>
      <c r="B3660" s="175"/>
      <c r="C3660" s="175"/>
      <c r="D3660" s="175"/>
      <c r="E3660" s="175"/>
      <c r="F3660" s="175"/>
      <c r="G3660" s="176"/>
      <c r="H3660" s="175"/>
      <c r="I3660" s="173"/>
      <c r="J3660" s="173"/>
      <c r="K3660" s="173"/>
      <c r="L3660" s="174"/>
      <c r="M3660" s="173"/>
      <c r="N3660" s="173"/>
      <c r="O3660" s="173"/>
      <c r="P3660" s="167"/>
    </row>
    <row r="3661" spans="1:16" x14ac:dyDescent="0.35">
      <c r="A3661" s="177"/>
      <c r="B3661" s="175"/>
      <c r="C3661" s="175"/>
      <c r="D3661" s="175"/>
      <c r="E3661" s="175"/>
      <c r="F3661" s="175"/>
      <c r="G3661" s="176"/>
      <c r="H3661" s="175"/>
      <c r="I3661" s="173"/>
      <c r="J3661" s="173"/>
      <c r="K3661" s="173"/>
      <c r="L3661" s="174"/>
      <c r="M3661" s="173"/>
      <c r="N3661" s="173"/>
      <c r="O3661" s="173"/>
      <c r="P3661" s="167"/>
    </row>
    <row r="3662" spans="1:16" x14ac:dyDescent="0.35">
      <c r="A3662" s="177"/>
      <c r="B3662" s="175"/>
      <c r="C3662" s="175"/>
      <c r="D3662" s="175"/>
      <c r="E3662" s="175"/>
      <c r="F3662" s="175"/>
      <c r="G3662" s="176"/>
      <c r="H3662" s="175"/>
      <c r="I3662" s="173"/>
      <c r="J3662" s="173"/>
      <c r="K3662" s="173"/>
      <c r="L3662" s="174"/>
      <c r="M3662" s="173"/>
      <c r="N3662" s="173"/>
      <c r="O3662" s="173"/>
      <c r="P3662" s="167"/>
    </row>
    <row r="3663" spans="1:16" x14ac:dyDescent="0.35">
      <c r="A3663" s="177"/>
      <c r="B3663" s="175"/>
      <c r="C3663" s="175"/>
      <c r="D3663" s="175"/>
      <c r="E3663" s="175"/>
      <c r="F3663" s="175"/>
      <c r="G3663" s="176"/>
      <c r="H3663" s="175"/>
      <c r="I3663" s="173"/>
      <c r="J3663" s="173"/>
      <c r="K3663" s="173"/>
      <c r="L3663" s="174"/>
      <c r="M3663" s="173"/>
      <c r="N3663" s="173"/>
      <c r="O3663" s="173"/>
      <c r="P3663" s="167"/>
    </row>
    <row r="3664" spans="1:16" x14ac:dyDescent="0.35">
      <c r="A3664" s="177"/>
      <c r="B3664" s="175"/>
      <c r="C3664" s="175"/>
      <c r="D3664" s="175"/>
      <c r="E3664" s="175"/>
      <c r="F3664" s="175"/>
      <c r="G3664" s="176"/>
      <c r="H3664" s="175"/>
      <c r="I3664" s="173"/>
      <c r="J3664" s="173"/>
      <c r="K3664" s="173"/>
      <c r="L3664" s="174"/>
      <c r="M3664" s="173"/>
      <c r="N3664" s="173"/>
      <c r="O3664" s="173"/>
      <c r="P3664" s="167"/>
    </row>
    <row r="3665" spans="1:16" x14ac:dyDescent="0.35">
      <c r="A3665" s="177"/>
      <c r="B3665" s="175"/>
      <c r="C3665" s="175"/>
      <c r="D3665" s="175"/>
      <c r="E3665" s="175"/>
      <c r="F3665" s="175"/>
      <c r="G3665" s="176"/>
      <c r="H3665" s="175"/>
      <c r="I3665" s="173"/>
      <c r="J3665" s="173"/>
      <c r="K3665" s="173"/>
      <c r="L3665" s="174"/>
      <c r="M3665" s="173"/>
      <c r="N3665" s="173"/>
      <c r="O3665" s="173"/>
      <c r="P3665" s="167"/>
    </row>
    <row r="3666" spans="1:16" x14ac:dyDescent="0.35">
      <c r="A3666" s="177"/>
      <c r="B3666" s="175"/>
      <c r="C3666" s="175"/>
      <c r="D3666" s="175"/>
      <c r="E3666" s="175"/>
      <c r="F3666" s="175"/>
      <c r="G3666" s="176"/>
      <c r="H3666" s="175"/>
      <c r="I3666" s="173"/>
      <c r="J3666" s="173"/>
      <c r="K3666" s="173"/>
      <c r="L3666" s="174"/>
      <c r="M3666" s="173"/>
      <c r="N3666" s="173"/>
      <c r="O3666" s="173"/>
      <c r="P3666" s="167"/>
    </row>
    <row r="3667" spans="1:16" x14ac:dyDescent="0.35">
      <c r="A3667" s="177"/>
      <c r="B3667" s="175"/>
      <c r="C3667" s="175"/>
      <c r="D3667" s="175"/>
      <c r="E3667" s="175"/>
      <c r="F3667" s="175"/>
      <c r="G3667" s="176"/>
      <c r="H3667" s="175"/>
      <c r="I3667" s="173"/>
      <c r="J3667" s="173"/>
      <c r="K3667" s="173"/>
      <c r="L3667" s="174"/>
      <c r="M3667" s="173"/>
      <c r="N3667" s="173"/>
      <c r="O3667" s="173"/>
      <c r="P3667" s="167"/>
    </row>
    <row r="3668" spans="1:16" x14ac:dyDescent="0.35">
      <c r="A3668" s="177"/>
      <c r="B3668" s="175"/>
      <c r="C3668" s="175"/>
      <c r="D3668" s="175"/>
      <c r="E3668" s="175"/>
      <c r="F3668" s="175"/>
      <c r="G3668" s="176"/>
      <c r="H3668" s="175"/>
      <c r="I3668" s="173"/>
      <c r="J3668" s="173"/>
      <c r="K3668" s="173"/>
      <c r="L3668" s="174"/>
      <c r="M3668" s="173"/>
      <c r="N3668" s="173"/>
      <c r="O3668" s="173"/>
      <c r="P3668" s="167"/>
    </row>
    <row r="3669" spans="1:16" x14ac:dyDescent="0.35">
      <c r="A3669" s="177"/>
      <c r="B3669" s="175"/>
      <c r="C3669" s="175"/>
      <c r="D3669" s="175"/>
      <c r="E3669" s="175"/>
      <c r="F3669" s="175"/>
      <c r="G3669" s="176"/>
      <c r="H3669" s="175"/>
      <c r="I3669" s="173"/>
      <c r="J3669" s="173"/>
      <c r="K3669" s="173"/>
      <c r="L3669" s="174"/>
      <c r="M3669" s="173"/>
      <c r="N3669" s="173"/>
      <c r="O3669" s="173"/>
      <c r="P3669" s="167"/>
    </row>
    <row r="3670" spans="1:16" x14ac:dyDescent="0.35">
      <c r="A3670" s="177"/>
      <c r="B3670" s="175"/>
      <c r="C3670" s="175"/>
      <c r="D3670" s="175"/>
      <c r="E3670" s="175"/>
      <c r="F3670" s="175"/>
      <c r="G3670" s="176"/>
      <c r="H3670" s="175"/>
      <c r="I3670" s="173"/>
      <c r="J3670" s="173"/>
      <c r="K3670" s="173"/>
      <c r="L3670" s="174"/>
      <c r="M3670" s="173"/>
      <c r="N3670" s="173"/>
      <c r="O3670" s="173"/>
      <c r="P3670" s="167"/>
    </row>
    <row r="3671" spans="1:16" x14ac:dyDescent="0.35">
      <c r="A3671" s="177"/>
      <c r="B3671" s="175"/>
      <c r="C3671" s="175"/>
      <c r="D3671" s="175"/>
      <c r="E3671" s="175"/>
      <c r="F3671" s="175"/>
      <c r="G3671" s="176"/>
      <c r="H3671" s="175"/>
      <c r="I3671" s="173"/>
      <c r="J3671" s="173"/>
      <c r="K3671" s="173"/>
      <c r="L3671" s="174"/>
      <c r="M3671" s="173"/>
      <c r="N3671" s="173"/>
      <c r="O3671" s="173"/>
      <c r="P3671" s="167"/>
    </row>
    <row r="3672" spans="1:16" x14ac:dyDescent="0.35">
      <c r="A3672" s="177"/>
      <c r="B3672" s="175"/>
      <c r="C3672" s="175"/>
      <c r="D3672" s="175"/>
      <c r="E3672" s="175"/>
      <c r="F3672" s="175"/>
      <c r="G3672" s="176"/>
      <c r="H3672" s="175"/>
      <c r="I3672" s="173"/>
      <c r="J3672" s="173"/>
      <c r="K3672" s="173"/>
      <c r="L3672" s="174"/>
      <c r="M3672" s="173"/>
      <c r="N3672" s="173"/>
      <c r="O3672" s="173"/>
      <c r="P3672" s="167"/>
    </row>
    <row r="3673" spans="1:16" x14ac:dyDescent="0.35">
      <c r="A3673" s="177"/>
      <c r="B3673" s="175"/>
      <c r="C3673" s="175"/>
      <c r="D3673" s="175"/>
      <c r="E3673" s="175"/>
      <c r="F3673" s="175"/>
      <c r="G3673" s="176"/>
      <c r="H3673" s="175"/>
      <c r="I3673" s="173"/>
      <c r="J3673" s="173"/>
      <c r="K3673" s="173"/>
      <c r="L3673" s="174"/>
      <c r="M3673" s="173"/>
      <c r="N3673" s="173"/>
      <c r="O3673" s="173"/>
      <c r="P3673" s="167"/>
    </row>
    <row r="3674" spans="1:16" x14ac:dyDescent="0.35">
      <c r="A3674" s="177"/>
      <c r="B3674" s="175"/>
      <c r="C3674" s="175"/>
      <c r="D3674" s="175"/>
      <c r="E3674" s="175"/>
      <c r="F3674" s="175"/>
      <c r="G3674" s="176"/>
      <c r="H3674" s="175"/>
      <c r="I3674" s="173"/>
      <c r="J3674" s="173"/>
      <c r="K3674" s="173"/>
      <c r="L3674" s="174"/>
      <c r="M3674" s="173"/>
      <c r="N3674" s="173"/>
      <c r="O3674" s="173"/>
      <c r="P3674" s="167"/>
    </row>
    <row r="3675" spans="1:16" x14ac:dyDescent="0.35">
      <c r="A3675" s="177"/>
      <c r="B3675" s="175"/>
      <c r="C3675" s="175"/>
      <c r="D3675" s="175"/>
      <c r="E3675" s="175"/>
      <c r="F3675" s="175"/>
      <c r="G3675" s="176"/>
      <c r="H3675" s="175"/>
      <c r="I3675" s="173"/>
      <c r="J3675" s="173"/>
      <c r="K3675" s="173"/>
      <c r="L3675" s="174"/>
      <c r="M3675" s="173"/>
      <c r="N3675" s="173"/>
      <c r="O3675" s="173"/>
      <c r="P3675" s="167"/>
    </row>
    <row r="3676" spans="1:16" x14ac:dyDescent="0.35">
      <c r="A3676" s="177"/>
      <c r="B3676" s="175"/>
      <c r="C3676" s="175"/>
      <c r="D3676" s="175"/>
      <c r="E3676" s="175"/>
      <c r="F3676" s="175"/>
      <c r="G3676" s="176"/>
      <c r="H3676" s="175"/>
      <c r="I3676" s="173"/>
      <c r="J3676" s="173"/>
      <c r="K3676" s="173"/>
      <c r="L3676" s="174"/>
      <c r="M3676" s="173"/>
      <c r="N3676" s="173"/>
      <c r="O3676" s="173"/>
      <c r="P3676" s="167"/>
    </row>
    <row r="3677" spans="1:16" x14ac:dyDescent="0.35">
      <c r="A3677" s="177"/>
      <c r="B3677" s="175"/>
      <c r="C3677" s="175"/>
      <c r="D3677" s="175"/>
      <c r="E3677" s="175"/>
      <c r="F3677" s="175"/>
      <c r="G3677" s="176"/>
      <c r="H3677" s="175"/>
      <c r="I3677" s="173"/>
      <c r="J3677" s="173"/>
      <c r="K3677" s="173"/>
      <c r="L3677" s="174"/>
      <c r="M3677" s="173"/>
      <c r="N3677" s="173"/>
      <c r="O3677" s="173"/>
      <c r="P3677" s="167"/>
    </row>
    <row r="3678" spans="1:16" x14ac:dyDescent="0.35">
      <c r="A3678" s="177"/>
      <c r="B3678" s="175"/>
      <c r="C3678" s="175"/>
      <c r="D3678" s="175"/>
      <c r="E3678" s="175"/>
      <c r="F3678" s="175"/>
      <c r="G3678" s="176"/>
      <c r="H3678" s="175"/>
      <c r="I3678" s="173"/>
      <c r="J3678" s="173"/>
      <c r="K3678" s="173"/>
      <c r="L3678" s="174"/>
      <c r="M3678" s="173"/>
      <c r="N3678" s="173"/>
      <c r="O3678" s="173"/>
      <c r="P3678" s="167"/>
    </row>
    <row r="3679" spans="1:16" x14ac:dyDescent="0.35">
      <c r="A3679" s="177"/>
      <c r="B3679" s="175"/>
      <c r="C3679" s="175"/>
      <c r="D3679" s="175"/>
      <c r="E3679" s="175"/>
      <c r="F3679" s="175"/>
      <c r="G3679" s="176"/>
      <c r="H3679" s="175"/>
      <c r="I3679" s="173"/>
      <c r="J3679" s="173"/>
      <c r="K3679" s="173"/>
      <c r="L3679" s="174"/>
      <c r="M3679" s="173"/>
      <c r="N3679" s="173"/>
      <c r="O3679" s="173"/>
      <c r="P3679" s="167"/>
    </row>
    <row r="3680" spans="1:16" x14ac:dyDescent="0.35">
      <c r="A3680" s="177"/>
      <c r="B3680" s="175"/>
      <c r="C3680" s="175"/>
      <c r="D3680" s="175"/>
      <c r="E3680" s="175"/>
      <c r="F3680" s="175"/>
      <c r="G3680" s="176"/>
      <c r="H3680" s="175"/>
      <c r="I3680" s="173"/>
      <c r="J3680" s="173"/>
      <c r="K3680" s="173"/>
      <c r="L3680" s="174"/>
      <c r="M3680" s="173"/>
      <c r="N3680" s="173"/>
      <c r="O3680" s="173"/>
      <c r="P3680" s="167"/>
    </row>
    <row r="3681" spans="1:16" x14ac:dyDescent="0.35">
      <c r="A3681" s="177"/>
      <c r="B3681" s="175"/>
      <c r="C3681" s="175"/>
      <c r="D3681" s="175"/>
      <c r="E3681" s="175"/>
      <c r="F3681" s="175"/>
      <c r="G3681" s="176"/>
      <c r="H3681" s="175"/>
      <c r="I3681" s="173"/>
      <c r="J3681" s="173"/>
      <c r="K3681" s="173"/>
      <c r="L3681" s="174"/>
      <c r="M3681" s="173"/>
      <c r="N3681" s="173"/>
      <c r="O3681" s="173"/>
      <c r="P3681" s="167"/>
    </row>
    <row r="3682" spans="1:16" x14ac:dyDescent="0.35">
      <c r="A3682" s="177"/>
      <c r="B3682" s="175"/>
      <c r="C3682" s="175"/>
      <c r="D3682" s="175"/>
      <c r="E3682" s="175"/>
      <c r="F3682" s="175"/>
      <c r="G3682" s="176"/>
      <c r="H3682" s="175"/>
      <c r="I3682" s="173"/>
      <c r="J3682" s="173"/>
      <c r="K3682" s="173"/>
      <c r="L3682" s="174"/>
      <c r="M3682" s="173"/>
      <c r="N3682" s="173"/>
      <c r="O3682" s="173"/>
      <c r="P3682" s="167"/>
    </row>
    <row r="3683" spans="1:16" x14ac:dyDescent="0.35">
      <c r="A3683" s="177"/>
      <c r="B3683" s="175"/>
      <c r="C3683" s="175"/>
      <c r="D3683" s="175"/>
      <c r="E3683" s="175"/>
      <c r="F3683" s="175"/>
      <c r="G3683" s="176"/>
      <c r="H3683" s="175"/>
      <c r="I3683" s="173"/>
      <c r="J3683" s="173"/>
      <c r="K3683" s="173"/>
      <c r="L3683" s="174"/>
      <c r="M3683" s="173"/>
      <c r="N3683" s="173"/>
      <c r="O3683" s="173"/>
      <c r="P3683" s="167"/>
    </row>
    <row r="3684" spans="1:16" x14ac:dyDescent="0.35">
      <c r="A3684" s="177"/>
      <c r="B3684" s="175"/>
      <c r="C3684" s="175"/>
      <c r="D3684" s="175"/>
      <c r="E3684" s="175"/>
      <c r="F3684" s="175"/>
      <c r="G3684" s="176"/>
      <c r="H3684" s="175"/>
      <c r="I3684" s="173"/>
      <c r="J3684" s="173"/>
      <c r="K3684" s="173"/>
      <c r="L3684" s="174"/>
      <c r="M3684" s="173"/>
      <c r="N3684" s="173"/>
      <c r="O3684" s="173"/>
      <c r="P3684" s="167"/>
    </row>
    <row r="3685" spans="1:16" x14ac:dyDescent="0.35">
      <c r="A3685" s="177"/>
      <c r="B3685" s="175"/>
      <c r="C3685" s="175"/>
      <c r="D3685" s="175"/>
      <c r="E3685" s="175"/>
      <c r="F3685" s="175"/>
      <c r="G3685" s="176"/>
      <c r="H3685" s="175"/>
      <c r="I3685" s="173"/>
      <c r="J3685" s="173"/>
      <c r="K3685" s="173"/>
      <c r="L3685" s="174"/>
      <c r="M3685" s="173"/>
      <c r="N3685" s="173"/>
      <c r="O3685" s="173"/>
      <c r="P3685" s="167"/>
    </row>
    <row r="3686" spans="1:16" x14ac:dyDescent="0.35">
      <c r="A3686" s="177"/>
      <c r="B3686" s="175"/>
      <c r="C3686" s="175"/>
      <c r="D3686" s="175"/>
      <c r="E3686" s="175"/>
      <c r="F3686" s="175"/>
      <c r="G3686" s="176"/>
      <c r="H3686" s="175"/>
      <c r="I3686" s="173"/>
      <c r="J3686" s="173"/>
      <c r="K3686" s="173"/>
      <c r="L3686" s="174"/>
      <c r="M3686" s="173"/>
      <c r="N3686" s="173"/>
      <c r="O3686" s="173"/>
      <c r="P3686" s="167"/>
    </row>
    <row r="3687" spans="1:16" x14ac:dyDescent="0.35">
      <c r="A3687" s="177"/>
      <c r="B3687" s="175"/>
      <c r="C3687" s="175"/>
      <c r="D3687" s="175"/>
      <c r="E3687" s="175"/>
      <c r="F3687" s="175"/>
      <c r="G3687" s="176"/>
      <c r="H3687" s="175"/>
      <c r="I3687" s="173"/>
      <c r="J3687" s="173"/>
      <c r="K3687" s="173"/>
      <c r="L3687" s="174"/>
      <c r="M3687" s="173"/>
      <c r="N3687" s="173"/>
      <c r="O3687" s="173"/>
      <c r="P3687" s="167"/>
    </row>
    <row r="3688" spans="1:16" x14ac:dyDescent="0.35">
      <c r="A3688" s="177"/>
      <c r="B3688" s="175"/>
      <c r="C3688" s="175"/>
      <c r="D3688" s="175"/>
      <c r="E3688" s="175"/>
      <c r="F3688" s="175"/>
      <c r="G3688" s="176"/>
      <c r="H3688" s="175"/>
      <c r="I3688" s="173"/>
      <c r="J3688" s="173"/>
      <c r="K3688" s="173"/>
      <c r="L3688" s="174"/>
      <c r="M3688" s="173"/>
      <c r="N3688" s="173"/>
      <c r="O3688" s="173"/>
      <c r="P3688" s="167"/>
    </row>
    <row r="3689" spans="1:16" x14ac:dyDescent="0.35">
      <c r="A3689" s="177"/>
      <c r="B3689" s="175"/>
      <c r="C3689" s="175"/>
      <c r="D3689" s="175"/>
      <c r="E3689" s="175"/>
      <c r="F3689" s="175"/>
      <c r="G3689" s="176"/>
      <c r="H3689" s="175"/>
      <c r="I3689" s="173"/>
      <c r="J3689" s="173"/>
      <c r="K3689" s="173"/>
      <c r="L3689" s="174"/>
      <c r="M3689" s="173"/>
      <c r="N3689" s="173"/>
      <c r="O3689" s="173"/>
      <c r="P3689" s="167"/>
    </row>
    <row r="3690" spans="1:16" x14ac:dyDescent="0.35">
      <c r="A3690" s="177"/>
      <c r="B3690" s="175"/>
      <c r="C3690" s="175"/>
      <c r="D3690" s="175"/>
      <c r="E3690" s="175"/>
      <c r="F3690" s="175"/>
      <c r="G3690" s="176"/>
      <c r="H3690" s="175"/>
      <c r="I3690" s="173"/>
      <c r="J3690" s="173"/>
      <c r="K3690" s="173"/>
      <c r="L3690" s="174"/>
      <c r="M3690" s="173"/>
      <c r="N3690" s="173"/>
      <c r="O3690" s="173"/>
      <c r="P3690" s="167"/>
    </row>
    <row r="3691" spans="1:16" x14ac:dyDescent="0.35">
      <c r="A3691" s="177"/>
      <c r="B3691" s="175"/>
      <c r="C3691" s="175"/>
      <c r="D3691" s="175"/>
      <c r="E3691" s="175"/>
      <c r="F3691" s="175"/>
      <c r="G3691" s="176"/>
      <c r="H3691" s="175"/>
      <c r="I3691" s="173"/>
      <c r="J3691" s="173"/>
      <c r="K3691" s="173"/>
      <c r="L3691" s="174"/>
      <c r="M3691" s="173"/>
      <c r="N3691" s="173"/>
      <c r="O3691" s="173"/>
      <c r="P3691" s="167"/>
    </row>
    <row r="3692" spans="1:16" x14ac:dyDescent="0.35">
      <c r="A3692" s="177"/>
      <c r="B3692" s="175"/>
      <c r="C3692" s="175"/>
      <c r="D3692" s="175"/>
      <c r="E3692" s="175"/>
      <c r="F3692" s="175"/>
      <c r="G3692" s="176"/>
      <c r="H3692" s="175"/>
      <c r="I3692" s="173"/>
      <c r="J3692" s="173"/>
      <c r="K3692" s="173"/>
      <c r="L3692" s="174"/>
      <c r="M3692" s="173"/>
      <c r="N3692" s="173"/>
      <c r="O3692" s="173"/>
      <c r="P3692" s="167"/>
    </row>
    <row r="3693" spans="1:16" x14ac:dyDescent="0.35">
      <c r="A3693" s="177"/>
      <c r="B3693" s="175"/>
      <c r="C3693" s="175"/>
      <c r="D3693" s="175"/>
      <c r="E3693" s="175"/>
      <c r="F3693" s="175"/>
      <c r="G3693" s="176"/>
      <c r="H3693" s="175"/>
      <c r="I3693" s="173"/>
      <c r="J3693" s="173"/>
      <c r="K3693" s="173"/>
      <c r="L3693" s="174"/>
      <c r="M3693" s="173"/>
      <c r="N3693" s="173"/>
      <c r="O3693" s="173"/>
      <c r="P3693" s="167"/>
    </row>
    <row r="3694" spans="1:16" x14ac:dyDescent="0.35">
      <c r="A3694" s="177"/>
      <c r="B3694" s="175"/>
      <c r="C3694" s="175"/>
      <c r="D3694" s="175"/>
      <c r="E3694" s="175"/>
      <c r="F3694" s="175"/>
      <c r="G3694" s="176"/>
      <c r="H3694" s="175"/>
      <c r="I3694" s="173"/>
      <c r="J3694" s="173"/>
      <c r="K3694" s="173"/>
      <c r="L3694" s="174"/>
      <c r="M3694" s="173"/>
      <c r="N3694" s="173"/>
      <c r="O3694" s="173"/>
      <c r="P3694" s="167"/>
    </row>
    <row r="3695" spans="1:16" x14ac:dyDescent="0.35">
      <c r="A3695" s="177"/>
      <c r="B3695" s="175"/>
      <c r="C3695" s="175"/>
      <c r="D3695" s="175"/>
      <c r="E3695" s="175"/>
      <c r="F3695" s="175"/>
      <c r="G3695" s="176"/>
      <c r="H3695" s="175"/>
      <c r="I3695" s="173"/>
      <c r="J3695" s="173"/>
      <c r="K3695" s="173"/>
      <c r="L3695" s="174"/>
      <c r="M3695" s="173"/>
      <c r="N3695" s="173"/>
      <c r="O3695" s="173"/>
      <c r="P3695" s="167"/>
    </row>
    <row r="3696" spans="1:16" x14ac:dyDescent="0.35">
      <c r="A3696" s="177"/>
      <c r="B3696" s="175"/>
      <c r="C3696" s="175"/>
      <c r="D3696" s="175"/>
      <c r="E3696" s="175"/>
      <c r="F3696" s="175"/>
      <c r="G3696" s="176"/>
      <c r="H3696" s="175"/>
      <c r="I3696" s="173"/>
      <c r="J3696" s="173"/>
      <c r="K3696" s="173"/>
      <c r="L3696" s="174"/>
      <c r="M3696" s="173"/>
      <c r="N3696" s="173"/>
      <c r="O3696" s="173"/>
      <c r="P3696" s="167"/>
    </row>
    <row r="3697" spans="1:16" x14ac:dyDescent="0.35">
      <c r="A3697" s="177"/>
      <c r="B3697" s="175"/>
      <c r="C3697" s="175"/>
      <c r="D3697" s="175"/>
      <c r="E3697" s="175"/>
      <c r="F3697" s="175"/>
      <c r="G3697" s="176"/>
      <c r="H3697" s="175"/>
      <c r="I3697" s="173"/>
      <c r="J3697" s="173"/>
      <c r="K3697" s="173"/>
      <c r="L3697" s="174"/>
      <c r="M3697" s="173"/>
      <c r="N3697" s="173"/>
      <c r="O3697" s="173"/>
      <c r="P3697" s="167"/>
    </row>
    <row r="3698" spans="1:16" x14ac:dyDescent="0.35">
      <c r="A3698" s="177"/>
      <c r="B3698" s="175"/>
      <c r="C3698" s="175"/>
      <c r="D3698" s="175"/>
      <c r="E3698" s="175"/>
      <c r="F3698" s="175"/>
      <c r="G3698" s="176"/>
      <c r="H3698" s="175"/>
      <c r="I3698" s="173"/>
      <c r="J3698" s="173"/>
      <c r="K3698" s="173"/>
      <c r="L3698" s="174"/>
      <c r="M3698" s="173"/>
      <c r="N3698" s="173"/>
      <c r="O3698" s="173"/>
      <c r="P3698" s="167"/>
    </row>
    <row r="3699" spans="1:16" x14ac:dyDescent="0.35">
      <c r="A3699" s="177"/>
      <c r="B3699" s="175"/>
      <c r="C3699" s="175"/>
      <c r="D3699" s="175"/>
      <c r="E3699" s="175"/>
      <c r="F3699" s="175"/>
      <c r="G3699" s="176"/>
      <c r="H3699" s="175"/>
      <c r="I3699" s="173"/>
      <c r="J3699" s="173"/>
      <c r="K3699" s="173"/>
      <c r="L3699" s="174"/>
      <c r="M3699" s="173"/>
      <c r="N3699" s="173"/>
      <c r="O3699" s="173"/>
      <c r="P3699" s="167"/>
    </row>
    <row r="3700" spans="1:16" x14ac:dyDescent="0.35">
      <c r="A3700" s="177"/>
      <c r="B3700" s="175"/>
      <c r="C3700" s="175"/>
      <c r="D3700" s="175"/>
      <c r="E3700" s="175"/>
      <c r="F3700" s="175"/>
      <c r="G3700" s="176"/>
      <c r="H3700" s="175"/>
      <c r="I3700" s="173"/>
      <c r="J3700" s="173"/>
      <c r="K3700" s="173"/>
      <c r="L3700" s="174"/>
      <c r="M3700" s="173"/>
      <c r="N3700" s="173"/>
      <c r="O3700" s="173"/>
      <c r="P3700" s="167"/>
    </row>
    <row r="3701" spans="1:16" x14ac:dyDescent="0.35">
      <c r="A3701" s="177"/>
      <c r="B3701" s="175"/>
      <c r="C3701" s="175"/>
      <c r="D3701" s="175"/>
      <c r="E3701" s="175"/>
      <c r="F3701" s="175"/>
      <c r="G3701" s="176"/>
      <c r="H3701" s="175"/>
      <c r="I3701" s="173"/>
      <c r="J3701" s="173"/>
      <c r="K3701" s="173"/>
      <c r="L3701" s="174"/>
      <c r="M3701" s="173"/>
      <c r="N3701" s="173"/>
      <c r="O3701" s="173"/>
      <c r="P3701" s="167"/>
    </row>
    <row r="3702" spans="1:16" x14ac:dyDescent="0.35">
      <c r="A3702" s="177"/>
      <c r="B3702" s="175"/>
      <c r="C3702" s="175"/>
      <c r="D3702" s="175"/>
      <c r="E3702" s="175"/>
      <c r="F3702" s="175"/>
      <c r="G3702" s="176"/>
      <c r="H3702" s="175"/>
      <c r="I3702" s="173"/>
      <c r="J3702" s="173"/>
      <c r="K3702" s="173"/>
      <c r="L3702" s="174"/>
      <c r="M3702" s="173"/>
      <c r="N3702" s="173"/>
      <c r="O3702" s="173"/>
      <c r="P3702" s="167"/>
    </row>
    <row r="3703" spans="1:16" x14ac:dyDescent="0.35">
      <c r="A3703" s="177"/>
      <c r="B3703" s="175"/>
      <c r="C3703" s="175"/>
      <c r="D3703" s="175"/>
      <c r="E3703" s="175"/>
      <c r="F3703" s="175"/>
      <c r="G3703" s="176"/>
      <c r="H3703" s="175"/>
      <c r="I3703" s="173"/>
      <c r="J3703" s="173"/>
      <c r="K3703" s="173"/>
      <c r="L3703" s="174"/>
      <c r="M3703" s="173"/>
      <c r="N3703" s="173"/>
      <c r="O3703" s="173"/>
      <c r="P3703" s="167"/>
    </row>
    <row r="3704" spans="1:16" x14ac:dyDescent="0.35">
      <c r="A3704" s="177"/>
      <c r="B3704" s="175"/>
      <c r="C3704" s="175"/>
      <c r="D3704" s="175"/>
      <c r="E3704" s="175"/>
      <c r="F3704" s="175"/>
      <c r="G3704" s="176"/>
      <c r="H3704" s="175"/>
      <c r="I3704" s="173"/>
      <c r="J3704" s="173"/>
      <c r="K3704" s="173"/>
      <c r="L3704" s="174"/>
      <c r="M3704" s="173"/>
      <c r="N3704" s="173"/>
      <c r="O3704" s="173"/>
      <c r="P3704" s="167"/>
    </row>
    <row r="3705" spans="1:16" x14ac:dyDescent="0.35">
      <c r="A3705" s="177"/>
      <c r="B3705" s="175"/>
      <c r="C3705" s="175"/>
      <c r="D3705" s="175"/>
      <c r="E3705" s="175"/>
      <c r="F3705" s="175"/>
      <c r="G3705" s="176"/>
      <c r="H3705" s="175"/>
      <c r="I3705" s="173"/>
      <c r="J3705" s="173"/>
      <c r="K3705" s="173"/>
      <c r="L3705" s="174"/>
      <c r="M3705" s="173"/>
      <c r="N3705" s="173"/>
      <c r="O3705" s="173"/>
      <c r="P3705" s="167"/>
    </row>
    <row r="3706" spans="1:16" x14ac:dyDescent="0.35">
      <c r="A3706" s="177"/>
      <c r="B3706" s="175"/>
      <c r="C3706" s="175"/>
      <c r="D3706" s="175"/>
      <c r="E3706" s="175"/>
      <c r="F3706" s="175"/>
      <c r="G3706" s="176"/>
      <c r="H3706" s="175"/>
      <c r="I3706" s="173"/>
      <c r="J3706" s="173"/>
      <c r="K3706" s="173"/>
      <c r="L3706" s="174"/>
      <c r="M3706" s="173"/>
      <c r="N3706" s="173"/>
      <c r="O3706" s="173"/>
      <c r="P3706" s="167"/>
    </row>
    <row r="3707" spans="1:16" x14ac:dyDescent="0.35">
      <c r="A3707" s="177"/>
      <c r="B3707" s="175"/>
      <c r="C3707" s="175"/>
      <c r="D3707" s="175"/>
      <c r="E3707" s="175"/>
      <c r="F3707" s="175"/>
      <c r="G3707" s="176"/>
      <c r="H3707" s="175"/>
      <c r="I3707" s="173"/>
      <c r="J3707" s="173"/>
      <c r="K3707" s="173"/>
      <c r="L3707" s="174"/>
      <c r="M3707" s="173"/>
      <c r="N3707" s="173"/>
      <c r="O3707" s="173"/>
      <c r="P3707" s="167"/>
    </row>
    <row r="3708" spans="1:16" x14ac:dyDescent="0.35">
      <c r="A3708" s="177"/>
      <c r="B3708" s="175"/>
      <c r="C3708" s="175"/>
      <c r="D3708" s="175"/>
      <c r="E3708" s="175"/>
      <c r="F3708" s="175"/>
      <c r="G3708" s="176"/>
      <c r="H3708" s="175"/>
      <c r="I3708" s="173"/>
      <c r="J3708" s="173"/>
      <c r="K3708" s="173"/>
      <c r="L3708" s="174"/>
      <c r="M3708" s="173"/>
      <c r="N3708" s="173"/>
      <c r="O3708" s="173"/>
      <c r="P3708" s="167"/>
    </row>
    <row r="3709" spans="1:16" x14ac:dyDescent="0.35">
      <c r="A3709" s="177"/>
      <c r="B3709" s="175"/>
      <c r="C3709" s="175"/>
      <c r="D3709" s="175"/>
      <c r="E3709" s="175"/>
      <c r="F3709" s="175"/>
      <c r="G3709" s="176"/>
      <c r="H3709" s="175"/>
      <c r="I3709" s="173"/>
      <c r="J3709" s="173"/>
      <c r="K3709" s="173"/>
      <c r="L3709" s="174"/>
      <c r="M3709" s="173"/>
      <c r="N3709" s="173"/>
      <c r="O3709" s="173"/>
      <c r="P3709" s="167"/>
    </row>
    <row r="3710" spans="1:16" x14ac:dyDescent="0.35">
      <c r="A3710" s="177"/>
      <c r="B3710" s="175"/>
      <c r="C3710" s="175"/>
      <c r="D3710" s="175"/>
      <c r="E3710" s="175"/>
      <c r="F3710" s="175"/>
      <c r="G3710" s="176"/>
      <c r="H3710" s="175"/>
      <c r="I3710" s="173"/>
      <c r="J3710" s="173"/>
      <c r="K3710" s="173"/>
      <c r="L3710" s="174"/>
      <c r="M3710" s="173"/>
      <c r="N3710" s="173"/>
      <c r="O3710" s="173"/>
      <c r="P3710" s="167"/>
    </row>
    <row r="3711" spans="1:16" x14ac:dyDescent="0.35">
      <c r="A3711" s="177"/>
      <c r="B3711" s="175"/>
      <c r="C3711" s="175"/>
      <c r="D3711" s="175"/>
      <c r="E3711" s="175"/>
      <c r="F3711" s="175"/>
      <c r="G3711" s="176"/>
      <c r="H3711" s="175"/>
      <c r="I3711" s="173"/>
      <c r="J3711" s="173"/>
      <c r="K3711" s="173"/>
      <c r="L3711" s="174"/>
      <c r="M3711" s="173"/>
      <c r="N3711" s="173"/>
      <c r="O3711" s="173"/>
      <c r="P3711" s="167"/>
    </row>
    <row r="3712" spans="1:16" x14ac:dyDescent="0.35">
      <c r="A3712" s="177"/>
      <c r="B3712" s="175"/>
      <c r="C3712" s="175"/>
      <c r="D3712" s="175"/>
      <c r="E3712" s="175"/>
      <c r="F3712" s="175"/>
      <c r="G3712" s="176"/>
      <c r="H3712" s="175"/>
      <c r="I3712" s="173"/>
      <c r="J3712" s="173"/>
      <c r="K3712" s="173"/>
      <c r="L3712" s="174"/>
      <c r="M3712" s="173"/>
      <c r="N3712" s="173"/>
      <c r="O3712" s="173"/>
      <c r="P3712" s="167"/>
    </row>
    <row r="3713" spans="1:16" x14ac:dyDescent="0.35">
      <c r="A3713" s="177"/>
      <c r="B3713" s="175"/>
      <c r="C3713" s="175"/>
      <c r="D3713" s="175"/>
      <c r="E3713" s="175"/>
      <c r="F3713" s="175"/>
      <c r="G3713" s="176"/>
      <c r="H3713" s="175"/>
      <c r="I3713" s="173"/>
      <c r="J3713" s="173"/>
      <c r="K3713" s="173"/>
      <c r="L3713" s="174"/>
      <c r="M3713" s="173"/>
      <c r="N3713" s="173"/>
      <c r="O3713" s="173"/>
      <c r="P3713" s="167"/>
    </row>
    <row r="3714" spans="1:16" x14ac:dyDescent="0.35">
      <c r="A3714" s="177"/>
      <c r="B3714" s="175"/>
      <c r="C3714" s="175"/>
      <c r="D3714" s="175"/>
      <c r="E3714" s="175"/>
      <c r="F3714" s="175"/>
      <c r="G3714" s="176"/>
      <c r="H3714" s="175"/>
      <c r="I3714" s="173"/>
      <c r="J3714" s="173"/>
      <c r="K3714" s="173"/>
      <c r="L3714" s="174"/>
      <c r="M3714" s="173"/>
      <c r="N3714" s="173"/>
      <c r="O3714" s="173"/>
      <c r="P3714" s="167"/>
    </row>
    <row r="3715" spans="1:16" x14ac:dyDescent="0.35">
      <c r="A3715" s="177"/>
      <c r="B3715" s="175"/>
      <c r="C3715" s="175"/>
      <c r="D3715" s="175"/>
      <c r="E3715" s="175"/>
      <c r="F3715" s="175"/>
      <c r="G3715" s="176"/>
      <c r="H3715" s="175"/>
      <c r="I3715" s="173"/>
      <c r="J3715" s="173"/>
      <c r="K3715" s="173"/>
      <c r="L3715" s="174"/>
      <c r="M3715" s="173"/>
      <c r="N3715" s="173"/>
      <c r="O3715" s="173"/>
      <c r="P3715" s="167"/>
    </row>
    <row r="3716" spans="1:16" x14ac:dyDescent="0.35">
      <c r="A3716" s="177"/>
      <c r="B3716" s="175"/>
      <c r="C3716" s="175"/>
      <c r="D3716" s="175"/>
      <c r="E3716" s="175"/>
      <c r="F3716" s="175"/>
      <c r="G3716" s="176"/>
      <c r="H3716" s="175"/>
      <c r="I3716" s="173"/>
      <c r="J3716" s="173"/>
      <c r="K3716" s="173"/>
      <c r="L3716" s="174"/>
      <c r="M3716" s="173"/>
      <c r="N3716" s="173"/>
      <c r="O3716" s="173"/>
      <c r="P3716" s="167"/>
    </row>
    <row r="3717" spans="1:16" x14ac:dyDescent="0.35">
      <c r="A3717" s="177"/>
      <c r="B3717" s="175"/>
      <c r="C3717" s="175"/>
      <c r="D3717" s="175"/>
      <c r="E3717" s="175"/>
      <c r="F3717" s="175"/>
      <c r="G3717" s="176"/>
      <c r="H3717" s="175"/>
      <c r="I3717" s="173"/>
      <c r="J3717" s="173"/>
      <c r="K3717" s="173"/>
      <c r="L3717" s="174"/>
      <c r="M3717" s="173"/>
      <c r="N3717" s="173"/>
      <c r="O3717" s="173"/>
      <c r="P3717" s="167"/>
    </row>
    <row r="3718" spans="1:16" x14ac:dyDescent="0.35">
      <c r="A3718" s="177"/>
      <c r="B3718" s="175"/>
      <c r="C3718" s="175"/>
      <c r="D3718" s="175"/>
      <c r="E3718" s="175"/>
      <c r="F3718" s="175"/>
      <c r="G3718" s="176"/>
      <c r="H3718" s="175"/>
      <c r="I3718" s="173"/>
      <c r="J3718" s="173"/>
      <c r="K3718" s="173"/>
      <c r="L3718" s="174"/>
      <c r="M3718" s="173"/>
      <c r="N3718" s="173"/>
      <c r="O3718" s="173"/>
      <c r="P3718" s="167"/>
    </row>
    <row r="3719" spans="1:16" x14ac:dyDescent="0.35">
      <c r="A3719" s="177"/>
      <c r="B3719" s="175"/>
      <c r="C3719" s="175"/>
      <c r="D3719" s="175"/>
      <c r="E3719" s="175"/>
      <c r="F3719" s="175"/>
      <c r="G3719" s="176"/>
      <c r="H3719" s="175"/>
      <c r="I3719" s="173"/>
      <c r="J3719" s="173"/>
      <c r="K3719" s="173"/>
      <c r="L3719" s="174"/>
      <c r="M3719" s="173"/>
      <c r="N3719" s="173"/>
      <c r="O3719" s="173"/>
      <c r="P3719" s="167"/>
    </row>
    <row r="3720" spans="1:16" x14ac:dyDescent="0.35">
      <c r="A3720" s="177"/>
      <c r="B3720" s="175"/>
      <c r="C3720" s="175"/>
      <c r="D3720" s="175"/>
      <c r="E3720" s="175"/>
      <c r="F3720" s="175"/>
      <c r="G3720" s="176"/>
      <c r="H3720" s="175"/>
      <c r="I3720" s="173"/>
      <c r="J3720" s="173"/>
      <c r="K3720" s="173"/>
      <c r="L3720" s="174"/>
      <c r="M3720" s="173"/>
      <c r="N3720" s="173"/>
      <c r="O3720" s="173"/>
      <c r="P3720" s="167"/>
    </row>
    <row r="3721" spans="1:16" x14ac:dyDescent="0.35">
      <c r="A3721" s="177"/>
      <c r="B3721" s="175"/>
      <c r="C3721" s="175"/>
      <c r="D3721" s="175"/>
      <c r="E3721" s="175"/>
      <c r="F3721" s="175"/>
      <c r="G3721" s="176"/>
      <c r="H3721" s="175"/>
      <c r="I3721" s="173"/>
      <c r="J3721" s="173"/>
      <c r="K3721" s="173"/>
      <c r="L3721" s="174"/>
      <c r="M3721" s="173"/>
      <c r="N3721" s="173"/>
      <c r="O3721" s="173"/>
      <c r="P3721" s="167"/>
    </row>
    <row r="3722" spans="1:16" x14ac:dyDescent="0.35">
      <c r="A3722" s="177"/>
      <c r="B3722" s="175"/>
      <c r="C3722" s="175"/>
      <c r="D3722" s="175"/>
      <c r="E3722" s="175"/>
      <c r="F3722" s="175"/>
      <c r="G3722" s="176"/>
      <c r="H3722" s="175"/>
      <c r="I3722" s="173"/>
      <c r="J3722" s="173"/>
      <c r="K3722" s="173"/>
      <c r="L3722" s="174"/>
      <c r="M3722" s="173"/>
      <c r="N3722" s="173"/>
      <c r="O3722" s="173"/>
      <c r="P3722" s="167"/>
    </row>
    <row r="3723" spans="1:16" x14ac:dyDescent="0.35">
      <c r="A3723" s="177"/>
      <c r="B3723" s="175"/>
      <c r="C3723" s="175"/>
      <c r="D3723" s="175"/>
      <c r="E3723" s="175"/>
      <c r="F3723" s="175"/>
      <c r="G3723" s="176"/>
      <c r="H3723" s="175"/>
      <c r="I3723" s="173"/>
      <c r="J3723" s="173"/>
      <c r="K3723" s="173"/>
      <c r="L3723" s="174"/>
      <c r="M3723" s="173"/>
      <c r="N3723" s="173"/>
      <c r="O3723" s="173"/>
      <c r="P3723" s="167"/>
    </row>
    <row r="3724" spans="1:16" x14ac:dyDescent="0.35">
      <c r="A3724" s="177"/>
      <c r="B3724" s="175"/>
      <c r="C3724" s="175"/>
      <c r="D3724" s="175"/>
      <c r="E3724" s="175"/>
      <c r="F3724" s="175"/>
      <c r="G3724" s="176"/>
      <c r="H3724" s="175"/>
      <c r="I3724" s="173"/>
      <c r="J3724" s="173"/>
      <c r="K3724" s="173"/>
      <c r="L3724" s="174"/>
      <c r="M3724" s="173"/>
      <c r="N3724" s="173"/>
      <c r="O3724" s="173"/>
      <c r="P3724" s="167"/>
    </row>
    <row r="3725" spans="1:16" x14ac:dyDescent="0.35">
      <c r="A3725" s="177"/>
      <c r="B3725" s="175"/>
      <c r="C3725" s="175"/>
      <c r="D3725" s="175"/>
      <c r="E3725" s="175"/>
      <c r="F3725" s="175"/>
      <c r="G3725" s="176"/>
      <c r="H3725" s="175"/>
      <c r="I3725" s="173"/>
      <c r="J3725" s="173"/>
      <c r="K3725" s="173"/>
      <c r="L3725" s="174"/>
      <c r="M3725" s="173"/>
      <c r="N3725" s="173"/>
      <c r="O3725" s="173"/>
      <c r="P3725" s="167"/>
    </row>
    <row r="3726" spans="1:16" x14ac:dyDescent="0.35">
      <c r="A3726" s="177"/>
      <c r="B3726" s="175"/>
      <c r="C3726" s="175"/>
      <c r="D3726" s="175"/>
      <c r="E3726" s="175"/>
      <c r="F3726" s="175"/>
      <c r="G3726" s="176"/>
      <c r="H3726" s="175"/>
      <c r="I3726" s="173"/>
      <c r="J3726" s="173"/>
      <c r="K3726" s="173"/>
      <c r="L3726" s="174"/>
      <c r="M3726" s="173"/>
      <c r="N3726" s="173"/>
      <c r="O3726" s="173"/>
      <c r="P3726" s="167"/>
    </row>
    <row r="3727" spans="1:16" x14ac:dyDescent="0.35">
      <c r="A3727" s="177"/>
      <c r="B3727" s="175"/>
      <c r="C3727" s="175"/>
      <c r="D3727" s="175"/>
      <c r="E3727" s="175"/>
      <c r="F3727" s="175"/>
      <c r="G3727" s="176"/>
      <c r="H3727" s="175"/>
      <c r="I3727" s="173"/>
      <c r="J3727" s="173"/>
      <c r="K3727" s="173"/>
      <c r="L3727" s="174"/>
      <c r="M3727" s="173"/>
      <c r="N3727" s="173"/>
      <c r="O3727" s="173"/>
      <c r="P3727" s="167"/>
    </row>
    <row r="3728" spans="1:16" x14ac:dyDescent="0.35">
      <c r="A3728" s="177"/>
      <c r="B3728" s="175"/>
      <c r="C3728" s="175"/>
      <c r="D3728" s="175"/>
      <c r="E3728" s="175"/>
      <c r="F3728" s="175"/>
      <c r="G3728" s="176"/>
      <c r="H3728" s="175"/>
      <c r="I3728" s="173"/>
      <c r="J3728" s="173"/>
      <c r="K3728" s="173"/>
      <c r="L3728" s="174"/>
      <c r="M3728" s="173"/>
      <c r="N3728" s="173"/>
      <c r="O3728" s="173"/>
      <c r="P3728" s="167"/>
    </row>
    <row r="3729" spans="1:16" x14ac:dyDescent="0.35">
      <c r="A3729" s="177"/>
      <c r="B3729" s="175"/>
      <c r="C3729" s="175"/>
      <c r="D3729" s="175"/>
      <c r="E3729" s="175"/>
      <c r="F3729" s="175"/>
      <c r="G3729" s="176"/>
      <c r="H3729" s="175"/>
      <c r="I3729" s="173"/>
      <c r="J3729" s="173"/>
      <c r="K3729" s="173"/>
      <c r="L3729" s="174"/>
      <c r="M3729" s="173"/>
      <c r="N3729" s="173"/>
      <c r="O3729" s="173"/>
      <c r="P3729" s="167"/>
    </row>
    <row r="3730" spans="1:16" x14ac:dyDescent="0.35">
      <c r="A3730" s="177"/>
      <c r="B3730" s="175"/>
      <c r="C3730" s="175"/>
      <c r="D3730" s="175"/>
      <c r="E3730" s="175"/>
      <c r="F3730" s="175"/>
      <c r="G3730" s="176"/>
      <c r="H3730" s="175"/>
      <c r="I3730" s="173"/>
      <c r="J3730" s="173"/>
      <c r="K3730" s="173"/>
      <c r="L3730" s="174"/>
      <c r="M3730" s="173"/>
      <c r="N3730" s="173"/>
      <c r="O3730" s="173"/>
      <c r="P3730" s="167"/>
    </row>
    <row r="3731" spans="1:16" x14ac:dyDescent="0.35">
      <c r="A3731" s="177"/>
      <c r="B3731" s="175"/>
      <c r="C3731" s="175"/>
      <c r="D3731" s="175"/>
      <c r="E3731" s="175"/>
      <c r="F3731" s="175"/>
      <c r="G3731" s="176"/>
      <c r="H3731" s="175"/>
      <c r="I3731" s="173"/>
      <c r="J3731" s="173"/>
      <c r="K3731" s="173"/>
      <c r="L3731" s="174"/>
      <c r="M3731" s="173"/>
      <c r="N3731" s="173"/>
      <c r="O3731" s="173"/>
      <c r="P3731" s="167"/>
    </row>
    <row r="3732" spans="1:16" x14ac:dyDescent="0.35">
      <c r="A3732" s="177"/>
      <c r="B3732" s="175"/>
      <c r="C3732" s="175"/>
      <c r="D3732" s="175"/>
      <c r="E3732" s="175"/>
      <c r="F3732" s="175"/>
      <c r="G3732" s="176"/>
      <c r="H3732" s="175"/>
      <c r="I3732" s="173"/>
      <c r="J3732" s="173"/>
      <c r="K3732" s="173"/>
      <c r="L3732" s="174"/>
      <c r="M3732" s="173"/>
      <c r="N3732" s="173"/>
      <c r="O3732" s="173"/>
      <c r="P3732" s="167"/>
    </row>
    <row r="3733" spans="1:16" x14ac:dyDescent="0.35">
      <c r="A3733" s="177"/>
      <c r="B3733" s="175"/>
      <c r="C3733" s="175"/>
      <c r="D3733" s="175"/>
      <c r="E3733" s="175"/>
      <c r="F3733" s="175"/>
      <c r="G3733" s="176"/>
      <c r="H3733" s="175"/>
      <c r="I3733" s="173"/>
      <c r="J3733" s="173"/>
      <c r="K3733" s="173"/>
      <c r="L3733" s="174"/>
      <c r="M3733" s="173"/>
      <c r="N3733" s="173"/>
      <c r="O3733" s="173"/>
      <c r="P3733" s="167"/>
    </row>
    <row r="3734" spans="1:16" x14ac:dyDescent="0.35">
      <c r="A3734" s="177"/>
      <c r="B3734" s="175"/>
      <c r="C3734" s="175"/>
      <c r="D3734" s="175"/>
      <c r="E3734" s="175"/>
      <c r="F3734" s="175"/>
      <c r="G3734" s="176"/>
      <c r="H3734" s="175"/>
      <c r="I3734" s="173"/>
      <c r="J3734" s="173"/>
      <c r="K3734" s="173"/>
      <c r="L3734" s="174"/>
      <c r="M3734" s="173"/>
      <c r="N3734" s="173"/>
      <c r="O3734" s="173"/>
      <c r="P3734" s="167"/>
    </row>
    <row r="3735" spans="1:16" x14ac:dyDescent="0.35">
      <c r="A3735" s="177"/>
      <c r="B3735" s="175"/>
      <c r="C3735" s="175"/>
      <c r="D3735" s="175"/>
      <c r="E3735" s="175"/>
      <c r="F3735" s="175"/>
      <c r="G3735" s="176"/>
      <c r="H3735" s="175"/>
      <c r="I3735" s="173"/>
      <c r="J3735" s="173"/>
      <c r="K3735" s="173"/>
      <c r="L3735" s="174"/>
      <c r="M3735" s="173"/>
      <c r="N3735" s="173"/>
      <c r="O3735" s="173"/>
      <c r="P3735" s="167"/>
    </row>
    <row r="3736" spans="1:16" x14ac:dyDescent="0.35">
      <c r="A3736" s="177"/>
      <c r="B3736" s="175"/>
      <c r="C3736" s="175"/>
      <c r="D3736" s="175"/>
      <c r="E3736" s="175"/>
      <c r="F3736" s="175"/>
      <c r="G3736" s="176"/>
      <c r="H3736" s="175"/>
      <c r="I3736" s="173"/>
      <c r="J3736" s="173"/>
      <c r="K3736" s="173"/>
      <c r="L3736" s="174"/>
      <c r="M3736" s="173"/>
      <c r="N3736" s="173"/>
      <c r="O3736" s="173"/>
      <c r="P3736" s="167"/>
    </row>
    <row r="3737" spans="1:16" x14ac:dyDescent="0.35">
      <c r="A3737" s="177"/>
      <c r="B3737" s="175"/>
      <c r="C3737" s="175"/>
      <c r="D3737" s="175"/>
      <c r="E3737" s="175"/>
      <c r="F3737" s="175"/>
      <c r="G3737" s="176"/>
      <c r="H3737" s="175"/>
      <c r="I3737" s="173"/>
      <c r="J3737" s="173"/>
      <c r="K3737" s="173"/>
      <c r="L3737" s="174"/>
      <c r="M3737" s="173"/>
      <c r="N3737" s="173"/>
      <c r="O3737" s="173"/>
      <c r="P3737" s="167"/>
    </row>
    <row r="3738" spans="1:16" x14ac:dyDescent="0.35">
      <c r="A3738" s="177"/>
      <c r="B3738" s="175"/>
      <c r="C3738" s="175"/>
      <c r="D3738" s="175"/>
      <c r="E3738" s="175"/>
      <c r="F3738" s="175"/>
      <c r="G3738" s="176"/>
      <c r="H3738" s="175"/>
      <c r="I3738" s="173"/>
      <c r="J3738" s="173"/>
      <c r="K3738" s="173"/>
      <c r="L3738" s="174"/>
      <c r="M3738" s="173"/>
      <c r="N3738" s="173"/>
      <c r="O3738" s="173"/>
      <c r="P3738" s="167"/>
    </row>
    <row r="3739" spans="1:16" x14ac:dyDescent="0.35">
      <c r="A3739" s="177"/>
      <c r="B3739" s="175"/>
      <c r="C3739" s="175"/>
      <c r="D3739" s="175"/>
      <c r="E3739" s="175"/>
      <c r="F3739" s="175"/>
      <c r="G3739" s="176"/>
      <c r="H3739" s="175"/>
      <c r="I3739" s="173"/>
      <c r="J3739" s="173"/>
      <c r="K3739" s="173"/>
      <c r="L3739" s="174"/>
      <c r="M3739" s="173"/>
      <c r="N3739" s="173"/>
      <c r="O3739" s="173"/>
      <c r="P3739" s="167"/>
    </row>
    <row r="3740" spans="1:16" x14ac:dyDescent="0.35">
      <c r="A3740" s="177"/>
      <c r="B3740" s="175"/>
      <c r="C3740" s="175"/>
      <c r="D3740" s="175"/>
      <c r="E3740" s="175"/>
      <c r="F3740" s="175"/>
      <c r="G3740" s="176"/>
      <c r="H3740" s="175"/>
      <c r="I3740" s="173"/>
      <c r="J3740" s="173"/>
      <c r="K3740" s="173"/>
      <c r="L3740" s="174"/>
      <c r="M3740" s="173"/>
      <c r="N3740" s="173"/>
      <c r="O3740" s="173"/>
      <c r="P3740" s="167"/>
    </row>
    <row r="3741" spans="1:16" x14ac:dyDescent="0.35">
      <c r="A3741" s="177"/>
      <c r="B3741" s="175"/>
      <c r="C3741" s="175"/>
      <c r="D3741" s="175"/>
      <c r="E3741" s="175"/>
      <c r="F3741" s="175"/>
      <c r="G3741" s="176"/>
      <c r="H3741" s="175"/>
      <c r="I3741" s="173"/>
      <c r="J3741" s="173"/>
      <c r="K3741" s="173"/>
      <c r="L3741" s="174"/>
      <c r="M3741" s="173"/>
      <c r="N3741" s="173"/>
      <c r="O3741" s="173"/>
      <c r="P3741" s="167"/>
    </row>
    <row r="3742" spans="1:16" x14ac:dyDescent="0.35">
      <c r="A3742" s="177"/>
      <c r="B3742" s="175"/>
      <c r="C3742" s="175"/>
      <c r="D3742" s="175"/>
      <c r="E3742" s="175"/>
      <c r="F3742" s="175"/>
      <c r="G3742" s="176"/>
      <c r="H3742" s="175"/>
      <c r="I3742" s="173"/>
      <c r="J3742" s="173"/>
      <c r="K3742" s="173"/>
      <c r="L3742" s="174"/>
      <c r="M3742" s="173"/>
      <c r="N3742" s="173"/>
      <c r="O3742" s="173"/>
      <c r="P3742" s="167"/>
    </row>
    <row r="3743" spans="1:16" x14ac:dyDescent="0.35">
      <c r="A3743" s="177"/>
      <c r="B3743" s="175"/>
      <c r="C3743" s="175"/>
      <c r="D3743" s="175"/>
      <c r="E3743" s="175"/>
      <c r="F3743" s="175"/>
      <c r="G3743" s="176"/>
      <c r="H3743" s="175"/>
      <c r="I3743" s="173"/>
      <c r="J3743" s="173"/>
      <c r="K3743" s="173"/>
      <c r="L3743" s="174"/>
      <c r="M3743" s="173"/>
      <c r="N3743" s="173"/>
      <c r="O3743" s="173"/>
      <c r="P3743" s="167"/>
    </row>
    <row r="3744" spans="1:16" x14ac:dyDescent="0.35">
      <c r="A3744" s="177"/>
      <c r="B3744" s="175"/>
      <c r="C3744" s="175"/>
      <c r="D3744" s="175"/>
      <c r="E3744" s="175"/>
      <c r="F3744" s="175"/>
      <c r="G3744" s="176"/>
      <c r="H3744" s="175"/>
      <c r="I3744" s="173"/>
      <c r="J3744" s="173"/>
      <c r="K3744" s="173"/>
      <c r="L3744" s="174"/>
      <c r="M3744" s="173"/>
      <c r="N3744" s="173"/>
      <c r="O3744" s="173"/>
      <c r="P3744" s="167"/>
    </row>
    <row r="3745" spans="1:16" x14ac:dyDescent="0.35">
      <c r="A3745" s="177"/>
      <c r="B3745" s="175"/>
      <c r="C3745" s="175"/>
      <c r="D3745" s="175"/>
      <c r="E3745" s="175"/>
      <c r="F3745" s="175"/>
      <c r="G3745" s="176"/>
      <c r="H3745" s="175"/>
      <c r="I3745" s="173"/>
      <c r="J3745" s="173"/>
      <c r="K3745" s="173"/>
      <c r="L3745" s="174"/>
      <c r="M3745" s="173"/>
      <c r="N3745" s="173"/>
      <c r="O3745" s="173"/>
      <c r="P3745" s="167"/>
    </row>
    <row r="3746" spans="1:16" x14ac:dyDescent="0.35">
      <c r="A3746" s="177"/>
      <c r="B3746" s="175"/>
      <c r="C3746" s="175"/>
      <c r="D3746" s="175"/>
      <c r="E3746" s="175"/>
      <c r="F3746" s="175"/>
      <c r="G3746" s="176"/>
      <c r="H3746" s="175"/>
      <c r="I3746" s="173"/>
      <c r="J3746" s="173"/>
      <c r="K3746" s="173"/>
      <c r="L3746" s="174"/>
      <c r="M3746" s="173"/>
      <c r="N3746" s="173"/>
      <c r="O3746" s="173"/>
      <c r="P3746" s="167"/>
    </row>
    <row r="3747" spans="1:16" x14ac:dyDescent="0.35">
      <c r="A3747" s="177"/>
      <c r="B3747" s="175"/>
      <c r="C3747" s="175"/>
      <c r="D3747" s="175"/>
      <c r="E3747" s="175"/>
      <c r="F3747" s="175"/>
      <c r="G3747" s="176"/>
      <c r="H3747" s="175"/>
      <c r="I3747" s="173"/>
      <c r="J3747" s="173"/>
      <c r="K3747" s="173"/>
      <c r="L3747" s="174"/>
      <c r="M3747" s="173"/>
      <c r="N3747" s="173"/>
      <c r="O3747" s="173"/>
      <c r="P3747" s="167"/>
    </row>
    <row r="3748" spans="1:16" x14ac:dyDescent="0.35">
      <c r="A3748" s="177"/>
      <c r="B3748" s="175"/>
      <c r="C3748" s="175"/>
      <c r="D3748" s="175"/>
      <c r="E3748" s="175"/>
      <c r="F3748" s="175"/>
      <c r="G3748" s="176"/>
      <c r="H3748" s="175"/>
      <c r="I3748" s="173"/>
      <c r="J3748" s="173"/>
      <c r="K3748" s="173"/>
      <c r="L3748" s="174"/>
      <c r="M3748" s="173"/>
      <c r="N3748" s="173"/>
      <c r="O3748" s="173"/>
      <c r="P3748" s="167"/>
    </row>
    <row r="3749" spans="1:16" x14ac:dyDescent="0.35">
      <c r="A3749" s="177"/>
      <c r="B3749" s="175"/>
      <c r="C3749" s="175"/>
      <c r="D3749" s="175"/>
      <c r="E3749" s="175"/>
      <c r="F3749" s="175"/>
      <c r="G3749" s="176"/>
      <c r="H3749" s="175"/>
      <c r="I3749" s="173"/>
      <c r="J3749" s="173"/>
      <c r="K3749" s="173"/>
      <c r="L3749" s="174"/>
      <c r="M3749" s="173"/>
      <c r="N3749" s="173"/>
      <c r="O3749" s="173"/>
      <c r="P3749" s="167"/>
    </row>
    <row r="3750" spans="1:16" x14ac:dyDescent="0.35">
      <c r="A3750" s="177"/>
      <c r="B3750" s="175"/>
      <c r="C3750" s="175"/>
      <c r="D3750" s="175"/>
      <c r="E3750" s="175"/>
      <c r="F3750" s="175"/>
      <c r="G3750" s="176"/>
      <c r="H3750" s="175"/>
      <c r="I3750" s="173"/>
      <c r="J3750" s="173"/>
      <c r="K3750" s="173"/>
      <c r="L3750" s="174"/>
      <c r="M3750" s="173"/>
      <c r="N3750" s="173"/>
      <c r="O3750" s="173"/>
      <c r="P3750" s="167"/>
    </row>
    <row r="3751" spans="1:16" x14ac:dyDescent="0.35">
      <c r="A3751" s="177"/>
      <c r="B3751" s="175"/>
      <c r="C3751" s="175"/>
      <c r="D3751" s="175"/>
      <c r="E3751" s="175"/>
      <c r="F3751" s="175"/>
      <c r="G3751" s="176"/>
      <c r="H3751" s="175"/>
      <c r="I3751" s="173"/>
      <c r="J3751" s="173"/>
      <c r="K3751" s="173"/>
      <c r="L3751" s="174"/>
      <c r="M3751" s="173"/>
      <c r="N3751" s="173"/>
      <c r="O3751" s="173"/>
      <c r="P3751" s="167"/>
    </row>
    <row r="3752" spans="1:16" x14ac:dyDescent="0.35">
      <c r="A3752" s="177"/>
      <c r="B3752" s="175"/>
      <c r="C3752" s="175"/>
      <c r="D3752" s="175"/>
      <c r="E3752" s="175"/>
      <c r="F3752" s="175"/>
      <c r="G3752" s="176"/>
      <c r="H3752" s="175"/>
      <c r="I3752" s="173"/>
      <c r="J3752" s="173"/>
      <c r="K3752" s="173"/>
      <c r="L3752" s="174"/>
      <c r="M3752" s="173"/>
      <c r="N3752" s="173"/>
      <c r="O3752" s="173"/>
      <c r="P3752" s="167"/>
    </row>
    <row r="3753" spans="1:16" x14ac:dyDescent="0.35">
      <c r="A3753" s="177"/>
      <c r="B3753" s="175"/>
      <c r="C3753" s="175"/>
      <c r="D3753" s="175"/>
      <c r="E3753" s="175"/>
      <c r="F3753" s="175"/>
      <c r="G3753" s="176"/>
      <c r="H3753" s="175"/>
      <c r="I3753" s="173"/>
      <c r="J3753" s="173"/>
      <c r="K3753" s="173"/>
      <c r="L3753" s="174"/>
      <c r="M3753" s="173"/>
      <c r="N3753" s="173"/>
      <c r="O3753" s="173"/>
      <c r="P3753" s="167"/>
    </row>
    <row r="3754" spans="1:16" x14ac:dyDescent="0.35">
      <c r="A3754" s="177"/>
      <c r="B3754" s="175"/>
      <c r="C3754" s="175"/>
      <c r="D3754" s="175"/>
      <c r="E3754" s="175"/>
      <c r="F3754" s="175"/>
      <c r="G3754" s="176"/>
      <c r="H3754" s="175"/>
      <c r="I3754" s="173"/>
      <c r="J3754" s="173"/>
      <c r="K3754" s="173"/>
      <c r="L3754" s="174"/>
      <c r="M3754" s="173"/>
      <c r="N3754" s="173"/>
      <c r="O3754" s="173"/>
      <c r="P3754" s="167"/>
    </row>
    <row r="3755" spans="1:16" x14ac:dyDescent="0.35">
      <c r="A3755" s="177"/>
      <c r="B3755" s="175"/>
      <c r="C3755" s="175"/>
      <c r="D3755" s="175"/>
      <c r="E3755" s="175"/>
      <c r="F3755" s="175"/>
      <c r="G3755" s="176"/>
      <c r="H3755" s="175"/>
      <c r="I3755" s="173"/>
      <c r="J3755" s="173"/>
      <c r="K3755" s="173"/>
      <c r="L3755" s="174"/>
      <c r="M3755" s="173"/>
      <c r="N3755" s="173"/>
      <c r="O3755" s="173"/>
      <c r="P3755" s="167"/>
    </row>
    <row r="3756" spans="1:16" x14ac:dyDescent="0.35">
      <c r="A3756" s="177"/>
      <c r="B3756" s="175"/>
      <c r="C3756" s="175"/>
      <c r="D3756" s="175"/>
      <c r="E3756" s="175"/>
      <c r="F3756" s="175"/>
      <c r="G3756" s="176"/>
      <c r="H3756" s="175"/>
      <c r="I3756" s="173"/>
      <c r="J3756" s="173"/>
      <c r="K3756" s="173"/>
      <c r="L3756" s="174"/>
      <c r="M3756" s="173"/>
      <c r="N3756" s="173"/>
      <c r="O3756" s="173"/>
      <c r="P3756" s="167"/>
    </row>
    <row r="3757" spans="1:16" x14ac:dyDescent="0.35">
      <c r="A3757" s="177"/>
      <c r="B3757" s="175"/>
      <c r="C3757" s="175"/>
      <c r="D3757" s="175"/>
      <c r="E3757" s="175"/>
      <c r="F3757" s="175"/>
      <c r="G3757" s="176"/>
      <c r="H3757" s="175"/>
      <c r="I3757" s="173"/>
      <c r="J3757" s="173"/>
      <c r="K3757" s="173"/>
      <c r="L3757" s="174"/>
      <c r="M3757" s="173"/>
      <c r="N3757" s="173"/>
      <c r="O3757" s="173"/>
      <c r="P3757" s="167"/>
    </row>
    <row r="3758" spans="1:16" x14ac:dyDescent="0.35">
      <c r="A3758" s="177"/>
      <c r="B3758" s="175"/>
      <c r="C3758" s="175"/>
      <c r="D3758" s="175"/>
      <c r="E3758" s="175"/>
      <c r="F3758" s="175"/>
      <c r="G3758" s="176"/>
      <c r="H3758" s="175"/>
      <c r="I3758" s="173"/>
      <c r="J3758" s="173"/>
      <c r="K3758" s="173"/>
      <c r="L3758" s="174"/>
      <c r="M3758" s="173"/>
      <c r="N3758" s="173"/>
      <c r="O3758" s="173"/>
      <c r="P3758" s="167"/>
    </row>
    <row r="3759" spans="1:16" x14ac:dyDescent="0.35">
      <c r="A3759" s="177"/>
      <c r="B3759" s="175"/>
      <c r="C3759" s="175"/>
      <c r="D3759" s="175"/>
      <c r="E3759" s="175"/>
      <c r="F3759" s="175"/>
      <c r="G3759" s="176"/>
      <c r="H3759" s="175"/>
      <c r="I3759" s="173"/>
      <c r="J3759" s="173"/>
      <c r="K3759" s="173"/>
      <c r="L3759" s="174"/>
      <c r="M3759" s="173"/>
      <c r="N3759" s="173"/>
      <c r="O3759" s="173"/>
      <c r="P3759" s="167"/>
    </row>
    <row r="3760" spans="1:16" x14ac:dyDescent="0.35">
      <c r="A3760" s="177"/>
      <c r="B3760" s="175"/>
      <c r="C3760" s="175"/>
      <c r="D3760" s="175"/>
      <c r="E3760" s="175"/>
      <c r="F3760" s="175"/>
      <c r="G3760" s="176"/>
      <c r="H3760" s="175"/>
      <c r="I3760" s="173"/>
      <c r="J3760" s="173"/>
      <c r="K3760" s="173"/>
      <c r="L3760" s="174"/>
      <c r="M3760" s="173"/>
      <c r="N3760" s="173"/>
      <c r="O3760" s="173"/>
      <c r="P3760" s="167"/>
    </row>
    <row r="3761" spans="1:16" x14ac:dyDescent="0.35">
      <c r="A3761" s="177"/>
      <c r="B3761" s="175"/>
      <c r="C3761" s="175"/>
      <c r="D3761" s="175"/>
      <c r="E3761" s="175"/>
      <c r="F3761" s="175"/>
      <c r="G3761" s="176"/>
      <c r="H3761" s="175"/>
      <c r="I3761" s="173"/>
      <c r="J3761" s="173"/>
      <c r="K3761" s="173"/>
      <c r="L3761" s="174"/>
      <c r="M3761" s="173"/>
      <c r="N3761" s="173"/>
      <c r="O3761" s="173"/>
      <c r="P3761" s="167"/>
    </row>
    <row r="3762" spans="1:16" x14ac:dyDescent="0.35">
      <c r="A3762" s="177"/>
      <c r="B3762" s="175"/>
      <c r="C3762" s="175"/>
      <c r="D3762" s="175"/>
      <c r="E3762" s="175"/>
      <c r="F3762" s="175"/>
      <c r="G3762" s="176"/>
      <c r="H3762" s="175"/>
      <c r="I3762" s="173"/>
      <c r="J3762" s="173"/>
      <c r="K3762" s="173"/>
      <c r="L3762" s="174"/>
      <c r="M3762" s="173"/>
      <c r="N3762" s="173"/>
      <c r="O3762" s="173"/>
      <c r="P3762" s="167"/>
    </row>
    <row r="3763" spans="1:16" x14ac:dyDescent="0.35">
      <c r="A3763" s="177"/>
      <c r="B3763" s="175"/>
      <c r="C3763" s="175"/>
      <c r="D3763" s="175"/>
      <c r="E3763" s="175"/>
      <c r="F3763" s="175"/>
      <c r="G3763" s="176"/>
      <c r="H3763" s="175"/>
      <c r="I3763" s="173"/>
      <c r="J3763" s="173"/>
      <c r="K3763" s="173"/>
      <c r="L3763" s="174"/>
      <c r="M3763" s="173"/>
      <c r="N3763" s="173"/>
      <c r="O3763" s="173"/>
      <c r="P3763" s="167"/>
    </row>
    <row r="3764" spans="1:16" x14ac:dyDescent="0.35">
      <c r="A3764" s="177"/>
      <c r="B3764" s="175"/>
      <c r="C3764" s="175"/>
      <c r="D3764" s="175"/>
      <c r="E3764" s="175"/>
      <c r="F3764" s="175"/>
      <c r="G3764" s="176"/>
      <c r="H3764" s="175"/>
      <c r="I3764" s="173"/>
      <c r="J3764" s="173"/>
      <c r="K3764" s="173"/>
      <c r="L3764" s="174"/>
      <c r="M3764" s="173"/>
      <c r="N3764" s="173"/>
      <c r="O3764" s="173"/>
      <c r="P3764" s="167"/>
    </row>
    <row r="3765" spans="1:16" x14ac:dyDescent="0.35">
      <c r="A3765" s="177"/>
      <c r="B3765" s="175"/>
      <c r="C3765" s="175"/>
      <c r="D3765" s="175"/>
      <c r="E3765" s="175"/>
      <c r="F3765" s="175"/>
      <c r="G3765" s="176"/>
      <c r="H3765" s="175"/>
      <c r="I3765" s="173"/>
      <c r="J3765" s="173"/>
      <c r="K3765" s="173"/>
      <c r="L3765" s="174"/>
      <c r="M3765" s="173"/>
      <c r="N3765" s="173"/>
      <c r="O3765" s="173"/>
      <c r="P3765" s="167"/>
    </row>
    <row r="3766" spans="1:16" x14ac:dyDescent="0.35">
      <c r="A3766" s="177"/>
      <c r="B3766" s="175"/>
      <c r="C3766" s="175"/>
      <c r="D3766" s="175"/>
      <c r="E3766" s="175"/>
      <c r="F3766" s="175"/>
      <c r="G3766" s="176"/>
      <c r="H3766" s="175"/>
      <c r="I3766" s="173"/>
      <c r="J3766" s="173"/>
      <c r="K3766" s="173"/>
      <c r="L3766" s="174"/>
      <c r="M3766" s="173"/>
      <c r="N3766" s="173"/>
      <c r="O3766" s="173"/>
      <c r="P3766" s="167"/>
    </row>
    <row r="3767" spans="1:16" x14ac:dyDescent="0.35">
      <c r="A3767" s="177"/>
      <c r="B3767" s="175"/>
      <c r="C3767" s="175"/>
      <c r="D3767" s="175"/>
      <c r="E3767" s="175"/>
      <c r="F3767" s="175"/>
      <c r="G3767" s="176"/>
      <c r="H3767" s="175"/>
      <c r="I3767" s="173"/>
      <c r="J3767" s="173"/>
      <c r="K3767" s="173"/>
      <c r="L3767" s="174"/>
      <c r="M3767" s="173"/>
      <c r="N3767" s="173"/>
      <c r="O3767" s="173"/>
      <c r="P3767" s="167"/>
    </row>
    <row r="3768" spans="1:16" x14ac:dyDescent="0.35">
      <c r="A3768" s="177"/>
      <c r="B3768" s="175"/>
      <c r="C3768" s="175"/>
      <c r="D3768" s="175"/>
      <c r="E3768" s="175"/>
      <c r="F3768" s="175"/>
      <c r="G3768" s="176"/>
      <c r="H3768" s="175"/>
      <c r="I3768" s="173"/>
      <c r="J3768" s="173"/>
      <c r="K3768" s="173"/>
      <c r="L3768" s="174"/>
      <c r="M3768" s="173"/>
      <c r="N3768" s="173"/>
      <c r="O3768" s="173"/>
      <c r="P3768" s="167"/>
    </row>
    <row r="3769" spans="1:16" x14ac:dyDescent="0.35">
      <c r="A3769" s="177"/>
      <c r="B3769" s="175"/>
      <c r="C3769" s="175"/>
      <c r="D3769" s="175"/>
      <c r="E3769" s="175"/>
      <c r="F3769" s="175"/>
      <c r="G3769" s="176"/>
      <c r="H3769" s="175"/>
      <c r="I3769" s="173"/>
      <c r="J3769" s="173"/>
      <c r="K3769" s="173"/>
      <c r="L3769" s="174"/>
      <c r="M3769" s="173"/>
      <c r="N3769" s="173"/>
      <c r="O3769" s="173"/>
      <c r="P3769" s="167"/>
    </row>
    <row r="3770" spans="1:16" x14ac:dyDescent="0.35">
      <c r="A3770" s="177"/>
      <c r="B3770" s="175"/>
      <c r="C3770" s="175"/>
      <c r="D3770" s="175"/>
      <c r="E3770" s="175"/>
      <c r="F3770" s="175"/>
      <c r="G3770" s="176"/>
      <c r="H3770" s="175"/>
      <c r="I3770" s="173"/>
      <c r="J3770" s="173"/>
      <c r="K3770" s="173"/>
      <c r="L3770" s="174"/>
      <c r="M3770" s="173"/>
      <c r="N3770" s="173"/>
      <c r="O3770" s="173"/>
      <c r="P3770" s="167"/>
    </row>
    <row r="3771" spans="1:16" x14ac:dyDescent="0.35">
      <c r="A3771" s="177"/>
      <c r="B3771" s="175"/>
      <c r="C3771" s="175"/>
      <c r="D3771" s="175"/>
      <c r="E3771" s="175"/>
      <c r="F3771" s="175"/>
      <c r="G3771" s="176"/>
      <c r="H3771" s="175"/>
      <c r="I3771" s="173"/>
      <c r="J3771" s="173"/>
      <c r="K3771" s="173"/>
      <c r="L3771" s="174"/>
      <c r="M3771" s="173"/>
      <c r="N3771" s="173"/>
      <c r="O3771" s="173"/>
      <c r="P3771" s="167"/>
    </row>
    <row r="3772" spans="1:16" x14ac:dyDescent="0.35">
      <c r="A3772" s="177"/>
      <c r="B3772" s="175"/>
      <c r="C3772" s="175"/>
      <c r="D3772" s="175"/>
      <c r="E3772" s="175"/>
      <c r="F3772" s="175"/>
      <c r="G3772" s="176"/>
      <c r="H3772" s="175"/>
      <c r="I3772" s="173"/>
      <c r="J3772" s="173"/>
      <c r="K3772" s="173"/>
      <c r="L3772" s="174"/>
      <c r="M3772" s="173"/>
      <c r="N3772" s="173"/>
      <c r="O3772" s="173"/>
      <c r="P3772" s="167"/>
    </row>
    <row r="3773" spans="1:16" x14ac:dyDescent="0.35">
      <c r="A3773" s="177"/>
      <c r="B3773" s="175"/>
      <c r="C3773" s="175"/>
      <c r="D3773" s="175"/>
      <c r="E3773" s="175"/>
      <c r="F3773" s="175"/>
      <c r="G3773" s="176"/>
      <c r="H3773" s="175"/>
      <c r="I3773" s="173"/>
      <c r="J3773" s="173"/>
      <c r="K3773" s="173"/>
      <c r="L3773" s="174"/>
      <c r="M3773" s="173"/>
      <c r="N3773" s="173"/>
      <c r="O3773" s="173"/>
      <c r="P3773" s="167"/>
    </row>
    <row r="3774" spans="1:16" x14ac:dyDescent="0.35">
      <c r="A3774" s="177"/>
      <c r="B3774" s="175"/>
      <c r="C3774" s="175"/>
      <c r="D3774" s="175"/>
      <c r="E3774" s="175"/>
      <c r="F3774" s="175"/>
      <c r="G3774" s="176"/>
      <c r="H3774" s="175"/>
      <c r="I3774" s="173"/>
      <c r="J3774" s="173"/>
      <c r="K3774" s="173"/>
      <c r="L3774" s="174"/>
      <c r="M3774" s="173"/>
      <c r="N3774" s="173"/>
      <c r="O3774" s="173"/>
      <c r="P3774" s="167"/>
    </row>
    <row r="3775" spans="1:16" x14ac:dyDescent="0.35">
      <c r="A3775" s="177"/>
      <c r="B3775" s="175"/>
      <c r="C3775" s="175"/>
      <c r="D3775" s="175"/>
      <c r="E3775" s="175"/>
      <c r="F3775" s="175"/>
      <c r="G3775" s="176"/>
      <c r="H3775" s="175"/>
      <c r="I3775" s="173"/>
      <c r="J3775" s="173"/>
      <c r="K3775" s="173"/>
      <c r="L3775" s="174"/>
      <c r="M3775" s="173"/>
      <c r="N3775" s="173"/>
      <c r="O3775" s="173"/>
      <c r="P3775" s="167"/>
    </row>
    <row r="3776" spans="1:16" x14ac:dyDescent="0.35">
      <c r="A3776" s="177"/>
      <c r="B3776" s="175"/>
      <c r="C3776" s="175"/>
      <c r="D3776" s="175"/>
      <c r="E3776" s="175"/>
      <c r="F3776" s="175"/>
      <c r="G3776" s="176"/>
      <c r="H3776" s="175"/>
      <c r="I3776" s="173"/>
      <c r="J3776" s="173"/>
      <c r="K3776" s="173"/>
      <c r="L3776" s="174"/>
      <c r="M3776" s="173"/>
      <c r="N3776" s="173"/>
      <c r="O3776" s="173"/>
      <c r="P3776" s="167"/>
    </row>
    <row r="3777" spans="1:16" x14ac:dyDescent="0.35">
      <c r="A3777" s="177"/>
      <c r="B3777" s="175"/>
      <c r="C3777" s="175"/>
      <c r="D3777" s="175"/>
      <c r="E3777" s="175"/>
      <c r="F3777" s="175"/>
      <c r="G3777" s="176"/>
      <c r="H3777" s="175"/>
      <c r="I3777" s="173"/>
      <c r="J3777" s="173"/>
      <c r="K3777" s="173"/>
      <c r="L3777" s="174"/>
      <c r="M3777" s="173"/>
      <c r="N3777" s="173"/>
      <c r="O3777" s="173"/>
      <c r="P3777" s="167"/>
    </row>
    <row r="3778" spans="1:16" x14ac:dyDescent="0.35">
      <c r="A3778" s="177"/>
      <c r="B3778" s="175"/>
      <c r="C3778" s="175"/>
      <c r="D3778" s="175"/>
      <c r="E3778" s="175"/>
      <c r="F3778" s="175"/>
      <c r="G3778" s="176"/>
      <c r="H3778" s="175"/>
      <c r="I3778" s="173"/>
      <c r="J3778" s="173"/>
      <c r="K3778" s="173"/>
      <c r="L3778" s="174"/>
      <c r="M3778" s="173"/>
      <c r="N3778" s="173"/>
      <c r="O3778" s="173"/>
      <c r="P3778" s="167"/>
    </row>
    <row r="3779" spans="1:16" x14ac:dyDescent="0.35">
      <c r="A3779" s="177"/>
      <c r="B3779" s="175"/>
      <c r="C3779" s="175"/>
      <c r="D3779" s="175"/>
      <c r="E3779" s="175"/>
      <c r="F3779" s="175"/>
      <c r="G3779" s="176"/>
      <c r="H3779" s="175"/>
      <c r="I3779" s="173"/>
      <c r="J3779" s="173"/>
      <c r="K3779" s="173"/>
      <c r="L3779" s="174"/>
      <c r="M3779" s="173"/>
      <c r="N3779" s="173"/>
      <c r="O3779" s="173"/>
      <c r="P3779" s="167"/>
    </row>
    <row r="3780" spans="1:16" x14ac:dyDescent="0.35">
      <c r="A3780" s="177"/>
      <c r="B3780" s="175"/>
      <c r="C3780" s="175"/>
      <c r="D3780" s="175"/>
      <c r="E3780" s="175"/>
      <c r="F3780" s="175"/>
      <c r="G3780" s="176"/>
      <c r="H3780" s="175"/>
      <c r="I3780" s="173"/>
      <c r="J3780" s="173"/>
      <c r="K3780" s="173"/>
      <c r="L3780" s="174"/>
      <c r="M3780" s="173"/>
      <c r="N3780" s="173"/>
      <c r="O3780" s="173"/>
      <c r="P3780" s="167"/>
    </row>
    <row r="3781" spans="1:16" x14ac:dyDescent="0.35">
      <c r="A3781" s="177"/>
      <c r="B3781" s="175"/>
      <c r="C3781" s="175"/>
      <c r="D3781" s="175"/>
      <c r="E3781" s="175"/>
      <c r="F3781" s="175"/>
      <c r="G3781" s="176"/>
      <c r="H3781" s="175"/>
      <c r="I3781" s="173"/>
      <c r="J3781" s="173"/>
      <c r="K3781" s="173"/>
      <c r="L3781" s="174"/>
      <c r="M3781" s="173"/>
      <c r="N3781" s="173"/>
      <c r="O3781" s="173"/>
      <c r="P3781" s="167"/>
    </row>
    <row r="3782" spans="1:16" x14ac:dyDescent="0.35">
      <c r="A3782" s="177"/>
      <c r="B3782" s="175"/>
      <c r="C3782" s="175"/>
      <c r="D3782" s="175"/>
      <c r="E3782" s="175"/>
      <c r="F3782" s="175"/>
      <c r="G3782" s="176"/>
      <c r="H3782" s="175"/>
      <c r="I3782" s="173"/>
      <c r="J3782" s="173"/>
      <c r="K3782" s="173"/>
      <c r="L3782" s="174"/>
      <c r="M3782" s="173"/>
      <c r="N3782" s="173"/>
      <c r="O3782" s="173"/>
      <c r="P3782" s="167"/>
    </row>
    <row r="3783" spans="1:16" x14ac:dyDescent="0.35">
      <c r="A3783" s="177"/>
      <c r="B3783" s="175"/>
      <c r="C3783" s="175"/>
      <c r="D3783" s="175"/>
      <c r="E3783" s="175"/>
      <c r="F3783" s="175"/>
      <c r="G3783" s="176"/>
      <c r="H3783" s="175"/>
      <c r="I3783" s="173"/>
      <c r="J3783" s="173"/>
      <c r="K3783" s="173"/>
      <c r="L3783" s="174"/>
      <c r="M3783" s="173"/>
      <c r="N3783" s="173"/>
      <c r="O3783" s="173"/>
      <c r="P3783" s="167"/>
    </row>
    <row r="3784" spans="1:16" x14ac:dyDescent="0.35">
      <c r="A3784" s="177"/>
      <c r="B3784" s="175"/>
      <c r="C3784" s="175"/>
      <c r="D3784" s="175"/>
      <c r="E3784" s="175"/>
      <c r="F3784" s="175"/>
      <c r="G3784" s="176"/>
      <c r="H3784" s="175"/>
      <c r="I3784" s="173"/>
      <c r="J3784" s="173"/>
      <c r="K3784" s="173"/>
      <c r="L3784" s="174"/>
      <c r="M3784" s="173"/>
      <c r="N3784" s="173"/>
      <c r="O3784" s="173"/>
      <c r="P3784" s="167"/>
    </row>
    <row r="3785" spans="1:16" x14ac:dyDescent="0.35">
      <c r="A3785" s="177"/>
      <c r="B3785" s="175"/>
      <c r="C3785" s="175"/>
      <c r="D3785" s="175"/>
      <c r="E3785" s="175"/>
      <c r="F3785" s="175"/>
      <c r="G3785" s="176"/>
      <c r="H3785" s="175"/>
      <c r="I3785" s="173"/>
      <c r="J3785" s="173"/>
      <c r="K3785" s="173"/>
      <c r="L3785" s="174"/>
      <c r="M3785" s="173"/>
      <c r="N3785" s="173"/>
      <c r="O3785" s="173"/>
      <c r="P3785" s="167"/>
    </row>
    <row r="3786" spans="1:16" x14ac:dyDescent="0.35">
      <c r="A3786" s="177"/>
      <c r="B3786" s="175"/>
      <c r="C3786" s="175"/>
      <c r="D3786" s="175"/>
      <c r="E3786" s="175"/>
      <c r="F3786" s="175"/>
      <c r="G3786" s="176"/>
      <c r="H3786" s="175"/>
      <c r="I3786" s="173"/>
      <c r="J3786" s="173"/>
      <c r="K3786" s="173"/>
      <c r="L3786" s="174"/>
      <c r="M3786" s="173"/>
      <c r="N3786" s="173"/>
      <c r="O3786" s="173"/>
      <c r="P3786" s="167"/>
    </row>
    <row r="3787" spans="1:16" x14ac:dyDescent="0.35">
      <c r="A3787" s="177"/>
      <c r="B3787" s="175"/>
      <c r="C3787" s="175"/>
      <c r="D3787" s="175"/>
      <c r="E3787" s="175"/>
      <c r="F3787" s="175"/>
      <c r="G3787" s="176"/>
      <c r="H3787" s="175"/>
      <c r="I3787" s="173"/>
      <c r="J3787" s="173"/>
      <c r="K3787" s="173"/>
      <c r="L3787" s="174"/>
      <c r="M3787" s="173"/>
      <c r="N3787" s="173"/>
      <c r="O3787" s="173"/>
      <c r="P3787" s="167"/>
    </row>
    <row r="3788" spans="1:16" x14ac:dyDescent="0.35">
      <c r="A3788" s="177"/>
      <c r="B3788" s="175"/>
      <c r="C3788" s="175"/>
      <c r="D3788" s="175"/>
      <c r="E3788" s="175"/>
      <c r="F3788" s="175"/>
      <c r="G3788" s="176"/>
      <c r="H3788" s="175"/>
      <c r="I3788" s="173"/>
      <c r="J3788" s="173"/>
      <c r="K3788" s="173"/>
      <c r="L3788" s="174"/>
      <c r="M3788" s="173"/>
      <c r="N3788" s="173"/>
      <c r="O3788" s="173"/>
      <c r="P3788" s="167"/>
    </row>
    <row r="3789" spans="1:16" x14ac:dyDescent="0.35">
      <c r="A3789" s="177"/>
      <c r="B3789" s="175"/>
      <c r="C3789" s="175"/>
      <c r="D3789" s="175"/>
      <c r="E3789" s="175"/>
      <c r="F3789" s="175"/>
      <c r="G3789" s="176"/>
      <c r="H3789" s="175"/>
      <c r="I3789" s="173"/>
      <c r="J3789" s="173"/>
      <c r="K3789" s="173"/>
      <c r="L3789" s="174"/>
      <c r="M3789" s="173"/>
      <c r="N3789" s="173"/>
      <c r="O3789" s="173"/>
      <c r="P3789" s="167"/>
    </row>
    <row r="3790" spans="1:16" x14ac:dyDescent="0.35">
      <c r="A3790" s="177"/>
      <c r="B3790" s="175"/>
      <c r="C3790" s="175"/>
      <c r="D3790" s="175"/>
      <c r="E3790" s="175"/>
      <c r="F3790" s="175"/>
      <c r="G3790" s="176"/>
      <c r="H3790" s="175"/>
      <c r="I3790" s="173"/>
      <c r="J3790" s="173"/>
      <c r="K3790" s="173"/>
      <c r="L3790" s="174"/>
      <c r="M3790" s="173"/>
      <c r="N3790" s="173"/>
      <c r="O3790" s="173"/>
      <c r="P3790" s="167"/>
    </row>
    <row r="3791" spans="1:16" x14ac:dyDescent="0.35">
      <c r="A3791" s="177"/>
      <c r="B3791" s="175"/>
      <c r="C3791" s="175"/>
      <c r="D3791" s="175"/>
      <c r="E3791" s="175"/>
      <c r="F3791" s="175"/>
      <c r="G3791" s="176"/>
      <c r="H3791" s="175"/>
      <c r="I3791" s="173"/>
      <c r="J3791" s="173"/>
      <c r="K3791" s="173"/>
      <c r="L3791" s="174"/>
      <c r="M3791" s="173"/>
      <c r="N3791" s="173"/>
      <c r="O3791" s="173"/>
      <c r="P3791" s="167"/>
    </row>
    <row r="3792" spans="1:16" x14ac:dyDescent="0.35">
      <c r="A3792" s="177"/>
      <c r="B3792" s="175"/>
      <c r="C3792" s="175"/>
      <c r="D3792" s="175"/>
      <c r="E3792" s="175"/>
      <c r="F3792" s="175"/>
      <c r="G3792" s="176"/>
      <c r="H3792" s="175"/>
      <c r="I3792" s="173"/>
      <c r="J3792" s="173"/>
      <c r="K3792" s="173"/>
      <c r="L3792" s="174"/>
      <c r="M3792" s="173"/>
      <c r="N3792" s="173"/>
      <c r="O3792" s="173"/>
      <c r="P3792" s="167"/>
    </row>
    <row r="3793" spans="1:16" x14ac:dyDescent="0.35">
      <c r="A3793" s="177"/>
      <c r="B3793" s="175"/>
      <c r="C3793" s="175"/>
      <c r="D3793" s="175"/>
      <c r="E3793" s="175"/>
      <c r="F3793" s="175"/>
      <c r="G3793" s="176"/>
      <c r="H3793" s="175"/>
      <c r="I3793" s="173"/>
      <c r="J3793" s="173"/>
      <c r="K3793" s="173"/>
      <c r="L3793" s="174"/>
      <c r="M3793" s="173"/>
      <c r="N3793" s="173"/>
      <c r="O3793" s="173"/>
      <c r="P3793" s="167"/>
    </row>
    <row r="3794" spans="1:16" x14ac:dyDescent="0.35">
      <c r="A3794" s="177"/>
      <c r="B3794" s="175"/>
      <c r="C3794" s="175"/>
      <c r="D3794" s="175"/>
      <c r="E3794" s="175"/>
      <c r="F3794" s="175"/>
      <c r="G3794" s="176"/>
      <c r="H3794" s="175"/>
      <c r="I3794" s="173"/>
      <c r="J3794" s="173"/>
      <c r="K3794" s="173"/>
      <c r="L3794" s="174"/>
      <c r="M3794" s="173"/>
      <c r="N3794" s="173"/>
      <c r="O3794" s="173"/>
      <c r="P3794" s="167"/>
    </row>
    <row r="3795" spans="1:16" x14ac:dyDescent="0.35">
      <c r="A3795" s="177"/>
      <c r="B3795" s="175"/>
      <c r="C3795" s="175"/>
      <c r="D3795" s="175"/>
      <c r="E3795" s="175"/>
      <c r="F3795" s="175"/>
      <c r="G3795" s="176"/>
      <c r="H3795" s="175"/>
      <c r="I3795" s="173"/>
      <c r="J3795" s="173"/>
      <c r="K3795" s="173"/>
      <c r="L3795" s="174"/>
      <c r="M3795" s="173"/>
      <c r="N3795" s="173"/>
      <c r="O3795" s="173"/>
      <c r="P3795" s="167"/>
    </row>
    <row r="3796" spans="1:16" x14ac:dyDescent="0.35">
      <c r="A3796" s="177"/>
      <c r="B3796" s="175"/>
      <c r="C3796" s="175"/>
      <c r="D3796" s="175"/>
      <c r="E3796" s="175"/>
      <c r="F3796" s="175"/>
      <c r="G3796" s="176"/>
      <c r="H3796" s="175"/>
      <c r="I3796" s="173"/>
      <c r="J3796" s="173"/>
      <c r="K3796" s="173"/>
      <c r="L3796" s="174"/>
      <c r="M3796" s="173"/>
      <c r="N3796" s="173"/>
      <c r="O3796" s="173"/>
      <c r="P3796" s="167"/>
    </row>
    <row r="3797" spans="1:16" x14ac:dyDescent="0.35">
      <c r="A3797" s="177"/>
      <c r="B3797" s="175"/>
      <c r="C3797" s="175"/>
      <c r="D3797" s="175"/>
      <c r="E3797" s="175"/>
      <c r="F3797" s="175"/>
      <c r="G3797" s="176"/>
      <c r="H3797" s="175"/>
      <c r="I3797" s="173"/>
      <c r="J3797" s="173"/>
      <c r="K3797" s="173"/>
      <c r="L3797" s="174"/>
      <c r="M3797" s="173"/>
      <c r="N3797" s="173"/>
      <c r="O3797" s="173"/>
      <c r="P3797" s="167"/>
    </row>
    <row r="3798" spans="1:16" x14ac:dyDescent="0.35">
      <c r="A3798" s="177"/>
      <c r="B3798" s="175"/>
      <c r="C3798" s="175"/>
      <c r="D3798" s="175"/>
      <c r="E3798" s="175"/>
      <c r="F3798" s="175"/>
      <c r="G3798" s="176"/>
      <c r="H3798" s="175"/>
      <c r="I3798" s="173"/>
      <c r="J3798" s="173"/>
      <c r="K3798" s="173"/>
      <c r="L3798" s="174"/>
      <c r="M3798" s="173"/>
      <c r="N3798" s="173"/>
      <c r="O3798" s="173"/>
      <c r="P3798" s="167"/>
    </row>
    <row r="3799" spans="1:16" x14ac:dyDescent="0.35">
      <c r="A3799" s="177"/>
      <c r="B3799" s="175"/>
      <c r="C3799" s="175"/>
      <c r="D3799" s="175"/>
      <c r="E3799" s="175"/>
      <c r="F3799" s="175"/>
      <c r="G3799" s="176"/>
      <c r="H3799" s="175"/>
      <c r="I3799" s="173"/>
      <c r="J3799" s="173"/>
      <c r="K3799" s="173"/>
      <c r="L3799" s="174"/>
      <c r="M3799" s="173"/>
      <c r="N3799" s="173"/>
      <c r="O3799" s="173"/>
      <c r="P3799" s="167"/>
    </row>
    <row r="3800" spans="1:16" x14ac:dyDescent="0.35">
      <c r="A3800" s="177"/>
      <c r="B3800" s="175"/>
      <c r="C3800" s="175"/>
      <c r="D3800" s="175"/>
      <c r="E3800" s="175"/>
      <c r="F3800" s="175"/>
      <c r="G3800" s="176"/>
      <c r="H3800" s="175"/>
      <c r="I3800" s="173"/>
      <c r="J3800" s="173"/>
      <c r="K3800" s="173"/>
      <c r="L3800" s="174"/>
      <c r="M3800" s="173"/>
      <c r="N3800" s="173"/>
      <c r="O3800" s="173"/>
      <c r="P3800" s="167"/>
    </row>
    <row r="3801" spans="1:16" x14ac:dyDescent="0.35">
      <c r="A3801" s="177"/>
      <c r="B3801" s="175"/>
      <c r="C3801" s="175"/>
      <c r="D3801" s="175"/>
      <c r="E3801" s="175"/>
      <c r="F3801" s="175"/>
      <c r="G3801" s="176"/>
      <c r="H3801" s="175"/>
      <c r="I3801" s="173"/>
      <c r="J3801" s="173"/>
      <c r="K3801" s="173"/>
      <c r="L3801" s="174"/>
      <c r="M3801" s="173"/>
      <c r="N3801" s="173"/>
      <c r="O3801" s="173"/>
      <c r="P3801" s="167"/>
    </row>
    <row r="3802" spans="1:16" x14ac:dyDescent="0.35">
      <c r="A3802" s="177"/>
      <c r="B3802" s="175"/>
      <c r="C3802" s="175"/>
      <c r="D3802" s="175"/>
      <c r="E3802" s="175"/>
      <c r="F3802" s="175"/>
      <c r="G3802" s="176"/>
      <c r="H3802" s="175"/>
      <c r="I3802" s="173"/>
      <c r="J3802" s="173"/>
      <c r="K3802" s="173"/>
      <c r="L3802" s="174"/>
      <c r="M3802" s="173"/>
      <c r="N3802" s="173"/>
      <c r="O3802" s="173"/>
      <c r="P3802" s="167"/>
    </row>
    <row r="3803" spans="1:16" x14ac:dyDescent="0.35">
      <c r="A3803" s="177"/>
      <c r="B3803" s="175"/>
      <c r="C3803" s="175"/>
      <c r="D3803" s="175"/>
      <c r="E3803" s="175"/>
      <c r="F3803" s="175"/>
      <c r="G3803" s="176"/>
      <c r="H3803" s="175"/>
      <c r="I3803" s="173"/>
      <c r="J3803" s="173"/>
      <c r="K3803" s="173"/>
      <c r="L3803" s="174"/>
      <c r="M3803" s="173"/>
      <c r="N3803" s="173"/>
      <c r="O3803" s="173"/>
      <c r="P3803" s="167"/>
    </row>
    <row r="3804" spans="1:16" x14ac:dyDescent="0.35">
      <c r="A3804" s="177"/>
      <c r="B3804" s="175"/>
      <c r="C3804" s="175"/>
      <c r="D3804" s="175"/>
      <c r="E3804" s="175"/>
      <c r="F3804" s="175"/>
      <c r="G3804" s="176"/>
      <c r="H3804" s="175"/>
      <c r="I3804" s="173"/>
      <c r="J3804" s="173"/>
      <c r="K3804" s="173"/>
      <c r="L3804" s="174"/>
      <c r="M3804" s="173"/>
      <c r="N3804" s="173"/>
      <c r="O3804" s="173"/>
      <c r="P3804" s="167"/>
    </row>
    <row r="3805" spans="1:16" x14ac:dyDescent="0.35">
      <c r="A3805" s="177"/>
      <c r="B3805" s="175"/>
      <c r="C3805" s="175"/>
      <c r="D3805" s="175"/>
      <c r="E3805" s="175"/>
      <c r="F3805" s="175"/>
      <c r="G3805" s="176"/>
      <c r="H3805" s="175"/>
      <c r="I3805" s="173"/>
      <c r="J3805" s="173"/>
      <c r="K3805" s="173"/>
      <c r="L3805" s="174"/>
      <c r="M3805" s="173"/>
      <c r="N3805" s="173"/>
      <c r="O3805" s="173"/>
      <c r="P3805" s="167"/>
    </row>
    <row r="3806" spans="1:16" x14ac:dyDescent="0.35">
      <c r="A3806" s="177"/>
      <c r="B3806" s="175"/>
      <c r="C3806" s="175"/>
      <c r="D3806" s="175"/>
      <c r="E3806" s="175"/>
      <c r="F3806" s="175"/>
      <c r="G3806" s="176"/>
      <c r="H3806" s="175"/>
      <c r="I3806" s="173"/>
      <c r="J3806" s="173"/>
      <c r="K3806" s="173"/>
      <c r="L3806" s="174"/>
      <c r="M3806" s="173"/>
      <c r="N3806" s="173"/>
      <c r="O3806" s="173"/>
      <c r="P3806" s="167"/>
    </row>
    <row r="3807" spans="1:16" x14ac:dyDescent="0.35">
      <c r="A3807" s="177"/>
      <c r="B3807" s="175"/>
      <c r="C3807" s="175"/>
      <c r="D3807" s="175"/>
      <c r="E3807" s="175"/>
      <c r="F3807" s="175"/>
      <c r="G3807" s="176"/>
      <c r="H3807" s="175"/>
      <c r="I3807" s="173"/>
      <c r="J3807" s="173"/>
      <c r="K3807" s="173"/>
      <c r="L3807" s="174"/>
      <c r="M3807" s="173"/>
      <c r="N3807" s="173"/>
      <c r="O3807" s="173"/>
      <c r="P3807" s="167"/>
    </row>
    <row r="3808" spans="1:16" x14ac:dyDescent="0.35">
      <c r="A3808" s="177"/>
      <c r="B3808" s="175"/>
      <c r="C3808" s="175"/>
      <c r="D3808" s="175"/>
      <c r="E3808" s="175"/>
      <c r="F3808" s="175"/>
      <c r="G3808" s="176"/>
      <c r="H3808" s="175"/>
      <c r="I3808" s="173"/>
      <c r="J3808" s="173"/>
      <c r="K3808" s="173"/>
      <c r="L3808" s="174"/>
      <c r="M3808" s="173"/>
      <c r="N3808" s="173"/>
      <c r="O3808" s="173"/>
      <c r="P3808" s="167"/>
    </row>
    <row r="3809" spans="1:16" x14ac:dyDescent="0.35">
      <c r="A3809" s="177"/>
      <c r="B3809" s="175"/>
      <c r="C3809" s="175"/>
      <c r="D3809" s="175"/>
      <c r="E3809" s="175"/>
      <c r="F3809" s="175"/>
      <c r="G3809" s="176"/>
      <c r="H3809" s="175"/>
      <c r="I3809" s="173"/>
      <c r="J3809" s="173"/>
      <c r="K3809" s="173"/>
      <c r="L3809" s="174"/>
      <c r="M3809" s="173"/>
      <c r="N3809" s="173"/>
      <c r="O3809" s="173"/>
      <c r="P3809" s="167"/>
    </row>
    <row r="3810" spans="1:16" x14ac:dyDescent="0.35">
      <c r="A3810" s="177"/>
      <c r="B3810" s="175"/>
      <c r="C3810" s="175"/>
      <c r="D3810" s="175"/>
      <c r="E3810" s="175"/>
      <c r="F3810" s="175"/>
      <c r="G3810" s="176"/>
      <c r="H3810" s="175"/>
      <c r="I3810" s="173"/>
      <c r="J3810" s="173"/>
      <c r="K3810" s="173"/>
      <c r="L3810" s="174"/>
      <c r="M3810" s="173"/>
      <c r="N3810" s="173"/>
      <c r="O3810" s="173"/>
      <c r="P3810" s="167"/>
    </row>
    <row r="3811" spans="1:16" x14ac:dyDescent="0.35">
      <c r="A3811" s="177"/>
      <c r="B3811" s="175"/>
      <c r="C3811" s="175"/>
      <c r="D3811" s="175"/>
      <c r="E3811" s="175"/>
      <c r="F3811" s="175"/>
      <c r="G3811" s="176"/>
      <c r="H3811" s="175"/>
      <c r="I3811" s="173"/>
      <c r="J3811" s="173"/>
      <c r="K3811" s="173"/>
      <c r="L3811" s="174"/>
      <c r="M3811" s="173"/>
      <c r="N3811" s="173"/>
      <c r="O3811" s="173"/>
      <c r="P3811" s="167"/>
    </row>
    <row r="3812" spans="1:16" x14ac:dyDescent="0.35">
      <c r="A3812" s="177"/>
      <c r="B3812" s="175"/>
      <c r="C3812" s="175"/>
      <c r="D3812" s="175"/>
      <c r="E3812" s="175"/>
      <c r="F3812" s="175"/>
      <c r="G3812" s="176"/>
      <c r="H3812" s="175"/>
      <c r="I3812" s="173"/>
      <c r="J3812" s="173"/>
      <c r="K3812" s="173"/>
      <c r="L3812" s="174"/>
      <c r="M3812" s="173"/>
      <c r="N3812" s="173"/>
      <c r="O3812" s="173"/>
      <c r="P3812" s="167"/>
    </row>
    <row r="3813" spans="1:16" x14ac:dyDescent="0.35">
      <c r="A3813" s="177"/>
      <c r="B3813" s="175"/>
      <c r="C3813" s="175"/>
      <c r="D3813" s="175"/>
      <c r="E3813" s="175"/>
      <c r="F3813" s="175"/>
      <c r="G3813" s="176"/>
      <c r="H3813" s="175"/>
      <c r="I3813" s="173"/>
      <c r="J3813" s="173"/>
      <c r="K3813" s="173"/>
      <c r="L3813" s="174"/>
      <c r="M3813" s="173"/>
      <c r="N3813" s="173"/>
      <c r="O3813" s="173"/>
      <c r="P3813" s="167"/>
    </row>
    <row r="3814" spans="1:16" x14ac:dyDescent="0.35">
      <c r="A3814" s="177"/>
      <c r="B3814" s="175"/>
      <c r="C3814" s="175"/>
      <c r="D3814" s="175"/>
      <c r="E3814" s="175"/>
      <c r="F3814" s="175"/>
      <c r="G3814" s="176"/>
      <c r="H3814" s="175"/>
      <c r="I3814" s="173"/>
      <c r="J3814" s="173"/>
      <c r="K3814" s="173"/>
      <c r="L3814" s="174"/>
      <c r="M3814" s="173"/>
      <c r="N3814" s="173"/>
      <c r="O3814" s="173"/>
      <c r="P3814" s="167"/>
    </row>
    <row r="3815" spans="1:16" x14ac:dyDescent="0.35">
      <c r="A3815" s="177"/>
      <c r="B3815" s="175"/>
      <c r="C3815" s="175"/>
      <c r="D3815" s="175"/>
      <c r="E3815" s="175"/>
      <c r="F3815" s="175"/>
      <c r="G3815" s="176"/>
      <c r="H3815" s="175"/>
      <c r="I3815" s="173"/>
      <c r="J3815" s="173"/>
      <c r="K3815" s="173"/>
      <c r="L3815" s="174"/>
      <c r="M3815" s="173"/>
      <c r="N3815" s="173"/>
      <c r="O3815" s="173"/>
      <c r="P3815" s="167"/>
    </row>
    <row r="3816" spans="1:16" x14ac:dyDescent="0.35">
      <c r="A3816" s="177"/>
      <c r="B3816" s="175"/>
      <c r="C3816" s="175"/>
      <c r="D3816" s="175"/>
      <c r="E3816" s="175"/>
      <c r="F3816" s="175"/>
      <c r="G3816" s="176"/>
      <c r="H3816" s="175"/>
      <c r="I3816" s="173"/>
      <c r="J3816" s="173"/>
      <c r="K3816" s="173"/>
      <c r="L3816" s="174"/>
      <c r="M3816" s="173"/>
      <c r="N3816" s="173"/>
      <c r="O3816" s="173"/>
      <c r="P3816" s="167"/>
    </row>
    <row r="3817" spans="1:16" x14ac:dyDescent="0.35">
      <c r="A3817" s="177"/>
      <c r="B3817" s="175"/>
      <c r="C3817" s="175"/>
      <c r="D3817" s="175"/>
      <c r="E3817" s="175"/>
      <c r="F3817" s="175"/>
      <c r="G3817" s="176"/>
      <c r="H3817" s="175"/>
      <c r="I3817" s="173"/>
      <c r="J3817" s="173"/>
      <c r="K3817" s="173"/>
      <c r="L3817" s="174"/>
      <c r="M3817" s="173"/>
      <c r="N3817" s="173"/>
      <c r="O3817" s="173"/>
      <c r="P3817" s="167"/>
    </row>
    <row r="3818" spans="1:16" x14ac:dyDescent="0.35">
      <c r="A3818" s="177"/>
      <c r="B3818" s="175"/>
      <c r="C3818" s="175"/>
      <c r="D3818" s="175"/>
      <c r="E3818" s="175"/>
      <c r="F3818" s="175"/>
      <c r="G3818" s="176"/>
      <c r="H3818" s="175"/>
      <c r="I3818" s="173"/>
      <c r="J3818" s="173"/>
      <c r="K3818" s="173"/>
      <c r="L3818" s="174"/>
      <c r="M3818" s="173"/>
      <c r="N3818" s="173"/>
      <c r="O3818" s="173"/>
      <c r="P3818" s="167"/>
    </row>
    <row r="3819" spans="1:16" x14ac:dyDescent="0.35">
      <c r="A3819" s="177"/>
      <c r="B3819" s="175"/>
      <c r="C3819" s="175"/>
      <c r="D3819" s="175"/>
      <c r="E3819" s="175"/>
      <c r="F3819" s="175"/>
      <c r="G3819" s="176"/>
      <c r="H3819" s="175"/>
      <c r="I3819" s="173"/>
      <c r="J3819" s="173"/>
      <c r="K3819" s="173"/>
      <c r="L3819" s="174"/>
      <c r="M3819" s="173"/>
      <c r="N3819" s="173"/>
      <c r="O3819" s="173"/>
      <c r="P3819" s="167"/>
    </row>
    <row r="3820" spans="1:16" x14ac:dyDescent="0.35">
      <c r="A3820" s="177"/>
      <c r="B3820" s="175"/>
      <c r="C3820" s="175"/>
      <c r="D3820" s="175"/>
      <c r="E3820" s="175"/>
      <c r="F3820" s="175"/>
      <c r="G3820" s="176"/>
      <c r="H3820" s="175"/>
      <c r="I3820" s="173"/>
      <c r="J3820" s="173"/>
      <c r="K3820" s="173"/>
      <c r="L3820" s="174"/>
      <c r="M3820" s="173"/>
      <c r="N3820" s="173"/>
      <c r="O3820" s="173"/>
      <c r="P3820" s="167"/>
    </row>
    <row r="3821" spans="1:16" x14ac:dyDescent="0.35">
      <c r="A3821" s="177"/>
      <c r="B3821" s="175"/>
      <c r="C3821" s="175"/>
      <c r="D3821" s="175"/>
      <c r="E3821" s="175"/>
      <c r="F3821" s="175"/>
      <c r="G3821" s="176"/>
      <c r="H3821" s="175"/>
      <c r="I3821" s="173"/>
      <c r="J3821" s="173"/>
      <c r="K3821" s="173"/>
      <c r="L3821" s="174"/>
      <c r="M3821" s="173"/>
      <c r="N3821" s="173"/>
      <c r="O3821" s="173"/>
      <c r="P3821" s="167"/>
    </row>
    <row r="3822" spans="1:16" x14ac:dyDescent="0.35">
      <c r="A3822" s="177"/>
      <c r="B3822" s="175"/>
      <c r="C3822" s="175"/>
      <c r="D3822" s="175"/>
      <c r="E3822" s="175"/>
      <c r="F3822" s="175"/>
      <c r="G3822" s="176"/>
      <c r="H3822" s="175"/>
      <c r="I3822" s="173"/>
      <c r="J3822" s="173"/>
      <c r="K3822" s="173"/>
      <c r="L3822" s="174"/>
      <c r="M3822" s="173"/>
      <c r="N3822" s="173"/>
      <c r="O3822" s="173"/>
      <c r="P3822" s="167"/>
    </row>
    <row r="3823" spans="1:16" x14ac:dyDescent="0.35">
      <c r="A3823" s="177"/>
      <c r="B3823" s="175"/>
      <c r="C3823" s="175"/>
      <c r="D3823" s="175"/>
      <c r="E3823" s="175"/>
      <c r="F3823" s="175"/>
      <c r="G3823" s="176"/>
      <c r="H3823" s="175"/>
      <c r="I3823" s="173"/>
      <c r="J3823" s="173"/>
      <c r="K3823" s="173"/>
      <c r="L3823" s="174"/>
      <c r="M3823" s="173"/>
      <c r="N3823" s="173"/>
      <c r="O3823" s="173"/>
      <c r="P3823" s="167"/>
    </row>
    <row r="3824" spans="1:16" x14ac:dyDescent="0.35">
      <c r="A3824" s="177"/>
      <c r="B3824" s="175"/>
      <c r="C3824" s="175"/>
      <c r="D3824" s="175"/>
      <c r="E3824" s="175"/>
      <c r="F3824" s="175"/>
      <c r="G3824" s="176"/>
      <c r="H3824" s="175"/>
      <c r="I3824" s="173"/>
      <c r="J3824" s="173"/>
      <c r="K3824" s="173"/>
      <c r="L3824" s="174"/>
      <c r="M3824" s="173"/>
      <c r="N3824" s="173"/>
      <c r="O3824" s="173"/>
      <c r="P3824" s="167"/>
    </row>
    <row r="3825" spans="1:16" x14ac:dyDescent="0.35">
      <c r="A3825" s="177"/>
      <c r="B3825" s="175"/>
      <c r="C3825" s="175"/>
      <c r="D3825" s="175"/>
      <c r="E3825" s="175"/>
      <c r="F3825" s="175"/>
      <c r="G3825" s="176"/>
      <c r="H3825" s="175"/>
      <c r="I3825" s="173"/>
      <c r="J3825" s="173"/>
      <c r="K3825" s="173"/>
      <c r="L3825" s="174"/>
      <c r="M3825" s="173"/>
      <c r="N3825" s="173"/>
      <c r="O3825" s="173"/>
      <c r="P3825" s="167"/>
    </row>
    <row r="3826" spans="1:16" x14ac:dyDescent="0.35">
      <c r="A3826" s="177"/>
      <c r="B3826" s="175"/>
      <c r="C3826" s="175"/>
      <c r="D3826" s="175"/>
      <c r="E3826" s="175"/>
      <c r="F3826" s="175"/>
      <c r="G3826" s="176"/>
      <c r="H3826" s="175"/>
      <c r="I3826" s="173"/>
      <c r="J3826" s="173"/>
      <c r="K3826" s="173"/>
      <c r="L3826" s="174"/>
      <c r="M3826" s="173"/>
      <c r="N3826" s="173"/>
      <c r="O3826" s="173"/>
      <c r="P3826" s="167"/>
    </row>
    <row r="3827" spans="1:16" x14ac:dyDescent="0.35">
      <c r="A3827" s="177"/>
      <c r="B3827" s="175"/>
      <c r="C3827" s="175"/>
      <c r="D3827" s="175"/>
      <c r="E3827" s="175"/>
      <c r="F3827" s="175"/>
      <c r="G3827" s="176"/>
      <c r="H3827" s="175"/>
      <c r="I3827" s="173"/>
      <c r="J3827" s="173"/>
      <c r="K3827" s="173"/>
      <c r="L3827" s="174"/>
      <c r="M3827" s="173"/>
      <c r="N3827" s="173"/>
      <c r="O3827" s="173"/>
      <c r="P3827" s="167"/>
    </row>
    <row r="3828" spans="1:16" x14ac:dyDescent="0.35">
      <c r="A3828" s="177"/>
      <c r="B3828" s="175"/>
      <c r="C3828" s="175"/>
      <c r="D3828" s="175"/>
      <c r="E3828" s="175"/>
      <c r="F3828" s="175"/>
      <c r="G3828" s="176"/>
      <c r="H3828" s="175"/>
      <c r="I3828" s="173"/>
      <c r="J3828" s="173"/>
      <c r="K3828" s="173"/>
      <c r="L3828" s="174"/>
      <c r="M3828" s="173"/>
      <c r="N3828" s="173"/>
      <c r="O3828" s="173"/>
      <c r="P3828" s="167"/>
    </row>
    <row r="3829" spans="1:16" x14ac:dyDescent="0.35">
      <c r="A3829" s="177"/>
      <c r="B3829" s="175"/>
      <c r="C3829" s="175"/>
      <c r="D3829" s="175"/>
      <c r="E3829" s="175"/>
      <c r="F3829" s="175"/>
      <c r="G3829" s="176"/>
      <c r="H3829" s="175"/>
      <c r="I3829" s="173"/>
      <c r="J3829" s="173"/>
      <c r="K3829" s="173"/>
      <c r="L3829" s="174"/>
      <c r="M3829" s="173"/>
      <c r="N3829" s="173"/>
      <c r="O3829" s="173"/>
      <c r="P3829" s="167"/>
    </row>
    <row r="3830" spans="1:16" x14ac:dyDescent="0.35">
      <c r="A3830" s="177"/>
      <c r="B3830" s="175"/>
      <c r="C3830" s="175"/>
      <c r="D3830" s="175"/>
      <c r="E3830" s="175"/>
      <c r="F3830" s="175"/>
      <c r="G3830" s="176"/>
      <c r="H3830" s="175"/>
      <c r="I3830" s="173"/>
      <c r="J3830" s="173"/>
      <c r="K3830" s="173"/>
      <c r="L3830" s="174"/>
      <c r="M3830" s="173"/>
      <c r="N3830" s="173"/>
      <c r="O3830" s="173"/>
      <c r="P3830" s="167"/>
    </row>
    <row r="3831" spans="1:16" x14ac:dyDescent="0.35">
      <c r="A3831" s="177"/>
      <c r="B3831" s="175"/>
      <c r="C3831" s="175"/>
      <c r="D3831" s="175"/>
      <c r="E3831" s="175"/>
      <c r="F3831" s="175"/>
      <c r="G3831" s="176"/>
      <c r="H3831" s="175"/>
      <c r="I3831" s="173"/>
      <c r="J3831" s="173"/>
      <c r="K3831" s="173"/>
      <c r="L3831" s="174"/>
      <c r="M3831" s="173"/>
      <c r="N3831" s="173"/>
      <c r="O3831" s="173"/>
      <c r="P3831" s="167"/>
    </row>
    <row r="3832" spans="1:16" x14ac:dyDescent="0.35">
      <c r="A3832" s="177"/>
      <c r="B3832" s="175"/>
      <c r="C3832" s="175"/>
      <c r="D3832" s="175"/>
      <c r="E3832" s="175"/>
      <c r="F3832" s="175"/>
      <c r="G3832" s="176"/>
      <c r="H3832" s="175"/>
      <c r="I3832" s="173"/>
      <c r="J3832" s="173"/>
      <c r="K3832" s="173"/>
      <c r="L3832" s="174"/>
      <c r="M3832" s="173"/>
      <c r="N3832" s="173"/>
      <c r="O3832" s="173"/>
      <c r="P3832" s="167"/>
    </row>
    <row r="3833" spans="1:16" x14ac:dyDescent="0.35">
      <c r="A3833" s="177"/>
      <c r="B3833" s="175"/>
      <c r="C3833" s="175"/>
      <c r="D3833" s="175"/>
      <c r="E3833" s="175"/>
      <c r="F3833" s="175"/>
      <c r="G3833" s="176"/>
      <c r="H3833" s="175"/>
      <c r="I3833" s="173"/>
      <c r="J3833" s="173"/>
      <c r="K3833" s="173"/>
      <c r="L3833" s="174"/>
      <c r="M3833" s="173"/>
      <c r="N3833" s="173"/>
      <c r="O3833" s="173"/>
      <c r="P3833" s="167"/>
    </row>
    <row r="3834" spans="1:16" x14ac:dyDescent="0.35">
      <c r="A3834" s="177"/>
      <c r="B3834" s="175"/>
      <c r="C3834" s="175"/>
      <c r="D3834" s="175"/>
      <c r="E3834" s="175"/>
      <c r="F3834" s="175"/>
      <c r="G3834" s="176"/>
      <c r="H3834" s="175"/>
      <c r="I3834" s="173"/>
      <c r="J3834" s="173"/>
      <c r="K3834" s="173"/>
      <c r="L3834" s="174"/>
      <c r="M3834" s="173"/>
      <c r="N3834" s="173"/>
      <c r="O3834" s="173"/>
      <c r="P3834" s="167"/>
    </row>
    <row r="3835" spans="1:16" x14ac:dyDescent="0.35">
      <c r="A3835" s="177"/>
      <c r="B3835" s="175"/>
      <c r="C3835" s="175"/>
      <c r="D3835" s="175"/>
      <c r="E3835" s="175"/>
      <c r="F3835" s="175"/>
      <c r="G3835" s="176"/>
      <c r="H3835" s="175"/>
      <c r="I3835" s="173"/>
      <c r="J3835" s="173"/>
      <c r="K3835" s="173"/>
      <c r="L3835" s="174"/>
      <c r="M3835" s="173"/>
      <c r="N3835" s="173"/>
      <c r="O3835" s="173"/>
      <c r="P3835" s="167"/>
    </row>
    <row r="3836" spans="1:16" x14ac:dyDescent="0.35">
      <c r="A3836" s="177"/>
      <c r="B3836" s="175"/>
      <c r="C3836" s="175"/>
      <c r="D3836" s="175"/>
      <c r="E3836" s="175"/>
      <c r="F3836" s="175"/>
      <c r="G3836" s="176"/>
      <c r="H3836" s="175"/>
      <c r="I3836" s="173"/>
      <c r="J3836" s="173"/>
      <c r="K3836" s="173"/>
      <c r="L3836" s="174"/>
      <c r="M3836" s="173"/>
      <c r="N3836" s="173"/>
      <c r="O3836" s="173"/>
      <c r="P3836" s="167"/>
    </row>
    <row r="3837" spans="1:16" x14ac:dyDescent="0.35">
      <c r="A3837" s="177"/>
      <c r="B3837" s="175"/>
      <c r="C3837" s="175"/>
      <c r="D3837" s="175"/>
      <c r="E3837" s="175"/>
      <c r="F3837" s="175"/>
      <c r="G3837" s="176"/>
      <c r="H3837" s="175"/>
      <c r="I3837" s="173"/>
      <c r="J3837" s="173"/>
      <c r="K3837" s="173"/>
      <c r="L3837" s="174"/>
      <c r="M3837" s="173"/>
      <c r="N3837" s="173"/>
      <c r="O3837" s="173"/>
      <c r="P3837" s="167"/>
    </row>
    <row r="3838" spans="1:16" x14ac:dyDescent="0.35">
      <c r="A3838" s="177"/>
      <c r="B3838" s="175"/>
      <c r="C3838" s="175"/>
      <c r="D3838" s="175"/>
      <c r="E3838" s="175"/>
      <c r="F3838" s="175"/>
      <c r="G3838" s="176"/>
      <c r="H3838" s="175"/>
      <c r="I3838" s="173"/>
      <c r="J3838" s="173"/>
      <c r="K3838" s="173"/>
      <c r="L3838" s="174"/>
      <c r="M3838" s="173"/>
      <c r="N3838" s="173"/>
      <c r="O3838" s="173"/>
      <c r="P3838" s="167"/>
    </row>
    <row r="3839" spans="1:16" x14ac:dyDescent="0.35">
      <c r="A3839" s="177"/>
      <c r="B3839" s="175"/>
      <c r="C3839" s="175"/>
      <c r="D3839" s="175"/>
      <c r="E3839" s="175"/>
      <c r="F3839" s="175"/>
      <c r="G3839" s="176"/>
      <c r="H3839" s="175"/>
      <c r="I3839" s="173"/>
      <c r="J3839" s="173"/>
      <c r="K3839" s="173"/>
      <c r="L3839" s="174"/>
      <c r="M3839" s="173"/>
      <c r="N3839" s="173"/>
      <c r="O3839" s="173"/>
      <c r="P3839" s="167"/>
    </row>
    <row r="3840" spans="1:16" x14ac:dyDescent="0.35">
      <c r="A3840" s="177"/>
      <c r="B3840" s="175"/>
      <c r="C3840" s="175"/>
      <c r="D3840" s="175"/>
      <c r="E3840" s="175"/>
      <c r="F3840" s="175"/>
      <c r="G3840" s="176"/>
      <c r="H3840" s="175"/>
      <c r="I3840" s="173"/>
      <c r="J3840" s="173"/>
      <c r="K3840" s="173"/>
      <c r="L3840" s="174"/>
      <c r="M3840" s="173"/>
      <c r="N3840" s="173"/>
      <c r="O3840" s="173"/>
      <c r="P3840" s="167"/>
    </row>
    <row r="3841" spans="1:16" x14ac:dyDescent="0.35">
      <c r="A3841" s="177"/>
      <c r="B3841" s="175"/>
      <c r="C3841" s="175"/>
      <c r="D3841" s="175"/>
      <c r="E3841" s="175"/>
      <c r="F3841" s="175"/>
      <c r="G3841" s="176"/>
      <c r="H3841" s="175"/>
      <c r="I3841" s="173"/>
      <c r="J3841" s="173"/>
      <c r="K3841" s="173"/>
      <c r="L3841" s="174"/>
      <c r="M3841" s="173"/>
      <c r="N3841" s="173"/>
      <c r="O3841" s="173"/>
      <c r="P3841" s="167"/>
    </row>
    <row r="3842" spans="1:16" x14ac:dyDescent="0.35">
      <c r="A3842" s="177"/>
      <c r="B3842" s="175"/>
      <c r="C3842" s="175"/>
      <c r="D3842" s="175"/>
      <c r="E3842" s="175"/>
      <c r="F3842" s="175"/>
      <c r="G3842" s="176"/>
      <c r="H3842" s="175"/>
      <c r="I3842" s="173"/>
      <c r="J3842" s="173"/>
      <c r="K3842" s="173"/>
      <c r="L3842" s="174"/>
      <c r="M3842" s="173"/>
      <c r="N3842" s="173"/>
      <c r="O3842" s="173"/>
      <c r="P3842" s="167"/>
    </row>
    <row r="3843" spans="1:16" x14ac:dyDescent="0.35">
      <c r="A3843" s="177"/>
      <c r="B3843" s="175"/>
      <c r="C3843" s="175"/>
      <c r="D3843" s="175"/>
      <c r="E3843" s="175"/>
      <c r="F3843" s="175"/>
      <c r="G3843" s="176"/>
      <c r="H3843" s="175"/>
      <c r="I3843" s="173"/>
      <c r="J3843" s="173"/>
      <c r="K3843" s="173"/>
      <c r="L3843" s="174"/>
      <c r="M3843" s="173"/>
      <c r="N3843" s="173"/>
      <c r="O3843" s="173"/>
      <c r="P3843" s="167"/>
    </row>
    <row r="3844" spans="1:16" x14ac:dyDescent="0.35">
      <c r="A3844" s="177"/>
      <c r="B3844" s="175"/>
      <c r="C3844" s="175"/>
      <c r="D3844" s="175"/>
      <c r="E3844" s="175"/>
      <c r="F3844" s="175"/>
      <c r="G3844" s="176"/>
      <c r="H3844" s="175"/>
      <c r="I3844" s="173"/>
      <c r="J3844" s="173"/>
      <c r="K3844" s="173"/>
      <c r="L3844" s="174"/>
      <c r="M3844" s="173"/>
      <c r="N3844" s="173"/>
      <c r="O3844" s="173"/>
      <c r="P3844" s="167"/>
    </row>
    <row r="3845" spans="1:16" x14ac:dyDescent="0.35">
      <c r="A3845" s="177"/>
      <c r="B3845" s="175"/>
      <c r="C3845" s="175"/>
      <c r="D3845" s="175"/>
      <c r="E3845" s="175"/>
      <c r="F3845" s="175"/>
      <c r="G3845" s="176"/>
      <c r="H3845" s="175"/>
      <c r="I3845" s="173"/>
      <c r="J3845" s="173"/>
      <c r="K3845" s="173"/>
      <c r="L3845" s="174"/>
      <c r="M3845" s="173"/>
      <c r="N3845" s="173"/>
      <c r="O3845" s="173"/>
      <c r="P3845" s="167"/>
    </row>
    <row r="3846" spans="1:16" x14ac:dyDescent="0.35">
      <c r="A3846" s="177"/>
      <c r="B3846" s="175"/>
      <c r="C3846" s="175"/>
      <c r="D3846" s="175"/>
      <c r="E3846" s="175"/>
      <c r="F3846" s="175"/>
      <c r="G3846" s="176"/>
      <c r="H3846" s="175"/>
      <c r="I3846" s="173"/>
      <c r="J3846" s="173"/>
      <c r="K3846" s="173"/>
      <c r="L3846" s="174"/>
      <c r="M3846" s="173"/>
      <c r="N3846" s="173"/>
      <c r="O3846" s="173"/>
      <c r="P3846" s="167"/>
    </row>
    <row r="3847" spans="1:16" x14ac:dyDescent="0.35">
      <c r="A3847" s="177"/>
      <c r="B3847" s="175"/>
      <c r="C3847" s="175"/>
      <c r="D3847" s="175"/>
      <c r="E3847" s="175"/>
      <c r="F3847" s="175"/>
      <c r="G3847" s="176"/>
      <c r="H3847" s="175"/>
      <c r="I3847" s="173"/>
      <c r="J3847" s="173"/>
      <c r="K3847" s="173"/>
      <c r="L3847" s="174"/>
      <c r="M3847" s="173"/>
      <c r="N3847" s="173"/>
      <c r="O3847" s="173"/>
      <c r="P3847" s="167"/>
    </row>
    <row r="3848" spans="1:16" x14ac:dyDescent="0.35">
      <c r="A3848" s="177"/>
      <c r="B3848" s="175"/>
      <c r="C3848" s="175"/>
      <c r="D3848" s="175"/>
      <c r="E3848" s="175"/>
      <c r="F3848" s="175"/>
      <c r="G3848" s="176"/>
      <c r="H3848" s="175"/>
      <c r="I3848" s="173"/>
      <c r="J3848" s="173"/>
      <c r="K3848" s="173"/>
      <c r="L3848" s="174"/>
      <c r="M3848" s="173"/>
      <c r="N3848" s="173"/>
      <c r="O3848" s="173"/>
      <c r="P3848" s="167"/>
    </row>
    <row r="3849" spans="1:16" x14ac:dyDescent="0.35">
      <c r="A3849" s="177"/>
      <c r="B3849" s="175"/>
      <c r="C3849" s="175"/>
      <c r="D3849" s="175"/>
      <c r="E3849" s="175"/>
      <c r="F3849" s="175"/>
      <c r="G3849" s="176"/>
      <c r="H3849" s="175"/>
      <c r="I3849" s="173"/>
      <c r="J3849" s="173"/>
      <c r="K3849" s="173"/>
      <c r="L3849" s="174"/>
      <c r="M3849" s="173"/>
      <c r="N3849" s="173"/>
      <c r="O3849" s="173"/>
      <c r="P3849" s="167"/>
    </row>
    <row r="3850" spans="1:16" x14ac:dyDescent="0.35">
      <c r="A3850" s="177"/>
      <c r="B3850" s="175"/>
      <c r="C3850" s="175"/>
      <c r="D3850" s="175"/>
      <c r="E3850" s="175"/>
      <c r="F3850" s="175"/>
      <c r="G3850" s="176"/>
      <c r="H3850" s="175"/>
      <c r="I3850" s="173"/>
      <c r="J3850" s="173"/>
      <c r="K3850" s="173"/>
      <c r="L3850" s="174"/>
      <c r="M3850" s="173"/>
      <c r="N3850" s="173"/>
      <c r="O3850" s="173"/>
      <c r="P3850" s="167"/>
    </row>
    <row r="3851" spans="1:16" x14ac:dyDescent="0.35">
      <c r="A3851" s="177"/>
      <c r="B3851" s="175"/>
      <c r="C3851" s="175"/>
      <c r="D3851" s="175"/>
      <c r="E3851" s="175"/>
      <c r="F3851" s="175"/>
      <c r="G3851" s="176"/>
      <c r="H3851" s="175"/>
      <c r="I3851" s="173"/>
      <c r="J3851" s="173"/>
      <c r="K3851" s="173"/>
      <c r="L3851" s="174"/>
      <c r="M3851" s="173"/>
      <c r="N3851" s="173"/>
      <c r="O3851" s="173"/>
      <c r="P3851" s="167"/>
    </row>
    <row r="3852" spans="1:16" x14ac:dyDescent="0.35">
      <c r="A3852" s="177"/>
      <c r="B3852" s="175"/>
      <c r="C3852" s="175"/>
      <c r="D3852" s="175"/>
      <c r="E3852" s="175"/>
      <c r="F3852" s="175"/>
      <c r="G3852" s="176"/>
      <c r="H3852" s="175"/>
      <c r="I3852" s="173"/>
      <c r="J3852" s="173"/>
      <c r="K3852" s="173"/>
      <c r="L3852" s="174"/>
      <c r="M3852" s="173"/>
      <c r="N3852" s="173"/>
      <c r="O3852" s="173"/>
      <c r="P3852" s="167"/>
    </row>
    <row r="3853" spans="1:16" x14ac:dyDescent="0.35">
      <c r="A3853" s="177"/>
      <c r="B3853" s="175"/>
      <c r="C3853" s="175"/>
      <c r="D3853" s="175"/>
      <c r="E3853" s="175"/>
      <c r="F3853" s="175"/>
      <c r="G3853" s="176"/>
      <c r="H3853" s="175"/>
      <c r="I3853" s="173"/>
      <c r="J3853" s="173"/>
      <c r="K3853" s="173"/>
      <c r="L3853" s="174"/>
      <c r="M3853" s="173"/>
      <c r="N3853" s="173"/>
      <c r="O3853" s="173"/>
      <c r="P3853" s="167"/>
    </row>
    <row r="3854" spans="1:16" x14ac:dyDescent="0.35">
      <c r="A3854" s="177"/>
      <c r="B3854" s="175"/>
      <c r="C3854" s="175"/>
      <c r="D3854" s="175"/>
      <c r="E3854" s="175"/>
      <c r="F3854" s="175"/>
      <c r="G3854" s="176"/>
      <c r="H3854" s="175"/>
      <c r="I3854" s="173"/>
      <c r="J3854" s="173"/>
      <c r="K3854" s="173"/>
      <c r="L3854" s="174"/>
      <c r="M3854" s="173"/>
      <c r="N3854" s="173"/>
      <c r="O3854" s="173"/>
      <c r="P3854" s="167"/>
    </row>
    <row r="3855" spans="1:16" x14ac:dyDescent="0.35">
      <c r="A3855" s="177"/>
      <c r="B3855" s="175"/>
      <c r="C3855" s="175"/>
      <c r="D3855" s="175"/>
      <c r="E3855" s="175"/>
      <c r="F3855" s="175"/>
      <c r="G3855" s="176"/>
      <c r="H3855" s="175"/>
      <c r="I3855" s="173"/>
      <c r="J3855" s="173"/>
      <c r="K3855" s="173"/>
      <c r="L3855" s="174"/>
      <c r="M3855" s="173"/>
      <c r="N3855" s="173"/>
      <c r="O3855" s="173"/>
      <c r="P3855" s="167"/>
    </row>
    <row r="3856" spans="1:16" x14ac:dyDescent="0.35">
      <c r="A3856" s="177"/>
      <c r="B3856" s="175"/>
      <c r="C3856" s="175"/>
      <c r="D3856" s="175"/>
      <c r="E3856" s="175"/>
      <c r="F3856" s="175"/>
      <c r="G3856" s="176"/>
      <c r="H3856" s="175"/>
      <c r="I3856" s="173"/>
      <c r="J3856" s="173"/>
      <c r="K3856" s="173"/>
      <c r="L3856" s="174"/>
      <c r="M3856" s="173"/>
      <c r="N3856" s="173"/>
      <c r="O3856" s="173"/>
      <c r="P3856" s="167"/>
    </row>
    <row r="3857" spans="1:16" x14ac:dyDescent="0.35">
      <c r="A3857" s="177"/>
      <c r="B3857" s="175"/>
      <c r="C3857" s="175"/>
      <c r="D3857" s="175"/>
      <c r="E3857" s="175"/>
      <c r="F3857" s="175"/>
      <c r="G3857" s="176"/>
      <c r="H3857" s="175"/>
      <c r="I3857" s="173"/>
      <c r="J3857" s="173"/>
      <c r="K3857" s="173"/>
      <c r="L3857" s="174"/>
      <c r="M3857" s="173"/>
      <c r="N3857" s="173"/>
      <c r="O3857" s="173"/>
      <c r="P3857" s="167"/>
    </row>
    <row r="3858" spans="1:16" x14ac:dyDescent="0.35">
      <c r="A3858" s="177"/>
      <c r="B3858" s="175"/>
      <c r="C3858" s="175"/>
      <c r="D3858" s="175"/>
      <c r="E3858" s="175"/>
      <c r="F3858" s="175"/>
      <c r="G3858" s="176"/>
      <c r="H3858" s="175"/>
      <c r="I3858" s="173"/>
      <c r="J3858" s="173"/>
      <c r="K3858" s="173"/>
      <c r="L3858" s="174"/>
      <c r="M3858" s="173"/>
      <c r="N3858" s="173"/>
      <c r="O3858" s="173"/>
      <c r="P3858" s="167"/>
    </row>
    <row r="3859" spans="1:16" x14ac:dyDescent="0.35">
      <c r="A3859" s="177"/>
      <c r="B3859" s="175"/>
      <c r="C3859" s="175"/>
      <c r="D3859" s="175"/>
      <c r="E3859" s="175"/>
      <c r="F3859" s="175"/>
      <c r="G3859" s="176"/>
      <c r="H3859" s="175"/>
      <c r="I3859" s="173"/>
      <c r="J3859" s="173"/>
      <c r="K3859" s="173"/>
      <c r="L3859" s="174"/>
      <c r="M3859" s="173"/>
      <c r="N3859" s="173"/>
      <c r="O3859" s="173"/>
      <c r="P3859" s="167"/>
    </row>
    <row r="3860" spans="1:16" x14ac:dyDescent="0.35">
      <c r="A3860" s="177"/>
      <c r="B3860" s="175"/>
      <c r="C3860" s="175"/>
      <c r="D3860" s="175"/>
      <c r="E3860" s="175"/>
      <c r="F3860" s="175"/>
      <c r="G3860" s="176"/>
      <c r="H3860" s="175"/>
      <c r="I3860" s="173"/>
      <c r="J3860" s="173"/>
      <c r="K3860" s="173"/>
      <c r="L3860" s="174"/>
      <c r="M3860" s="173"/>
      <c r="N3860" s="173"/>
      <c r="O3860" s="173"/>
      <c r="P3860" s="167"/>
    </row>
    <row r="3861" spans="1:16" x14ac:dyDescent="0.35">
      <c r="A3861" s="177"/>
      <c r="B3861" s="175"/>
      <c r="C3861" s="175"/>
      <c r="D3861" s="175"/>
      <c r="E3861" s="175"/>
      <c r="F3861" s="175"/>
      <c r="G3861" s="176"/>
      <c r="H3861" s="175"/>
      <c r="I3861" s="173"/>
      <c r="J3861" s="173"/>
      <c r="K3861" s="173"/>
      <c r="L3861" s="174"/>
      <c r="M3861" s="173"/>
      <c r="N3861" s="173"/>
      <c r="O3861" s="173"/>
      <c r="P3861" s="167"/>
    </row>
    <row r="3862" spans="1:16" x14ac:dyDescent="0.35">
      <c r="A3862" s="177"/>
      <c r="B3862" s="175"/>
      <c r="C3862" s="175"/>
      <c r="D3862" s="175"/>
      <c r="E3862" s="175"/>
      <c r="F3862" s="175"/>
      <c r="G3862" s="176"/>
      <c r="H3862" s="175"/>
      <c r="I3862" s="173"/>
      <c r="J3862" s="173"/>
      <c r="K3862" s="173"/>
      <c r="L3862" s="174"/>
      <c r="M3862" s="173"/>
      <c r="N3862" s="173"/>
      <c r="O3862" s="173"/>
      <c r="P3862" s="167"/>
    </row>
    <row r="3863" spans="1:16" x14ac:dyDescent="0.35">
      <c r="A3863" s="177"/>
      <c r="B3863" s="175"/>
      <c r="C3863" s="175"/>
      <c r="D3863" s="175"/>
      <c r="E3863" s="175"/>
      <c r="F3863" s="175"/>
      <c r="G3863" s="176"/>
      <c r="H3863" s="175"/>
      <c r="I3863" s="173"/>
      <c r="J3863" s="173"/>
      <c r="K3863" s="173"/>
      <c r="L3863" s="174"/>
      <c r="M3863" s="173"/>
      <c r="N3863" s="173"/>
      <c r="O3863" s="173"/>
      <c r="P3863" s="167"/>
    </row>
    <row r="3864" spans="1:16" x14ac:dyDescent="0.35">
      <c r="A3864" s="177"/>
      <c r="B3864" s="175"/>
      <c r="C3864" s="175"/>
      <c r="D3864" s="175"/>
      <c r="E3864" s="175"/>
      <c r="F3864" s="175"/>
      <c r="G3864" s="176"/>
      <c r="H3864" s="175"/>
      <c r="I3864" s="173"/>
      <c r="J3864" s="173"/>
      <c r="K3864" s="173"/>
      <c r="L3864" s="174"/>
      <c r="M3864" s="173"/>
      <c r="N3864" s="173"/>
      <c r="O3864" s="173"/>
      <c r="P3864" s="167"/>
    </row>
    <row r="3865" spans="1:16" x14ac:dyDescent="0.35">
      <c r="A3865" s="177"/>
      <c r="B3865" s="175"/>
      <c r="C3865" s="175"/>
      <c r="D3865" s="175"/>
      <c r="E3865" s="175"/>
      <c r="F3865" s="175"/>
      <c r="G3865" s="176"/>
      <c r="H3865" s="175"/>
      <c r="I3865" s="173"/>
      <c r="J3865" s="173"/>
      <c r="K3865" s="173"/>
      <c r="L3865" s="174"/>
      <c r="M3865" s="173"/>
      <c r="N3865" s="173"/>
      <c r="O3865" s="173"/>
      <c r="P3865" s="167"/>
    </row>
    <row r="3866" spans="1:16" x14ac:dyDescent="0.35">
      <c r="A3866" s="177"/>
      <c r="B3866" s="175"/>
      <c r="C3866" s="175"/>
      <c r="D3866" s="175"/>
      <c r="E3866" s="175"/>
      <c r="F3866" s="175"/>
      <c r="G3866" s="176"/>
      <c r="H3866" s="175"/>
      <c r="I3866" s="173"/>
      <c r="J3866" s="173"/>
      <c r="K3866" s="173"/>
      <c r="L3866" s="174"/>
      <c r="M3866" s="173"/>
      <c r="N3866" s="173"/>
      <c r="O3866" s="173"/>
      <c r="P3866" s="167"/>
    </row>
    <row r="3867" spans="1:16" x14ac:dyDescent="0.35">
      <c r="A3867" s="177"/>
      <c r="B3867" s="175"/>
      <c r="C3867" s="175"/>
      <c r="D3867" s="175"/>
      <c r="E3867" s="175"/>
      <c r="F3867" s="175"/>
      <c r="G3867" s="176"/>
      <c r="H3867" s="175"/>
      <c r="I3867" s="173"/>
      <c r="J3867" s="173"/>
      <c r="K3867" s="173"/>
      <c r="L3867" s="174"/>
      <c r="M3867" s="173"/>
      <c r="N3867" s="173"/>
      <c r="O3867" s="173"/>
      <c r="P3867" s="167"/>
    </row>
    <row r="3868" spans="1:16" x14ac:dyDescent="0.35">
      <c r="A3868" s="177"/>
      <c r="B3868" s="175"/>
      <c r="C3868" s="175"/>
      <c r="D3868" s="175"/>
      <c r="E3868" s="175"/>
      <c r="F3868" s="175"/>
      <c r="G3868" s="176"/>
      <c r="H3868" s="175"/>
      <c r="I3868" s="173"/>
      <c r="J3868" s="173"/>
      <c r="K3868" s="173"/>
      <c r="L3868" s="174"/>
      <c r="M3868" s="173"/>
      <c r="N3868" s="173"/>
      <c r="O3868" s="173"/>
      <c r="P3868" s="167"/>
    </row>
    <row r="3869" spans="1:16" x14ac:dyDescent="0.35">
      <c r="A3869" s="177"/>
      <c r="B3869" s="175"/>
      <c r="C3869" s="175"/>
      <c r="D3869" s="175"/>
      <c r="E3869" s="175"/>
      <c r="F3869" s="175"/>
      <c r="G3869" s="176"/>
      <c r="H3869" s="175"/>
      <c r="I3869" s="173"/>
      <c r="J3869" s="173"/>
      <c r="K3869" s="173"/>
      <c r="L3869" s="174"/>
      <c r="M3869" s="173"/>
      <c r="N3869" s="173"/>
      <c r="O3869" s="173"/>
      <c r="P3869" s="167"/>
    </row>
    <row r="3870" spans="1:16" x14ac:dyDescent="0.35">
      <c r="A3870" s="177"/>
      <c r="B3870" s="175"/>
      <c r="C3870" s="175"/>
      <c r="D3870" s="175"/>
      <c r="E3870" s="175"/>
      <c r="F3870" s="175"/>
      <c r="G3870" s="176"/>
      <c r="H3870" s="175"/>
      <c r="I3870" s="173"/>
      <c r="J3870" s="173"/>
      <c r="K3870" s="173"/>
      <c r="L3870" s="174"/>
      <c r="M3870" s="173"/>
      <c r="N3870" s="173"/>
      <c r="O3870" s="173"/>
      <c r="P3870" s="167"/>
    </row>
    <row r="3871" spans="1:16" x14ac:dyDescent="0.35">
      <c r="A3871" s="177"/>
      <c r="B3871" s="175"/>
      <c r="C3871" s="175"/>
      <c r="D3871" s="175"/>
      <c r="E3871" s="175"/>
      <c r="F3871" s="175"/>
      <c r="G3871" s="176"/>
      <c r="H3871" s="175"/>
      <c r="I3871" s="173"/>
      <c r="J3871" s="173"/>
      <c r="K3871" s="173"/>
      <c r="L3871" s="174"/>
      <c r="M3871" s="173"/>
      <c r="N3871" s="173"/>
      <c r="O3871" s="173"/>
      <c r="P3871" s="167"/>
    </row>
    <row r="3872" spans="1:16" x14ac:dyDescent="0.35">
      <c r="A3872" s="177"/>
      <c r="B3872" s="175"/>
      <c r="C3872" s="175"/>
      <c r="D3872" s="175"/>
      <c r="E3872" s="175"/>
      <c r="F3872" s="175"/>
      <c r="G3872" s="176"/>
      <c r="H3872" s="175"/>
      <c r="I3872" s="173"/>
      <c r="J3872" s="173"/>
      <c r="K3872" s="173"/>
      <c r="L3872" s="174"/>
      <c r="M3872" s="173"/>
      <c r="N3872" s="173"/>
      <c r="O3872" s="173"/>
      <c r="P3872" s="167"/>
    </row>
    <row r="3873" spans="1:16" x14ac:dyDescent="0.35">
      <c r="A3873" s="177"/>
      <c r="B3873" s="175"/>
      <c r="C3873" s="175"/>
      <c r="D3873" s="175"/>
      <c r="E3873" s="175"/>
      <c r="F3873" s="175"/>
      <c r="G3873" s="176"/>
      <c r="H3873" s="175"/>
      <c r="I3873" s="173"/>
      <c r="J3873" s="173"/>
      <c r="K3873" s="173"/>
      <c r="L3873" s="174"/>
      <c r="M3873" s="173"/>
      <c r="N3873" s="173"/>
      <c r="O3873" s="173"/>
      <c r="P3873" s="167"/>
    </row>
    <row r="3874" spans="1:16" x14ac:dyDescent="0.35">
      <c r="A3874" s="177"/>
      <c r="B3874" s="175"/>
      <c r="C3874" s="175"/>
      <c r="D3874" s="175"/>
      <c r="E3874" s="175"/>
      <c r="F3874" s="175"/>
      <c r="G3874" s="176"/>
      <c r="H3874" s="175"/>
      <c r="I3874" s="173"/>
      <c r="J3874" s="173"/>
      <c r="K3874" s="173"/>
      <c r="L3874" s="174"/>
      <c r="M3874" s="173"/>
      <c r="N3874" s="173"/>
      <c r="O3874" s="173"/>
      <c r="P3874" s="167"/>
    </row>
    <row r="3875" spans="1:16" x14ac:dyDescent="0.35">
      <c r="A3875" s="177"/>
      <c r="B3875" s="175"/>
      <c r="C3875" s="175"/>
      <c r="D3875" s="175"/>
      <c r="E3875" s="175"/>
      <c r="F3875" s="175"/>
      <c r="G3875" s="176"/>
      <c r="H3875" s="175"/>
      <c r="I3875" s="173"/>
      <c r="J3875" s="173"/>
      <c r="K3875" s="173"/>
      <c r="L3875" s="174"/>
      <c r="M3875" s="173"/>
      <c r="N3875" s="173"/>
      <c r="O3875" s="173"/>
      <c r="P3875" s="167"/>
    </row>
    <row r="3876" spans="1:16" x14ac:dyDescent="0.35">
      <c r="A3876" s="177"/>
      <c r="B3876" s="175"/>
      <c r="C3876" s="175"/>
      <c r="D3876" s="175"/>
      <c r="E3876" s="175"/>
      <c r="F3876" s="175"/>
      <c r="G3876" s="176"/>
      <c r="H3876" s="175"/>
      <c r="I3876" s="173"/>
      <c r="J3876" s="173"/>
      <c r="K3876" s="173"/>
      <c r="L3876" s="174"/>
      <c r="M3876" s="173"/>
      <c r="N3876" s="173"/>
      <c r="O3876" s="173"/>
      <c r="P3876" s="167"/>
    </row>
    <row r="3877" spans="1:16" x14ac:dyDescent="0.35">
      <c r="A3877" s="177"/>
      <c r="B3877" s="175"/>
      <c r="C3877" s="175"/>
      <c r="D3877" s="175"/>
      <c r="E3877" s="175"/>
      <c r="F3877" s="175"/>
      <c r="G3877" s="176"/>
      <c r="H3877" s="175"/>
      <c r="I3877" s="173"/>
      <c r="J3877" s="173"/>
      <c r="K3877" s="173"/>
      <c r="L3877" s="174"/>
      <c r="M3877" s="173"/>
      <c r="N3877" s="173"/>
      <c r="O3877" s="173"/>
      <c r="P3877" s="167"/>
    </row>
    <row r="3878" spans="1:16" x14ac:dyDescent="0.35">
      <c r="A3878" s="177"/>
      <c r="B3878" s="175"/>
      <c r="C3878" s="175"/>
      <c r="D3878" s="175"/>
      <c r="E3878" s="175"/>
      <c r="F3878" s="175"/>
      <c r="G3878" s="176"/>
      <c r="H3878" s="175"/>
      <c r="I3878" s="173"/>
      <c r="J3878" s="173"/>
      <c r="K3878" s="173"/>
      <c r="L3878" s="174"/>
      <c r="M3878" s="173"/>
      <c r="N3878" s="173"/>
      <c r="O3878" s="173"/>
      <c r="P3878" s="167"/>
    </row>
    <row r="3879" spans="1:16" x14ac:dyDescent="0.35">
      <c r="A3879" s="177"/>
      <c r="B3879" s="175"/>
      <c r="C3879" s="175"/>
      <c r="D3879" s="175"/>
      <c r="E3879" s="175"/>
      <c r="F3879" s="175"/>
      <c r="G3879" s="176"/>
      <c r="H3879" s="175"/>
      <c r="I3879" s="173"/>
      <c r="J3879" s="173"/>
      <c r="K3879" s="173"/>
      <c r="L3879" s="174"/>
      <c r="M3879" s="173"/>
      <c r="N3879" s="173"/>
      <c r="O3879" s="173"/>
      <c r="P3879" s="167"/>
    </row>
    <row r="3880" spans="1:16" x14ac:dyDescent="0.35">
      <c r="A3880" s="177"/>
      <c r="B3880" s="175"/>
      <c r="C3880" s="175"/>
      <c r="D3880" s="175"/>
      <c r="E3880" s="175"/>
      <c r="F3880" s="175"/>
      <c r="G3880" s="176"/>
      <c r="H3880" s="175"/>
      <c r="I3880" s="173"/>
      <c r="J3880" s="173"/>
      <c r="K3880" s="173"/>
      <c r="L3880" s="174"/>
      <c r="M3880" s="173"/>
      <c r="N3880" s="173"/>
      <c r="O3880" s="173"/>
      <c r="P3880" s="167"/>
    </row>
    <row r="3881" spans="1:16" x14ac:dyDescent="0.35">
      <c r="A3881" s="177"/>
      <c r="B3881" s="175"/>
      <c r="C3881" s="175"/>
      <c r="D3881" s="175"/>
      <c r="E3881" s="175"/>
      <c r="F3881" s="175"/>
      <c r="G3881" s="176"/>
      <c r="H3881" s="175"/>
      <c r="I3881" s="173"/>
      <c r="J3881" s="173"/>
      <c r="K3881" s="173"/>
      <c r="L3881" s="174"/>
      <c r="M3881" s="173"/>
      <c r="N3881" s="173"/>
      <c r="O3881" s="173"/>
      <c r="P3881" s="167"/>
    </row>
    <row r="3882" spans="1:16" x14ac:dyDescent="0.35">
      <c r="A3882" s="177"/>
      <c r="B3882" s="175"/>
      <c r="C3882" s="175"/>
      <c r="D3882" s="175"/>
      <c r="E3882" s="175"/>
      <c r="F3882" s="175"/>
      <c r="G3882" s="176"/>
      <c r="H3882" s="175"/>
      <c r="I3882" s="173"/>
      <c r="J3882" s="173"/>
      <c r="K3882" s="173"/>
      <c r="L3882" s="174"/>
      <c r="M3882" s="173"/>
      <c r="N3882" s="173"/>
      <c r="O3882" s="173"/>
      <c r="P3882" s="167"/>
    </row>
    <row r="3883" spans="1:16" x14ac:dyDescent="0.35">
      <c r="A3883" s="177"/>
      <c r="B3883" s="175"/>
      <c r="C3883" s="175"/>
      <c r="D3883" s="175"/>
      <c r="E3883" s="175"/>
      <c r="F3883" s="175"/>
      <c r="G3883" s="176"/>
      <c r="H3883" s="175"/>
      <c r="I3883" s="173"/>
      <c r="J3883" s="173"/>
      <c r="K3883" s="173"/>
      <c r="L3883" s="174"/>
      <c r="M3883" s="173"/>
      <c r="N3883" s="173"/>
      <c r="O3883" s="173"/>
      <c r="P3883" s="167"/>
    </row>
    <row r="3884" spans="1:16" x14ac:dyDescent="0.35">
      <c r="A3884" s="177"/>
      <c r="B3884" s="175"/>
      <c r="C3884" s="175"/>
      <c r="D3884" s="175"/>
      <c r="E3884" s="175"/>
      <c r="F3884" s="175"/>
      <c r="G3884" s="176"/>
      <c r="H3884" s="175"/>
      <c r="I3884" s="173"/>
      <c r="J3884" s="173"/>
      <c r="K3884" s="173"/>
      <c r="L3884" s="174"/>
      <c r="M3884" s="173"/>
      <c r="N3884" s="173"/>
      <c r="O3884" s="173"/>
      <c r="P3884" s="167"/>
    </row>
    <row r="3885" spans="1:16" x14ac:dyDescent="0.35">
      <c r="A3885" s="177"/>
      <c r="B3885" s="175"/>
      <c r="C3885" s="175"/>
      <c r="D3885" s="175"/>
      <c r="E3885" s="175"/>
      <c r="F3885" s="175"/>
      <c r="G3885" s="176"/>
      <c r="H3885" s="175"/>
      <c r="I3885" s="173"/>
      <c r="J3885" s="173"/>
      <c r="K3885" s="173"/>
      <c r="L3885" s="174"/>
      <c r="M3885" s="173"/>
      <c r="N3885" s="173"/>
      <c r="O3885" s="173"/>
      <c r="P3885" s="167"/>
    </row>
    <row r="3886" spans="1:16" x14ac:dyDescent="0.35">
      <c r="A3886" s="177"/>
      <c r="B3886" s="175"/>
      <c r="C3886" s="175"/>
      <c r="D3886" s="175"/>
      <c r="E3886" s="175"/>
      <c r="F3886" s="175"/>
      <c r="G3886" s="176"/>
      <c r="H3886" s="175"/>
      <c r="I3886" s="173"/>
      <c r="J3886" s="173"/>
      <c r="K3886" s="173"/>
      <c r="L3886" s="174"/>
      <c r="M3886" s="173"/>
      <c r="N3886" s="173"/>
      <c r="O3886" s="173"/>
      <c r="P3886" s="167"/>
    </row>
    <row r="3887" spans="1:16" x14ac:dyDescent="0.35">
      <c r="A3887" s="177"/>
      <c r="B3887" s="175"/>
      <c r="C3887" s="175"/>
      <c r="D3887" s="175"/>
      <c r="E3887" s="175"/>
      <c r="F3887" s="175"/>
      <c r="G3887" s="176"/>
      <c r="H3887" s="175"/>
      <c r="I3887" s="173"/>
      <c r="J3887" s="173"/>
      <c r="K3887" s="173"/>
      <c r="L3887" s="174"/>
      <c r="M3887" s="173"/>
      <c r="N3887" s="173"/>
      <c r="O3887" s="173"/>
      <c r="P3887" s="167"/>
    </row>
    <row r="3888" spans="1:16" x14ac:dyDescent="0.35">
      <c r="A3888" s="177"/>
      <c r="B3888" s="175"/>
      <c r="C3888" s="175"/>
      <c r="D3888" s="175"/>
      <c r="E3888" s="175"/>
      <c r="F3888" s="175"/>
      <c r="G3888" s="176"/>
      <c r="H3888" s="175"/>
      <c r="I3888" s="173"/>
      <c r="J3888" s="173"/>
      <c r="K3888" s="173"/>
      <c r="L3888" s="174"/>
      <c r="M3888" s="173"/>
      <c r="N3888" s="173"/>
      <c r="O3888" s="173"/>
      <c r="P3888" s="167"/>
    </row>
    <row r="3889" spans="1:16" x14ac:dyDescent="0.35">
      <c r="A3889" s="177"/>
      <c r="B3889" s="175"/>
      <c r="C3889" s="175"/>
      <c r="D3889" s="175"/>
      <c r="E3889" s="175"/>
      <c r="F3889" s="175"/>
      <c r="G3889" s="176"/>
      <c r="H3889" s="175"/>
      <c r="I3889" s="173"/>
      <c r="J3889" s="173"/>
      <c r="K3889" s="173"/>
      <c r="L3889" s="174"/>
      <c r="M3889" s="173"/>
      <c r="N3889" s="173"/>
      <c r="O3889" s="173"/>
      <c r="P3889" s="167"/>
    </row>
    <row r="3890" spans="1:16" x14ac:dyDescent="0.35">
      <c r="A3890" s="177"/>
      <c r="B3890" s="175"/>
      <c r="C3890" s="175"/>
      <c r="D3890" s="175"/>
      <c r="E3890" s="175"/>
      <c r="F3890" s="175"/>
      <c r="G3890" s="176"/>
      <c r="H3890" s="175"/>
      <c r="I3890" s="173"/>
      <c r="J3890" s="173"/>
      <c r="K3890" s="173"/>
      <c r="L3890" s="174"/>
      <c r="M3890" s="173"/>
      <c r="N3890" s="173"/>
      <c r="O3890" s="173"/>
      <c r="P3890" s="167"/>
    </row>
    <row r="3891" spans="1:16" x14ac:dyDescent="0.35">
      <c r="A3891" s="177"/>
      <c r="B3891" s="175"/>
      <c r="C3891" s="175"/>
      <c r="D3891" s="175"/>
      <c r="E3891" s="175"/>
      <c r="F3891" s="175"/>
      <c r="G3891" s="176"/>
      <c r="H3891" s="175"/>
      <c r="I3891" s="173"/>
      <c r="J3891" s="173"/>
      <c r="K3891" s="173"/>
      <c r="L3891" s="174"/>
      <c r="M3891" s="173"/>
      <c r="N3891" s="173"/>
      <c r="O3891" s="173"/>
      <c r="P3891" s="167"/>
    </row>
    <row r="3892" spans="1:16" x14ac:dyDescent="0.35">
      <c r="A3892" s="177"/>
      <c r="B3892" s="175"/>
      <c r="C3892" s="175"/>
      <c r="D3892" s="175"/>
      <c r="E3892" s="175"/>
      <c r="F3892" s="175"/>
      <c r="G3892" s="176"/>
      <c r="H3892" s="175"/>
      <c r="I3892" s="173"/>
      <c r="J3892" s="173"/>
      <c r="K3892" s="173"/>
      <c r="L3892" s="174"/>
      <c r="M3892" s="173"/>
      <c r="N3892" s="173"/>
      <c r="O3892" s="173"/>
      <c r="P3892" s="167"/>
    </row>
    <row r="3893" spans="1:16" x14ac:dyDescent="0.35">
      <c r="A3893" s="177"/>
      <c r="B3893" s="175"/>
      <c r="C3893" s="175"/>
      <c r="D3893" s="175"/>
      <c r="E3893" s="175"/>
      <c r="F3893" s="175"/>
      <c r="G3893" s="176"/>
      <c r="H3893" s="175"/>
      <c r="I3893" s="173"/>
      <c r="J3893" s="173"/>
      <c r="K3893" s="173"/>
      <c r="L3893" s="174"/>
      <c r="M3893" s="173"/>
      <c r="N3893" s="173"/>
      <c r="O3893" s="173"/>
      <c r="P3893" s="167"/>
    </row>
    <row r="3894" spans="1:16" x14ac:dyDescent="0.35">
      <c r="A3894" s="177"/>
      <c r="B3894" s="175"/>
      <c r="C3894" s="175"/>
      <c r="D3894" s="175"/>
      <c r="E3894" s="175"/>
      <c r="F3894" s="175"/>
      <c r="G3894" s="176"/>
      <c r="H3894" s="175"/>
      <c r="I3894" s="173"/>
      <c r="J3894" s="173"/>
      <c r="K3894" s="173"/>
      <c r="L3894" s="174"/>
      <c r="M3894" s="173"/>
      <c r="N3894" s="173"/>
      <c r="O3894" s="173"/>
      <c r="P3894" s="167"/>
    </row>
    <row r="3895" spans="1:16" x14ac:dyDescent="0.35">
      <c r="A3895" s="177"/>
      <c r="B3895" s="175"/>
      <c r="C3895" s="175"/>
      <c r="D3895" s="175"/>
      <c r="E3895" s="175"/>
      <c r="F3895" s="175"/>
      <c r="G3895" s="176"/>
      <c r="H3895" s="175"/>
      <c r="I3895" s="173"/>
      <c r="J3895" s="173"/>
      <c r="K3895" s="173"/>
      <c r="L3895" s="174"/>
      <c r="M3895" s="173"/>
      <c r="N3895" s="173"/>
      <c r="O3895" s="173"/>
      <c r="P3895" s="167"/>
    </row>
    <row r="3896" spans="1:16" x14ac:dyDescent="0.35">
      <c r="A3896" s="177"/>
      <c r="B3896" s="175"/>
      <c r="C3896" s="175"/>
      <c r="D3896" s="175"/>
      <c r="E3896" s="175"/>
      <c r="F3896" s="175"/>
      <c r="G3896" s="176"/>
      <c r="H3896" s="175"/>
      <c r="I3896" s="173"/>
      <c r="J3896" s="173"/>
      <c r="K3896" s="173"/>
      <c r="L3896" s="174"/>
      <c r="M3896" s="173"/>
      <c r="N3896" s="173"/>
      <c r="O3896" s="173"/>
      <c r="P3896" s="167"/>
    </row>
    <row r="3897" spans="1:16" x14ac:dyDescent="0.35">
      <c r="A3897" s="177"/>
      <c r="B3897" s="175"/>
      <c r="C3897" s="175"/>
      <c r="D3897" s="175"/>
      <c r="E3897" s="175"/>
      <c r="F3897" s="175"/>
      <c r="G3897" s="176"/>
      <c r="H3897" s="175"/>
      <c r="I3897" s="173"/>
      <c r="J3897" s="173"/>
      <c r="K3897" s="173"/>
      <c r="L3897" s="174"/>
      <c r="M3897" s="173"/>
      <c r="N3897" s="173"/>
      <c r="O3897" s="173"/>
      <c r="P3897" s="167"/>
    </row>
    <row r="3898" spans="1:16" x14ac:dyDescent="0.35">
      <c r="A3898" s="177"/>
      <c r="B3898" s="175"/>
      <c r="C3898" s="175"/>
      <c r="D3898" s="175"/>
      <c r="E3898" s="175"/>
      <c r="F3898" s="175"/>
      <c r="G3898" s="176"/>
      <c r="H3898" s="175"/>
      <c r="I3898" s="173"/>
      <c r="J3898" s="173"/>
      <c r="K3898" s="173"/>
      <c r="L3898" s="174"/>
      <c r="M3898" s="173"/>
      <c r="N3898" s="173"/>
      <c r="O3898" s="173"/>
      <c r="P3898" s="167"/>
    </row>
    <row r="3899" spans="1:16" x14ac:dyDescent="0.35">
      <c r="A3899" s="177"/>
      <c r="B3899" s="175"/>
      <c r="C3899" s="175"/>
      <c r="D3899" s="175"/>
      <c r="E3899" s="175"/>
      <c r="F3899" s="175"/>
      <c r="G3899" s="176"/>
      <c r="H3899" s="175"/>
      <c r="I3899" s="173"/>
      <c r="J3899" s="173"/>
      <c r="K3899" s="173"/>
      <c r="L3899" s="174"/>
      <c r="M3899" s="173"/>
      <c r="N3899" s="173"/>
      <c r="O3899" s="173"/>
      <c r="P3899" s="167"/>
    </row>
    <row r="3900" spans="1:16" x14ac:dyDescent="0.35">
      <c r="A3900" s="177"/>
      <c r="B3900" s="175"/>
      <c r="C3900" s="175"/>
      <c r="D3900" s="175"/>
      <c r="E3900" s="175"/>
      <c r="F3900" s="175"/>
      <c r="G3900" s="176"/>
      <c r="H3900" s="175"/>
      <c r="I3900" s="173"/>
      <c r="J3900" s="173"/>
      <c r="K3900" s="173"/>
      <c r="L3900" s="174"/>
      <c r="M3900" s="173"/>
      <c r="N3900" s="173"/>
      <c r="O3900" s="173"/>
      <c r="P3900" s="167"/>
    </row>
    <row r="3901" spans="1:16" x14ac:dyDescent="0.35">
      <c r="A3901" s="177"/>
      <c r="B3901" s="175"/>
      <c r="C3901" s="175"/>
      <c r="D3901" s="175"/>
      <c r="E3901" s="175"/>
      <c r="F3901" s="175"/>
      <c r="G3901" s="176"/>
      <c r="H3901" s="175"/>
      <c r="I3901" s="173"/>
      <c r="J3901" s="173"/>
      <c r="K3901" s="173"/>
      <c r="L3901" s="174"/>
      <c r="M3901" s="173"/>
      <c r="N3901" s="173"/>
      <c r="O3901" s="173"/>
      <c r="P3901" s="167"/>
    </row>
    <row r="3902" spans="1:16" x14ac:dyDescent="0.35">
      <c r="A3902" s="177"/>
      <c r="B3902" s="175"/>
      <c r="C3902" s="175"/>
      <c r="D3902" s="175"/>
      <c r="E3902" s="175"/>
      <c r="F3902" s="175"/>
      <c r="G3902" s="176"/>
      <c r="H3902" s="175"/>
      <c r="I3902" s="173"/>
      <c r="J3902" s="173"/>
      <c r="K3902" s="173"/>
      <c r="L3902" s="174"/>
      <c r="M3902" s="173"/>
      <c r="N3902" s="173"/>
      <c r="O3902" s="173"/>
      <c r="P3902" s="167"/>
    </row>
    <row r="3903" spans="1:16" x14ac:dyDescent="0.35">
      <c r="A3903" s="177"/>
      <c r="B3903" s="175"/>
      <c r="C3903" s="175"/>
      <c r="D3903" s="175"/>
      <c r="E3903" s="175"/>
      <c r="F3903" s="175"/>
      <c r="G3903" s="176"/>
      <c r="H3903" s="175"/>
      <c r="I3903" s="173"/>
      <c r="J3903" s="173"/>
      <c r="K3903" s="173"/>
      <c r="L3903" s="174"/>
      <c r="M3903" s="173"/>
      <c r="N3903" s="173"/>
      <c r="O3903" s="173"/>
      <c r="P3903" s="167"/>
    </row>
    <row r="3904" spans="1:16" x14ac:dyDescent="0.35">
      <c r="A3904" s="177"/>
      <c r="B3904" s="175"/>
      <c r="C3904" s="175"/>
      <c r="D3904" s="175"/>
      <c r="E3904" s="175"/>
      <c r="F3904" s="175"/>
      <c r="G3904" s="176"/>
      <c r="H3904" s="175"/>
      <c r="I3904" s="173"/>
      <c r="J3904" s="173"/>
      <c r="K3904" s="173"/>
      <c r="L3904" s="174"/>
      <c r="M3904" s="173"/>
      <c r="N3904" s="173"/>
      <c r="O3904" s="173"/>
      <c r="P3904" s="167"/>
    </row>
    <row r="3905" spans="1:16" x14ac:dyDescent="0.35">
      <c r="A3905" s="177"/>
      <c r="B3905" s="175"/>
      <c r="C3905" s="175"/>
      <c r="D3905" s="175"/>
      <c r="E3905" s="175"/>
      <c r="F3905" s="175"/>
      <c r="G3905" s="176"/>
      <c r="H3905" s="175"/>
      <c r="I3905" s="173"/>
      <c r="J3905" s="173"/>
      <c r="K3905" s="173"/>
      <c r="L3905" s="174"/>
      <c r="M3905" s="173"/>
      <c r="N3905" s="173"/>
      <c r="O3905" s="173"/>
      <c r="P3905" s="167"/>
    </row>
    <row r="3906" spans="1:16" x14ac:dyDescent="0.35">
      <c r="A3906" s="177"/>
      <c r="B3906" s="175"/>
      <c r="C3906" s="175"/>
      <c r="D3906" s="175"/>
      <c r="E3906" s="175"/>
      <c r="F3906" s="175"/>
      <c r="G3906" s="176"/>
      <c r="H3906" s="175"/>
      <c r="I3906" s="173"/>
      <c r="J3906" s="173"/>
      <c r="K3906" s="173"/>
      <c r="L3906" s="174"/>
      <c r="M3906" s="173"/>
      <c r="N3906" s="173"/>
      <c r="O3906" s="173"/>
      <c r="P3906" s="167"/>
    </row>
    <row r="3907" spans="1:16" x14ac:dyDescent="0.35">
      <c r="A3907" s="177"/>
      <c r="B3907" s="175"/>
      <c r="C3907" s="175"/>
      <c r="D3907" s="175"/>
      <c r="E3907" s="175"/>
      <c r="F3907" s="175"/>
      <c r="G3907" s="176"/>
      <c r="H3907" s="175"/>
      <c r="I3907" s="173"/>
      <c r="J3907" s="173"/>
      <c r="K3907" s="173"/>
      <c r="L3907" s="174"/>
      <c r="M3907" s="173"/>
      <c r="N3907" s="173"/>
      <c r="O3907" s="173"/>
      <c r="P3907" s="167"/>
    </row>
    <row r="3908" spans="1:16" x14ac:dyDescent="0.35">
      <c r="A3908" s="177"/>
      <c r="B3908" s="175"/>
      <c r="C3908" s="175"/>
      <c r="D3908" s="175"/>
      <c r="E3908" s="175"/>
      <c r="F3908" s="175"/>
      <c r="G3908" s="176"/>
      <c r="H3908" s="175"/>
      <c r="I3908" s="173"/>
      <c r="J3908" s="173"/>
      <c r="K3908" s="173"/>
      <c r="L3908" s="174"/>
      <c r="M3908" s="173"/>
      <c r="N3908" s="173"/>
      <c r="O3908" s="173"/>
      <c r="P3908" s="167"/>
    </row>
    <row r="3909" spans="1:16" x14ac:dyDescent="0.35">
      <c r="A3909" s="177"/>
      <c r="B3909" s="175"/>
      <c r="C3909" s="175"/>
      <c r="D3909" s="175"/>
      <c r="E3909" s="175"/>
      <c r="F3909" s="175"/>
      <c r="G3909" s="176"/>
      <c r="H3909" s="175"/>
      <c r="I3909" s="173"/>
      <c r="J3909" s="173"/>
      <c r="K3909" s="173"/>
      <c r="L3909" s="174"/>
      <c r="M3909" s="173"/>
      <c r="N3909" s="173"/>
      <c r="O3909" s="173"/>
      <c r="P3909" s="167"/>
    </row>
    <row r="3910" spans="1:16" x14ac:dyDescent="0.35">
      <c r="A3910" s="177"/>
      <c r="B3910" s="175"/>
      <c r="C3910" s="175"/>
      <c r="D3910" s="175"/>
      <c r="E3910" s="175"/>
      <c r="F3910" s="175"/>
      <c r="G3910" s="176"/>
      <c r="H3910" s="175"/>
      <c r="I3910" s="173"/>
      <c r="J3910" s="173"/>
      <c r="K3910" s="173"/>
      <c r="L3910" s="174"/>
      <c r="M3910" s="173"/>
      <c r="N3910" s="173"/>
      <c r="O3910" s="173"/>
      <c r="P3910" s="167"/>
    </row>
    <row r="3911" spans="1:16" x14ac:dyDescent="0.35">
      <c r="A3911" s="177"/>
      <c r="B3911" s="175"/>
      <c r="C3911" s="175"/>
      <c r="D3911" s="175"/>
      <c r="E3911" s="175"/>
      <c r="F3911" s="175"/>
      <c r="G3911" s="176"/>
      <c r="H3911" s="175"/>
      <c r="I3911" s="173"/>
      <c r="J3911" s="173"/>
      <c r="K3911" s="173"/>
      <c r="L3911" s="174"/>
      <c r="M3911" s="173"/>
      <c r="N3911" s="173"/>
      <c r="O3911" s="173"/>
      <c r="P3911" s="167"/>
    </row>
    <row r="3912" spans="1:16" x14ac:dyDescent="0.35">
      <c r="A3912" s="177"/>
      <c r="B3912" s="175"/>
      <c r="C3912" s="175"/>
      <c r="D3912" s="175"/>
      <c r="E3912" s="175"/>
      <c r="F3912" s="175"/>
      <c r="G3912" s="176"/>
      <c r="H3912" s="175"/>
      <c r="I3912" s="173"/>
      <c r="J3912" s="173"/>
      <c r="K3912" s="173"/>
      <c r="L3912" s="174"/>
      <c r="M3912" s="173"/>
      <c r="N3912" s="173"/>
      <c r="O3912" s="173"/>
      <c r="P3912" s="167"/>
    </row>
    <row r="3913" spans="1:16" x14ac:dyDescent="0.35">
      <c r="A3913" s="177"/>
      <c r="B3913" s="175"/>
      <c r="C3913" s="175"/>
      <c r="D3913" s="175"/>
      <c r="E3913" s="175"/>
      <c r="F3913" s="175"/>
      <c r="G3913" s="176"/>
      <c r="H3913" s="175"/>
      <c r="I3913" s="173"/>
      <c r="J3913" s="173"/>
      <c r="K3913" s="173"/>
      <c r="L3913" s="174"/>
      <c r="M3913" s="173"/>
      <c r="N3913" s="173"/>
      <c r="O3913" s="173"/>
      <c r="P3913" s="167"/>
    </row>
    <row r="3914" spans="1:16" x14ac:dyDescent="0.35">
      <c r="A3914" s="177"/>
      <c r="B3914" s="175"/>
      <c r="C3914" s="175"/>
      <c r="D3914" s="175"/>
      <c r="E3914" s="175"/>
      <c r="F3914" s="175"/>
      <c r="G3914" s="176"/>
      <c r="H3914" s="175"/>
      <c r="I3914" s="173"/>
      <c r="J3914" s="173"/>
      <c r="K3914" s="173"/>
      <c r="L3914" s="174"/>
      <c r="M3914" s="173"/>
      <c r="N3914" s="173"/>
      <c r="O3914" s="173"/>
      <c r="P3914" s="167"/>
    </row>
    <row r="3915" spans="1:16" x14ac:dyDescent="0.35">
      <c r="A3915" s="177"/>
      <c r="B3915" s="175"/>
      <c r="C3915" s="175"/>
      <c r="D3915" s="175"/>
      <c r="E3915" s="175"/>
      <c r="F3915" s="175"/>
      <c r="G3915" s="176"/>
      <c r="H3915" s="175"/>
      <c r="I3915" s="173"/>
      <c r="J3915" s="173"/>
      <c r="K3915" s="173"/>
      <c r="L3915" s="174"/>
      <c r="M3915" s="173"/>
      <c r="N3915" s="173"/>
      <c r="O3915" s="173"/>
      <c r="P3915" s="167"/>
    </row>
    <row r="3916" spans="1:16" x14ac:dyDescent="0.35">
      <c r="A3916" s="177"/>
      <c r="B3916" s="175"/>
      <c r="C3916" s="175"/>
      <c r="D3916" s="175"/>
      <c r="E3916" s="175"/>
      <c r="F3916" s="175"/>
      <c r="G3916" s="176"/>
      <c r="H3916" s="175"/>
      <c r="I3916" s="173"/>
      <c r="J3916" s="173"/>
      <c r="K3916" s="173"/>
      <c r="L3916" s="174"/>
      <c r="M3916" s="173"/>
      <c r="N3916" s="173"/>
      <c r="O3916" s="173"/>
      <c r="P3916" s="167"/>
    </row>
    <row r="3917" spans="1:16" x14ac:dyDescent="0.35">
      <c r="A3917" s="177"/>
      <c r="B3917" s="175"/>
      <c r="C3917" s="175"/>
      <c r="D3917" s="175"/>
      <c r="E3917" s="175"/>
      <c r="F3917" s="175"/>
      <c r="G3917" s="176"/>
      <c r="H3917" s="175"/>
      <c r="I3917" s="173"/>
      <c r="J3917" s="173"/>
      <c r="K3917" s="173"/>
      <c r="L3917" s="174"/>
      <c r="M3917" s="173"/>
      <c r="N3917" s="173"/>
      <c r="O3917" s="173"/>
      <c r="P3917" s="167"/>
    </row>
    <row r="3918" spans="1:16" x14ac:dyDescent="0.35">
      <c r="A3918" s="177"/>
      <c r="B3918" s="175"/>
      <c r="C3918" s="175"/>
      <c r="D3918" s="175"/>
      <c r="E3918" s="175"/>
      <c r="F3918" s="175"/>
      <c r="G3918" s="176"/>
      <c r="H3918" s="175"/>
      <c r="I3918" s="173"/>
      <c r="J3918" s="173"/>
      <c r="K3918" s="173"/>
      <c r="L3918" s="174"/>
      <c r="M3918" s="173"/>
      <c r="N3918" s="173"/>
      <c r="O3918" s="173"/>
      <c r="P3918" s="167"/>
    </row>
    <row r="3919" spans="1:16" x14ac:dyDescent="0.35">
      <c r="A3919" s="177"/>
      <c r="B3919" s="175"/>
      <c r="C3919" s="175"/>
      <c r="D3919" s="175"/>
      <c r="E3919" s="175"/>
      <c r="F3919" s="175"/>
      <c r="G3919" s="176"/>
      <c r="H3919" s="175"/>
      <c r="I3919" s="173"/>
      <c r="J3919" s="173"/>
      <c r="K3919" s="173"/>
      <c r="L3919" s="174"/>
      <c r="M3919" s="173"/>
      <c r="N3919" s="173"/>
      <c r="O3919" s="173"/>
      <c r="P3919" s="167"/>
    </row>
    <row r="3920" spans="1:16" x14ac:dyDescent="0.35">
      <c r="A3920" s="177"/>
      <c r="B3920" s="175"/>
      <c r="C3920" s="175"/>
      <c r="D3920" s="175"/>
      <c r="E3920" s="175"/>
      <c r="F3920" s="175"/>
      <c r="G3920" s="176"/>
      <c r="H3920" s="175"/>
      <c r="I3920" s="173"/>
      <c r="J3920" s="173"/>
      <c r="K3920" s="173"/>
      <c r="L3920" s="174"/>
      <c r="M3920" s="173"/>
      <c r="N3920" s="173"/>
      <c r="O3920" s="173"/>
      <c r="P3920" s="167"/>
    </row>
    <row r="3921" spans="1:16" x14ac:dyDescent="0.35">
      <c r="A3921" s="177"/>
      <c r="B3921" s="175"/>
      <c r="C3921" s="175"/>
      <c r="D3921" s="175"/>
      <c r="E3921" s="175"/>
      <c r="F3921" s="175"/>
      <c r="G3921" s="176"/>
      <c r="H3921" s="175"/>
      <c r="I3921" s="173"/>
      <c r="J3921" s="173"/>
      <c r="K3921" s="173"/>
      <c r="L3921" s="174"/>
      <c r="M3921" s="173"/>
      <c r="N3921" s="173"/>
      <c r="O3921" s="173"/>
      <c r="P3921" s="167"/>
    </row>
    <row r="3922" spans="1:16" x14ac:dyDescent="0.35">
      <c r="A3922" s="177"/>
      <c r="B3922" s="175"/>
      <c r="C3922" s="175"/>
      <c r="D3922" s="175"/>
      <c r="E3922" s="175"/>
      <c r="F3922" s="175"/>
      <c r="G3922" s="176"/>
      <c r="H3922" s="175"/>
      <c r="I3922" s="173"/>
      <c r="J3922" s="173"/>
      <c r="K3922" s="173"/>
      <c r="L3922" s="174"/>
      <c r="M3922" s="173"/>
      <c r="N3922" s="173"/>
      <c r="O3922" s="173"/>
      <c r="P3922" s="167"/>
    </row>
    <row r="3923" spans="1:16" x14ac:dyDescent="0.35">
      <c r="A3923" s="177"/>
      <c r="B3923" s="175"/>
      <c r="C3923" s="175"/>
      <c r="D3923" s="175"/>
      <c r="E3923" s="175"/>
      <c r="F3923" s="175"/>
      <c r="G3923" s="176"/>
      <c r="H3923" s="175"/>
      <c r="I3923" s="173"/>
      <c r="J3923" s="173"/>
      <c r="K3923" s="173"/>
      <c r="L3923" s="174"/>
      <c r="M3923" s="173"/>
      <c r="N3923" s="173"/>
      <c r="O3923" s="173"/>
      <c r="P3923" s="167"/>
    </row>
    <row r="3924" spans="1:16" x14ac:dyDescent="0.35">
      <c r="A3924" s="177"/>
      <c r="B3924" s="175"/>
      <c r="C3924" s="175"/>
      <c r="D3924" s="175"/>
      <c r="E3924" s="175"/>
      <c r="F3924" s="175"/>
      <c r="G3924" s="176"/>
      <c r="H3924" s="175"/>
      <c r="I3924" s="173"/>
      <c r="J3924" s="173"/>
      <c r="K3924" s="173"/>
      <c r="L3924" s="174"/>
      <c r="M3924" s="173"/>
      <c r="N3924" s="173"/>
      <c r="O3924" s="173"/>
      <c r="P3924" s="167"/>
    </row>
    <row r="3925" spans="1:16" x14ac:dyDescent="0.35">
      <c r="A3925" s="177"/>
      <c r="B3925" s="175"/>
      <c r="C3925" s="175"/>
      <c r="D3925" s="175"/>
      <c r="E3925" s="175"/>
      <c r="F3925" s="175"/>
      <c r="G3925" s="176"/>
      <c r="H3925" s="175"/>
      <c r="I3925" s="173"/>
      <c r="J3925" s="173"/>
      <c r="K3925" s="173"/>
      <c r="L3925" s="174"/>
      <c r="M3925" s="173"/>
      <c r="N3925" s="173"/>
      <c r="O3925" s="173"/>
      <c r="P3925" s="167"/>
    </row>
    <row r="3926" spans="1:16" x14ac:dyDescent="0.35">
      <c r="A3926" s="177"/>
      <c r="B3926" s="175"/>
      <c r="C3926" s="175"/>
      <c r="D3926" s="175"/>
      <c r="E3926" s="175"/>
      <c r="F3926" s="175"/>
      <c r="G3926" s="176"/>
      <c r="H3926" s="175"/>
      <c r="I3926" s="173"/>
      <c r="J3926" s="173"/>
      <c r="K3926" s="173"/>
      <c r="L3926" s="174"/>
      <c r="M3926" s="173"/>
      <c r="N3926" s="173"/>
      <c r="O3926" s="173"/>
      <c r="P3926" s="167"/>
    </row>
    <row r="3927" spans="1:16" x14ac:dyDescent="0.35">
      <c r="A3927" s="177"/>
      <c r="B3927" s="175"/>
      <c r="C3927" s="175"/>
      <c r="D3927" s="175"/>
      <c r="E3927" s="175"/>
      <c r="F3927" s="175"/>
      <c r="G3927" s="176"/>
      <c r="H3927" s="175"/>
      <c r="I3927" s="173"/>
      <c r="J3927" s="173"/>
      <c r="K3927" s="173"/>
      <c r="L3927" s="174"/>
      <c r="M3927" s="173"/>
      <c r="N3927" s="173"/>
      <c r="O3927" s="173"/>
      <c r="P3927" s="167"/>
    </row>
    <row r="3928" spans="1:16" x14ac:dyDescent="0.35">
      <c r="A3928" s="177"/>
      <c r="B3928" s="175"/>
      <c r="C3928" s="175"/>
      <c r="D3928" s="175"/>
      <c r="E3928" s="175"/>
      <c r="F3928" s="175"/>
      <c r="G3928" s="176"/>
      <c r="H3928" s="175"/>
      <c r="I3928" s="173"/>
      <c r="J3928" s="173"/>
      <c r="K3928" s="173"/>
      <c r="L3928" s="174"/>
      <c r="M3928" s="173"/>
      <c r="N3928" s="173"/>
      <c r="O3928" s="173"/>
      <c r="P3928" s="167"/>
    </row>
    <row r="3929" spans="1:16" x14ac:dyDescent="0.35">
      <c r="A3929" s="177"/>
      <c r="B3929" s="175"/>
      <c r="C3929" s="175"/>
      <c r="D3929" s="175"/>
      <c r="E3929" s="175"/>
      <c r="F3929" s="175"/>
      <c r="G3929" s="176"/>
      <c r="H3929" s="175"/>
      <c r="I3929" s="173"/>
      <c r="J3929" s="173"/>
      <c r="K3929" s="173"/>
      <c r="L3929" s="174"/>
      <c r="M3929" s="173"/>
      <c r="N3929" s="173"/>
      <c r="O3929" s="173"/>
      <c r="P3929" s="167"/>
    </row>
    <row r="3930" spans="1:16" x14ac:dyDescent="0.35">
      <c r="A3930" s="177"/>
      <c r="B3930" s="175"/>
      <c r="C3930" s="175"/>
      <c r="D3930" s="175"/>
      <c r="E3930" s="175"/>
      <c r="F3930" s="175"/>
      <c r="G3930" s="176"/>
      <c r="H3930" s="175"/>
      <c r="I3930" s="173"/>
      <c r="J3930" s="173"/>
      <c r="K3930" s="173"/>
      <c r="L3930" s="174"/>
      <c r="M3930" s="173"/>
      <c r="N3930" s="173"/>
      <c r="O3930" s="173"/>
      <c r="P3930" s="167"/>
    </row>
    <row r="3931" spans="1:16" x14ac:dyDescent="0.35">
      <c r="A3931" s="177"/>
      <c r="B3931" s="175"/>
      <c r="C3931" s="175"/>
      <c r="D3931" s="175"/>
      <c r="E3931" s="175"/>
      <c r="F3931" s="175"/>
      <c r="G3931" s="176"/>
      <c r="H3931" s="175"/>
      <c r="I3931" s="173"/>
      <c r="J3931" s="173"/>
      <c r="K3931" s="173"/>
      <c r="L3931" s="174"/>
      <c r="M3931" s="173"/>
      <c r="N3931" s="173"/>
      <c r="O3931" s="173"/>
      <c r="P3931" s="167"/>
    </row>
    <row r="3932" spans="1:16" x14ac:dyDescent="0.35">
      <c r="A3932" s="177"/>
      <c r="B3932" s="175"/>
      <c r="C3932" s="175"/>
      <c r="D3932" s="175"/>
      <c r="E3932" s="175"/>
      <c r="F3932" s="175"/>
      <c r="G3932" s="176"/>
      <c r="H3932" s="175"/>
      <c r="I3932" s="173"/>
      <c r="J3932" s="173"/>
      <c r="K3932" s="173"/>
      <c r="L3932" s="174"/>
      <c r="M3932" s="173"/>
      <c r="N3932" s="173"/>
      <c r="O3932" s="173"/>
      <c r="P3932" s="167"/>
    </row>
    <row r="3933" spans="1:16" x14ac:dyDescent="0.35">
      <c r="A3933" s="177"/>
      <c r="B3933" s="175"/>
      <c r="C3933" s="175"/>
      <c r="D3933" s="175"/>
      <c r="E3933" s="175"/>
      <c r="F3933" s="175"/>
      <c r="G3933" s="176"/>
      <c r="H3933" s="175"/>
      <c r="I3933" s="173"/>
      <c r="J3933" s="173"/>
      <c r="K3933" s="173"/>
      <c r="L3933" s="174"/>
      <c r="M3933" s="173"/>
      <c r="N3933" s="173"/>
      <c r="O3933" s="173"/>
      <c r="P3933" s="167"/>
    </row>
    <row r="3934" spans="1:16" x14ac:dyDescent="0.35">
      <c r="A3934" s="177"/>
      <c r="B3934" s="175"/>
      <c r="C3934" s="175"/>
      <c r="D3934" s="175"/>
      <c r="E3934" s="175"/>
      <c r="F3934" s="175"/>
      <c r="G3934" s="176"/>
      <c r="H3934" s="175"/>
      <c r="I3934" s="173"/>
      <c r="J3934" s="173"/>
      <c r="K3934" s="173"/>
      <c r="L3934" s="174"/>
      <c r="M3934" s="173"/>
      <c r="N3934" s="173"/>
      <c r="O3934" s="173"/>
      <c r="P3934" s="167"/>
    </row>
    <row r="3935" spans="1:16" x14ac:dyDescent="0.35">
      <c r="A3935" s="177"/>
      <c r="B3935" s="175"/>
      <c r="C3935" s="175"/>
      <c r="D3935" s="175"/>
      <c r="E3935" s="175"/>
      <c r="F3935" s="175"/>
      <c r="G3935" s="176"/>
      <c r="H3935" s="175"/>
      <c r="I3935" s="173"/>
      <c r="J3935" s="173"/>
      <c r="K3935" s="173"/>
      <c r="L3935" s="174"/>
      <c r="M3935" s="173"/>
      <c r="N3935" s="173"/>
      <c r="O3935" s="173"/>
      <c r="P3935" s="167"/>
    </row>
    <row r="3936" spans="1:16" x14ac:dyDescent="0.35">
      <c r="A3936" s="177"/>
      <c r="B3936" s="175"/>
      <c r="C3936" s="175"/>
      <c r="D3936" s="175"/>
      <c r="E3936" s="175"/>
      <c r="F3936" s="175"/>
      <c r="G3936" s="176"/>
      <c r="H3936" s="175"/>
      <c r="I3936" s="173"/>
      <c r="J3936" s="173"/>
      <c r="K3936" s="173"/>
      <c r="L3936" s="174"/>
      <c r="M3936" s="173"/>
      <c r="N3936" s="173"/>
      <c r="O3936" s="173"/>
      <c r="P3936" s="167"/>
    </row>
    <row r="3937" spans="1:16" x14ac:dyDescent="0.35">
      <c r="A3937" s="177"/>
      <c r="B3937" s="175"/>
      <c r="C3937" s="175"/>
      <c r="D3937" s="175"/>
      <c r="E3937" s="175"/>
      <c r="F3937" s="175"/>
      <c r="G3937" s="176"/>
      <c r="H3937" s="175"/>
      <c r="I3937" s="173"/>
      <c r="J3937" s="173"/>
      <c r="K3937" s="173"/>
      <c r="L3937" s="174"/>
      <c r="M3937" s="173"/>
      <c r="N3937" s="173"/>
      <c r="O3937" s="173"/>
      <c r="P3937" s="167"/>
    </row>
    <row r="3938" spans="1:16" x14ac:dyDescent="0.35">
      <c r="A3938" s="177"/>
      <c r="B3938" s="175"/>
      <c r="C3938" s="175"/>
      <c r="D3938" s="175"/>
      <c r="E3938" s="175"/>
      <c r="F3938" s="175"/>
      <c r="G3938" s="176"/>
      <c r="H3938" s="175"/>
      <c r="I3938" s="173"/>
      <c r="J3938" s="173"/>
      <c r="K3938" s="173"/>
      <c r="L3938" s="174"/>
      <c r="M3938" s="173"/>
      <c r="N3938" s="173"/>
      <c r="O3938" s="173"/>
      <c r="P3938" s="167"/>
    </row>
    <row r="3939" spans="1:16" x14ac:dyDescent="0.35">
      <c r="A3939" s="177"/>
      <c r="B3939" s="175"/>
      <c r="C3939" s="175"/>
      <c r="D3939" s="175"/>
      <c r="E3939" s="175"/>
      <c r="F3939" s="175"/>
      <c r="G3939" s="176"/>
      <c r="H3939" s="175"/>
      <c r="I3939" s="173"/>
      <c r="J3939" s="173"/>
      <c r="K3939" s="173"/>
      <c r="L3939" s="174"/>
      <c r="M3939" s="173"/>
      <c r="N3939" s="173"/>
      <c r="O3939" s="173"/>
      <c r="P3939" s="167"/>
    </row>
    <row r="3940" spans="1:16" x14ac:dyDescent="0.35">
      <c r="A3940" s="177"/>
      <c r="B3940" s="175"/>
      <c r="C3940" s="175"/>
      <c r="D3940" s="175"/>
      <c r="E3940" s="175"/>
      <c r="F3940" s="175"/>
      <c r="G3940" s="176"/>
      <c r="H3940" s="175"/>
      <c r="I3940" s="173"/>
      <c r="J3940" s="173"/>
      <c r="K3940" s="173"/>
      <c r="L3940" s="174"/>
      <c r="M3940" s="173"/>
      <c r="N3940" s="173"/>
      <c r="O3940" s="173"/>
      <c r="P3940" s="167"/>
    </row>
    <row r="3941" spans="1:16" x14ac:dyDescent="0.35">
      <c r="A3941" s="177"/>
      <c r="B3941" s="175"/>
      <c r="C3941" s="175"/>
      <c r="D3941" s="175"/>
      <c r="E3941" s="175"/>
      <c r="F3941" s="175"/>
      <c r="G3941" s="176"/>
      <c r="H3941" s="175"/>
      <c r="I3941" s="173"/>
      <c r="J3941" s="173"/>
      <c r="K3941" s="173"/>
      <c r="L3941" s="174"/>
      <c r="M3941" s="173"/>
      <c r="N3941" s="173"/>
      <c r="O3941" s="173"/>
      <c r="P3941" s="167"/>
    </row>
    <row r="3942" spans="1:16" x14ac:dyDescent="0.35">
      <c r="A3942" s="177"/>
      <c r="B3942" s="175"/>
      <c r="C3942" s="175"/>
      <c r="D3942" s="175"/>
      <c r="E3942" s="175"/>
      <c r="F3942" s="175"/>
      <c r="G3942" s="176"/>
      <c r="H3942" s="175"/>
      <c r="I3942" s="173"/>
      <c r="J3942" s="173"/>
      <c r="K3942" s="173"/>
      <c r="L3942" s="174"/>
      <c r="M3942" s="173"/>
      <c r="N3942" s="173"/>
      <c r="O3942" s="173"/>
      <c r="P3942" s="167"/>
    </row>
    <row r="3943" spans="1:16" x14ac:dyDescent="0.35">
      <c r="A3943" s="177"/>
      <c r="B3943" s="175"/>
      <c r="C3943" s="175"/>
      <c r="D3943" s="175"/>
      <c r="E3943" s="175"/>
      <c r="F3943" s="175"/>
      <c r="G3943" s="176"/>
      <c r="H3943" s="175"/>
      <c r="I3943" s="173"/>
      <c r="J3943" s="173"/>
      <c r="K3943" s="173"/>
      <c r="L3943" s="174"/>
      <c r="M3943" s="173"/>
      <c r="N3943" s="173"/>
      <c r="O3943" s="173"/>
      <c r="P3943" s="167"/>
    </row>
    <row r="3944" spans="1:16" x14ac:dyDescent="0.35">
      <c r="A3944" s="177"/>
      <c r="B3944" s="175"/>
      <c r="C3944" s="175"/>
      <c r="D3944" s="175"/>
      <c r="E3944" s="175"/>
      <c r="F3944" s="175"/>
      <c r="G3944" s="176"/>
      <c r="H3944" s="175"/>
      <c r="I3944" s="173"/>
      <c r="J3944" s="173"/>
      <c r="K3944" s="173"/>
      <c r="L3944" s="174"/>
      <c r="M3944" s="173"/>
      <c r="N3944" s="173"/>
      <c r="O3944" s="173"/>
      <c r="P3944" s="167"/>
    </row>
    <row r="3945" spans="1:16" x14ac:dyDescent="0.35">
      <c r="A3945" s="177"/>
      <c r="B3945" s="175"/>
      <c r="C3945" s="175"/>
      <c r="D3945" s="175"/>
      <c r="E3945" s="175"/>
      <c r="F3945" s="175"/>
      <c r="G3945" s="176"/>
      <c r="H3945" s="175"/>
      <c r="I3945" s="173"/>
      <c r="J3945" s="173"/>
      <c r="K3945" s="173"/>
      <c r="L3945" s="174"/>
      <c r="M3945" s="173"/>
      <c r="N3945" s="173"/>
      <c r="O3945" s="173"/>
      <c r="P3945" s="167"/>
    </row>
    <row r="3946" spans="1:16" x14ac:dyDescent="0.35">
      <c r="A3946" s="177"/>
      <c r="B3946" s="175"/>
      <c r="C3946" s="175"/>
      <c r="D3946" s="175"/>
      <c r="E3946" s="175"/>
      <c r="F3946" s="175"/>
      <c r="G3946" s="176"/>
      <c r="H3946" s="175"/>
      <c r="I3946" s="173"/>
      <c r="J3946" s="173"/>
      <c r="K3946" s="173"/>
      <c r="L3946" s="174"/>
      <c r="M3946" s="173"/>
      <c r="N3946" s="173"/>
      <c r="O3946" s="173"/>
      <c r="P3946" s="167"/>
    </row>
    <row r="3947" spans="1:16" x14ac:dyDescent="0.35">
      <c r="A3947" s="177"/>
      <c r="B3947" s="175"/>
      <c r="C3947" s="175"/>
      <c r="D3947" s="175"/>
      <c r="E3947" s="175"/>
      <c r="F3947" s="175"/>
      <c r="G3947" s="176"/>
      <c r="H3947" s="175"/>
      <c r="I3947" s="173"/>
      <c r="J3947" s="173"/>
      <c r="K3947" s="173"/>
      <c r="L3947" s="174"/>
      <c r="M3947" s="173"/>
      <c r="N3947" s="173"/>
      <c r="O3947" s="173"/>
      <c r="P3947" s="167"/>
    </row>
    <row r="3948" spans="1:16" x14ac:dyDescent="0.35">
      <c r="A3948" s="177"/>
      <c r="B3948" s="175"/>
      <c r="C3948" s="175"/>
      <c r="D3948" s="175"/>
      <c r="E3948" s="175"/>
      <c r="F3948" s="175"/>
      <c r="G3948" s="176"/>
      <c r="H3948" s="175"/>
      <c r="I3948" s="173"/>
      <c r="J3948" s="173"/>
      <c r="K3948" s="173"/>
      <c r="L3948" s="174"/>
      <c r="M3948" s="173"/>
      <c r="N3948" s="173"/>
      <c r="O3948" s="173"/>
      <c r="P3948" s="167"/>
    </row>
    <row r="3949" spans="1:16" x14ac:dyDescent="0.35">
      <c r="A3949" s="177"/>
      <c r="B3949" s="175"/>
      <c r="C3949" s="175"/>
      <c r="D3949" s="175"/>
      <c r="E3949" s="175"/>
      <c r="F3949" s="175"/>
      <c r="G3949" s="176"/>
      <c r="H3949" s="175"/>
      <c r="I3949" s="173"/>
      <c r="J3949" s="173"/>
      <c r="K3949" s="173"/>
      <c r="L3949" s="174"/>
      <c r="M3949" s="173"/>
      <c r="N3949" s="173"/>
      <c r="O3949" s="173"/>
      <c r="P3949" s="167"/>
    </row>
    <row r="3950" spans="1:16" x14ac:dyDescent="0.35">
      <c r="A3950" s="177"/>
      <c r="B3950" s="175"/>
      <c r="C3950" s="175"/>
      <c r="D3950" s="175"/>
      <c r="E3950" s="175"/>
      <c r="F3950" s="175"/>
      <c r="G3950" s="176"/>
      <c r="H3950" s="175"/>
      <c r="I3950" s="173"/>
      <c r="J3950" s="173"/>
      <c r="K3950" s="173"/>
      <c r="L3950" s="174"/>
      <c r="M3950" s="173"/>
      <c r="N3950" s="173"/>
      <c r="O3950" s="173"/>
      <c r="P3950" s="167"/>
    </row>
    <row r="3951" spans="1:16" x14ac:dyDescent="0.35">
      <c r="A3951" s="177"/>
      <c r="B3951" s="175"/>
      <c r="C3951" s="175"/>
      <c r="D3951" s="175"/>
      <c r="E3951" s="175"/>
      <c r="F3951" s="175"/>
      <c r="G3951" s="176"/>
      <c r="H3951" s="175"/>
      <c r="I3951" s="173"/>
      <c r="J3951" s="173"/>
      <c r="K3951" s="173"/>
      <c r="L3951" s="174"/>
      <c r="M3951" s="173"/>
      <c r="N3951" s="173"/>
      <c r="O3951" s="173"/>
      <c r="P3951" s="167"/>
    </row>
    <row r="3952" spans="1:16" x14ac:dyDescent="0.35">
      <c r="A3952" s="177"/>
      <c r="B3952" s="175"/>
      <c r="C3952" s="175"/>
      <c r="D3952" s="175"/>
      <c r="E3952" s="175"/>
      <c r="F3952" s="175"/>
      <c r="G3952" s="176"/>
      <c r="H3952" s="175"/>
      <c r="I3952" s="173"/>
      <c r="J3952" s="173"/>
      <c r="K3952" s="173"/>
      <c r="L3952" s="174"/>
      <c r="M3952" s="173"/>
      <c r="N3952" s="173"/>
      <c r="O3952" s="173"/>
      <c r="P3952" s="167"/>
    </row>
    <row r="3953" spans="1:16" x14ac:dyDescent="0.35">
      <c r="A3953" s="177"/>
      <c r="B3953" s="175"/>
      <c r="C3953" s="175"/>
      <c r="D3953" s="175"/>
      <c r="E3953" s="175"/>
      <c r="F3953" s="175"/>
      <c r="G3953" s="176"/>
      <c r="H3953" s="175"/>
      <c r="I3953" s="173"/>
      <c r="J3953" s="173"/>
      <c r="K3953" s="173"/>
      <c r="L3953" s="174"/>
      <c r="M3953" s="173"/>
      <c r="N3953" s="173"/>
      <c r="O3953" s="173"/>
      <c r="P3953" s="167"/>
    </row>
    <row r="3954" spans="1:16" x14ac:dyDescent="0.35">
      <c r="A3954" s="177"/>
      <c r="B3954" s="175"/>
      <c r="C3954" s="175"/>
      <c r="D3954" s="175"/>
      <c r="E3954" s="175"/>
      <c r="F3954" s="175"/>
      <c r="G3954" s="176"/>
      <c r="H3954" s="175"/>
      <c r="I3954" s="173"/>
      <c r="J3954" s="173"/>
      <c r="K3954" s="173"/>
      <c r="L3954" s="174"/>
      <c r="M3954" s="173"/>
      <c r="N3954" s="173"/>
      <c r="O3954" s="173"/>
      <c r="P3954" s="167"/>
    </row>
    <row r="3955" spans="1:16" x14ac:dyDescent="0.35">
      <c r="A3955" s="177"/>
      <c r="B3955" s="175"/>
      <c r="C3955" s="175"/>
      <c r="D3955" s="175"/>
      <c r="E3955" s="175"/>
      <c r="F3955" s="175"/>
      <c r="G3955" s="176"/>
      <c r="H3955" s="175"/>
      <c r="I3955" s="173"/>
      <c r="J3955" s="173"/>
      <c r="K3955" s="173"/>
      <c r="L3955" s="174"/>
      <c r="M3955" s="173"/>
      <c r="N3955" s="173"/>
      <c r="O3955" s="173"/>
      <c r="P3955" s="167"/>
    </row>
    <row r="3956" spans="1:16" x14ac:dyDescent="0.35">
      <c r="A3956" s="177"/>
      <c r="B3956" s="175"/>
      <c r="C3956" s="175"/>
      <c r="D3956" s="175"/>
      <c r="E3956" s="175"/>
      <c r="F3956" s="175"/>
      <c r="G3956" s="176"/>
      <c r="H3956" s="175"/>
      <c r="I3956" s="173"/>
      <c r="J3956" s="173"/>
      <c r="K3956" s="173"/>
      <c r="L3956" s="174"/>
      <c r="M3956" s="173"/>
      <c r="N3956" s="173"/>
      <c r="O3956" s="173"/>
      <c r="P3956" s="167"/>
    </row>
    <row r="3957" spans="1:16" x14ac:dyDescent="0.35">
      <c r="A3957" s="177"/>
      <c r="B3957" s="175"/>
      <c r="C3957" s="175"/>
      <c r="D3957" s="175"/>
      <c r="E3957" s="175"/>
      <c r="F3957" s="175"/>
      <c r="G3957" s="176"/>
      <c r="H3957" s="175"/>
      <c r="I3957" s="173"/>
      <c r="J3957" s="173"/>
      <c r="K3957" s="173"/>
      <c r="L3957" s="174"/>
      <c r="M3957" s="173"/>
      <c r="N3957" s="173"/>
      <c r="O3957" s="173"/>
      <c r="P3957" s="167"/>
    </row>
    <row r="3958" spans="1:16" x14ac:dyDescent="0.35">
      <c r="A3958" s="177"/>
      <c r="B3958" s="175"/>
      <c r="C3958" s="175"/>
      <c r="D3958" s="175"/>
      <c r="E3958" s="175"/>
      <c r="F3958" s="175"/>
      <c r="G3958" s="176"/>
      <c r="H3958" s="175"/>
      <c r="I3958" s="173"/>
      <c r="J3958" s="173"/>
      <c r="K3958" s="173"/>
      <c r="L3958" s="174"/>
      <c r="M3958" s="173"/>
      <c r="N3958" s="173"/>
      <c r="O3958" s="173"/>
      <c r="P3958" s="167"/>
    </row>
    <row r="3959" spans="1:16" x14ac:dyDescent="0.35">
      <c r="A3959" s="177"/>
      <c r="B3959" s="175"/>
      <c r="C3959" s="175"/>
      <c r="D3959" s="175"/>
      <c r="E3959" s="175"/>
      <c r="F3959" s="175"/>
      <c r="G3959" s="176"/>
      <c r="H3959" s="175"/>
      <c r="I3959" s="173"/>
      <c r="J3959" s="173"/>
      <c r="K3959" s="173"/>
      <c r="L3959" s="174"/>
      <c r="M3959" s="173"/>
      <c r="N3959" s="173"/>
      <c r="O3959" s="173"/>
      <c r="P3959" s="167"/>
    </row>
    <row r="3960" spans="1:16" x14ac:dyDescent="0.35">
      <c r="A3960" s="177"/>
      <c r="B3960" s="175"/>
      <c r="C3960" s="175"/>
      <c r="D3960" s="175"/>
      <c r="E3960" s="175"/>
      <c r="F3960" s="175"/>
      <c r="G3960" s="176"/>
      <c r="H3960" s="175"/>
      <c r="I3960" s="173"/>
      <c r="J3960" s="173"/>
      <c r="K3960" s="173"/>
      <c r="L3960" s="174"/>
      <c r="M3960" s="173"/>
      <c r="N3960" s="173"/>
      <c r="O3960" s="173"/>
      <c r="P3960" s="167"/>
    </row>
    <row r="3961" spans="1:16" x14ac:dyDescent="0.35">
      <c r="A3961" s="177"/>
      <c r="B3961" s="175"/>
      <c r="C3961" s="175"/>
      <c r="D3961" s="175"/>
      <c r="E3961" s="175"/>
      <c r="F3961" s="175"/>
      <c r="G3961" s="176"/>
      <c r="H3961" s="175"/>
      <c r="I3961" s="173"/>
      <c r="J3961" s="173"/>
      <c r="K3961" s="173"/>
      <c r="L3961" s="174"/>
      <c r="M3961" s="173"/>
      <c r="N3961" s="173"/>
      <c r="O3961" s="173"/>
      <c r="P3961" s="167"/>
    </row>
    <row r="3962" spans="1:16" x14ac:dyDescent="0.35">
      <c r="A3962" s="177"/>
      <c r="B3962" s="175"/>
      <c r="C3962" s="175"/>
      <c r="D3962" s="175"/>
      <c r="E3962" s="175"/>
      <c r="F3962" s="175"/>
      <c r="G3962" s="176"/>
      <c r="H3962" s="175"/>
      <c r="I3962" s="173"/>
      <c r="J3962" s="173"/>
      <c r="K3962" s="173"/>
      <c r="L3962" s="174"/>
      <c r="M3962" s="173"/>
      <c r="N3962" s="173"/>
      <c r="O3962" s="173"/>
      <c r="P3962" s="167"/>
    </row>
    <row r="3963" spans="1:16" x14ac:dyDescent="0.35">
      <c r="A3963" s="177"/>
      <c r="B3963" s="175"/>
      <c r="C3963" s="175"/>
      <c r="D3963" s="175"/>
      <c r="E3963" s="175"/>
      <c r="F3963" s="175"/>
      <c r="G3963" s="176"/>
      <c r="H3963" s="175"/>
      <c r="I3963" s="173"/>
      <c r="J3963" s="173"/>
      <c r="K3963" s="173"/>
      <c r="L3963" s="174"/>
      <c r="M3963" s="173"/>
      <c r="N3963" s="173"/>
      <c r="O3963" s="173"/>
      <c r="P3963" s="167"/>
    </row>
    <row r="3964" spans="1:16" x14ac:dyDescent="0.35">
      <c r="A3964" s="177"/>
      <c r="B3964" s="175"/>
      <c r="C3964" s="175"/>
      <c r="D3964" s="175"/>
      <c r="E3964" s="175"/>
      <c r="F3964" s="175"/>
      <c r="G3964" s="176"/>
      <c r="H3964" s="175"/>
      <c r="I3964" s="173"/>
      <c r="J3964" s="173"/>
      <c r="K3964" s="173"/>
      <c r="L3964" s="174"/>
      <c r="M3964" s="173"/>
      <c r="N3964" s="173"/>
      <c r="O3964" s="173"/>
      <c r="P3964" s="167"/>
    </row>
    <row r="3965" spans="1:16" x14ac:dyDescent="0.35">
      <c r="A3965" s="177"/>
      <c r="B3965" s="175"/>
      <c r="C3965" s="175"/>
      <c r="D3965" s="175"/>
      <c r="E3965" s="175"/>
      <c r="F3965" s="175"/>
      <c r="G3965" s="176"/>
      <c r="H3965" s="175"/>
      <c r="I3965" s="173"/>
      <c r="J3965" s="173"/>
      <c r="K3965" s="173"/>
      <c r="L3965" s="174"/>
      <c r="M3965" s="173"/>
      <c r="N3965" s="173"/>
      <c r="O3965" s="173"/>
      <c r="P3965" s="167"/>
    </row>
    <row r="3966" spans="1:16" x14ac:dyDescent="0.35">
      <c r="A3966" s="177"/>
      <c r="B3966" s="175"/>
      <c r="C3966" s="175"/>
      <c r="D3966" s="175"/>
      <c r="E3966" s="175"/>
      <c r="F3966" s="175"/>
      <c r="G3966" s="176"/>
      <c r="H3966" s="175"/>
      <c r="I3966" s="173"/>
      <c r="J3966" s="173"/>
      <c r="K3966" s="173"/>
      <c r="L3966" s="174"/>
      <c r="M3966" s="173"/>
      <c r="N3966" s="173"/>
      <c r="O3966" s="173"/>
      <c r="P3966" s="167"/>
    </row>
    <row r="3967" spans="1:16" x14ac:dyDescent="0.35">
      <c r="A3967" s="177"/>
      <c r="B3967" s="175"/>
      <c r="C3967" s="175"/>
      <c r="D3967" s="175"/>
      <c r="E3967" s="175"/>
      <c r="F3967" s="175"/>
      <c r="G3967" s="176"/>
      <c r="H3967" s="175"/>
      <c r="I3967" s="173"/>
      <c r="J3967" s="173"/>
      <c r="K3967" s="173"/>
      <c r="L3967" s="174"/>
      <c r="M3967" s="173"/>
      <c r="N3967" s="173"/>
      <c r="O3967" s="173"/>
      <c r="P3967" s="167"/>
    </row>
    <row r="3968" spans="1:16" x14ac:dyDescent="0.35">
      <c r="A3968" s="177"/>
      <c r="B3968" s="175"/>
      <c r="C3968" s="175"/>
      <c r="D3968" s="175"/>
      <c r="E3968" s="175"/>
      <c r="F3968" s="175"/>
      <c r="G3968" s="176"/>
      <c r="H3968" s="175"/>
      <c r="I3968" s="173"/>
      <c r="J3968" s="173"/>
      <c r="K3968" s="173"/>
      <c r="L3968" s="174"/>
      <c r="M3968" s="173"/>
      <c r="N3968" s="173"/>
      <c r="O3968" s="173"/>
      <c r="P3968" s="167"/>
    </row>
    <row r="3969" spans="1:16" x14ac:dyDescent="0.35">
      <c r="A3969" s="177"/>
      <c r="B3969" s="175"/>
      <c r="C3969" s="175"/>
      <c r="D3969" s="175"/>
      <c r="E3969" s="175"/>
      <c r="F3969" s="175"/>
      <c r="G3969" s="176"/>
      <c r="H3969" s="175"/>
      <c r="I3969" s="173"/>
      <c r="J3969" s="173"/>
      <c r="K3969" s="173"/>
      <c r="L3969" s="174"/>
      <c r="M3969" s="173"/>
      <c r="N3969" s="173"/>
      <c r="O3969" s="173"/>
      <c r="P3969" s="167"/>
    </row>
    <row r="3970" spans="1:16" x14ac:dyDescent="0.35">
      <c r="A3970" s="177"/>
      <c r="B3970" s="175"/>
      <c r="C3970" s="175"/>
      <c r="D3970" s="175"/>
      <c r="E3970" s="175"/>
      <c r="F3970" s="175"/>
      <c r="G3970" s="176"/>
      <c r="H3970" s="175"/>
      <c r="I3970" s="173"/>
      <c r="J3970" s="173"/>
      <c r="K3970" s="173"/>
      <c r="L3970" s="174"/>
      <c r="M3970" s="173"/>
      <c r="N3970" s="173"/>
      <c r="O3970" s="173"/>
      <c r="P3970" s="167"/>
    </row>
    <row r="3971" spans="1:16" x14ac:dyDescent="0.35">
      <c r="A3971" s="177"/>
      <c r="B3971" s="175"/>
      <c r="C3971" s="175"/>
      <c r="D3971" s="175"/>
      <c r="E3971" s="175"/>
      <c r="F3971" s="175"/>
      <c r="G3971" s="176"/>
      <c r="H3971" s="175"/>
      <c r="I3971" s="173"/>
      <c r="J3971" s="173"/>
      <c r="K3971" s="173"/>
      <c r="L3971" s="174"/>
      <c r="M3971" s="173"/>
      <c r="N3971" s="173"/>
      <c r="O3971" s="173"/>
      <c r="P3971" s="167"/>
    </row>
    <row r="3972" spans="1:16" x14ac:dyDescent="0.35">
      <c r="A3972" s="177"/>
      <c r="B3972" s="175"/>
      <c r="C3972" s="175"/>
      <c r="D3972" s="175"/>
      <c r="E3972" s="175"/>
      <c r="F3972" s="175"/>
      <c r="G3972" s="176"/>
      <c r="H3972" s="175"/>
      <c r="I3972" s="173"/>
      <c r="J3972" s="173"/>
      <c r="K3972" s="173"/>
      <c r="L3972" s="174"/>
      <c r="M3972" s="173"/>
      <c r="N3972" s="173"/>
      <c r="O3972" s="173"/>
      <c r="P3972" s="167"/>
    </row>
    <row r="3973" spans="1:16" x14ac:dyDescent="0.35">
      <c r="A3973" s="177"/>
      <c r="B3973" s="175"/>
      <c r="C3973" s="175"/>
      <c r="D3973" s="175"/>
      <c r="E3973" s="175"/>
      <c r="F3973" s="175"/>
      <c r="G3973" s="176"/>
      <c r="H3973" s="175"/>
      <c r="I3973" s="173"/>
      <c r="J3973" s="173"/>
      <c r="K3973" s="173"/>
      <c r="L3973" s="174"/>
      <c r="M3973" s="173"/>
      <c r="N3973" s="173"/>
      <c r="O3973" s="173"/>
      <c r="P3973" s="167"/>
    </row>
    <row r="3974" spans="1:16" x14ac:dyDescent="0.35">
      <c r="A3974" s="177"/>
      <c r="B3974" s="175"/>
      <c r="C3974" s="175"/>
      <c r="D3974" s="175"/>
      <c r="E3974" s="175"/>
      <c r="F3974" s="175"/>
      <c r="G3974" s="176"/>
      <c r="H3974" s="175"/>
      <c r="I3974" s="173"/>
      <c r="J3974" s="173"/>
      <c r="K3974" s="173"/>
      <c r="L3974" s="174"/>
      <c r="M3974" s="173"/>
      <c r="N3974" s="173"/>
      <c r="O3974" s="173"/>
      <c r="P3974" s="167"/>
    </row>
    <row r="3975" spans="1:16" x14ac:dyDescent="0.35">
      <c r="A3975" s="177"/>
      <c r="B3975" s="175"/>
      <c r="C3975" s="175"/>
      <c r="D3975" s="175"/>
      <c r="E3975" s="175"/>
      <c r="F3975" s="175"/>
      <c r="G3975" s="176"/>
      <c r="H3975" s="175"/>
      <c r="I3975" s="173"/>
      <c r="J3975" s="173"/>
      <c r="K3975" s="173"/>
      <c r="L3975" s="174"/>
      <c r="M3975" s="173"/>
      <c r="N3975" s="173"/>
      <c r="O3975" s="173"/>
      <c r="P3975" s="167"/>
    </row>
    <row r="3976" spans="1:16" x14ac:dyDescent="0.35">
      <c r="A3976" s="177"/>
      <c r="B3976" s="175"/>
      <c r="C3976" s="175"/>
      <c r="D3976" s="175"/>
      <c r="E3976" s="175"/>
      <c r="F3976" s="175"/>
      <c r="G3976" s="176"/>
      <c r="H3976" s="175"/>
      <c r="I3976" s="173"/>
      <c r="J3976" s="173"/>
      <c r="K3976" s="173"/>
      <c r="L3976" s="174"/>
      <c r="M3976" s="173"/>
      <c r="N3976" s="173"/>
      <c r="O3976" s="173"/>
      <c r="P3976" s="167"/>
    </row>
    <row r="3977" spans="1:16" x14ac:dyDescent="0.35">
      <c r="A3977" s="177"/>
      <c r="B3977" s="175"/>
      <c r="C3977" s="175"/>
      <c r="D3977" s="175"/>
      <c r="E3977" s="175"/>
      <c r="F3977" s="175"/>
      <c r="G3977" s="176"/>
      <c r="H3977" s="175"/>
      <c r="I3977" s="173"/>
      <c r="J3977" s="173"/>
      <c r="K3977" s="173"/>
      <c r="L3977" s="174"/>
      <c r="M3977" s="173"/>
      <c r="N3977" s="173"/>
      <c r="O3977" s="173"/>
      <c r="P3977" s="167"/>
    </row>
    <row r="3978" spans="1:16" x14ac:dyDescent="0.35">
      <c r="A3978" s="177"/>
      <c r="B3978" s="175"/>
      <c r="C3978" s="175"/>
      <c r="D3978" s="175"/>
      <c r="E3978" s="175"/>
      <c r="F3978" s="175"/>
      <c r="G3978" s="176"/>
      <c r="H3978" s="175"/>
      <c r="I3978" s="173"/>
      <c r="J3978" s="173"/>
      <c r="K3978" s="173"/>
      <c r="L3978" s="174"/>
      <c r="M3978" s="173"/>
      <c r="N3978" s="173"/>
      <c r="O3978" s="173"/>
      <c r="P3978" s="167"/>
    </row>
    <row r="3979" spans="1:16" x14ac:dyDescent="0.35">
      <c r="A3979" s="177"/>
      <c r="B3979" s="175"/>
      <c r="C3979" s="175"/>
      <c r="D3979" s="175"/>
      <c r="E3979" s="175"/>
      <c r="F3979" s="175"/>
      <c r="G3979" s="176"/>
      <c r="H3979" s="175"/>
      <c r="I3979" s="173"/>
      <c r="J3979" s="173"/>
      <c r="K3979" s="173"/>
      <c r="L3979" s="174"/>
      <c r="M3979" s="173"/>
      <c r="N3979" s="173"/>
      <c r="O3979" s="173"/>
      <c r="P3979" s="167"/>
    </row>
    <row r="3980" spans="1:16" x14ac:dyDescent="0.35">
      <c r="A3980" s="177"/>
      <c r="B3980" s="175"/>
      <c r="C3980" s="175"/>
      <c r="D3980" s="175"/>
      <c r="E3980" s="175"/>
      <c r="F3980" s="175"/>
      <c r="G3980" s="176"/>
      <c r="H3980" s="175"/>
      <c r="I3980" s="173"/>
      <c r="J3980" s="173"/>
      <c r="K3980" s="173"/>
      <c r="L3980" s="174"/>
      <c r="M3980" s="173"/>
      <c r="N3980" s="173"/>
      <c r="O3980" s="173"/>
      <c r="P3980" s="167"/>
    </row>
    <row r="3981" spans="1:16" x14ac:dyDescent="0.35">
      <c r="A3981" s="177"/>
      <c r="B3981" s="175"/>
      <c r="C3981" s="175"/>
      <c r="D3981" s="175"/>
      <c r="E3981" s="175"/>
      <c r="F3981" s="175"/>
      <c r="G3981" s="176"/>
      <c r="H3981" s="175"/>
      <c r="I3981" s="173"/>
      <c r="J3981" s="173"/>
      <c r="K3981" s="173"/>
      <c r="L3981" s="174"/>
      <c r="M3981" s="173"/>
      <c r="N3981" s="173"/>
      <c r="O3981" s="173"/>
      <c r="P3981" s="167"/>
    </row>
    <row r="3982" spans="1:16" x14ac:dyDescent="0.35">
      <c r="A3982" s="177"/>
      <c r="B3982" s="175"/>
      <c r="C3982" s="175"/>
      <c r="D3982" s="175"/>
      <c r="E3982" s="175"/>
      <c r="F3982" s="175"/>
      <c r="G3982" s="176"/>
      <c r="H3982" s="175"/>
      <c r="I3982" s="173"/>
      <c r="J3982" s="173"/>
      <c r="K3982" s="173"/>
      <c r="L3982" s="174"/>
      <c r="M3982" s="173"/>
      <c r="N3982" s="173"/>
      <c r="O3982" s="173"/>
      <c r="P3982" s="167"/>
    </row>
    <row r="3983" spans="1:16" x14ac:dyDescent="0.35">
      <c r="A3983" s="177"/>
      <c r="B3983" s="175"/>
      <c r="C3983" s="175"/>
      <c r="D3983" s="175"/>
      <c r="E3983" s="175"/>
      <c r="F3983" s="175"/>
      <c r="G3983" s="176"/>
      <c r="H3983" s="175"/>
      <c r="I3983" s="173"/>
      <c r="J3983" s="173"/>
      <c r="K3983" s="173"/>
      <c r="L3983" s="174"/>
      <c r="M3983" s="173"/>
      <c r="N3983" s="173"/>
      <c r="O3983" s="173"/>
      <c r="P3983" s="167"/>
    </row>
    <row r="3984" spans="1:16" x14ac:dyDescent="0.35">
      <c r="A3984" s="177"/>
      <c r="B3984" s="175"/>
      <c r="C3984" s="175"/>
      <c r="D3984" s="175"/>
      <c r="E3984" s="175"/>
      <c r="F3984" s="175"/>
      <c r="G3984" s="176"/>
      <c r="H3984" s="175"/>
      <c r="I3984" s="173"/>
      <c r="J3984" s="173"/>
      <c r="K3984" s="173"/>
      <c r="L3984" s="174"/>
      <c r="M3984" s="173"/>
      <c r="N3984" s="173"/>
      <c r="O3984" s="173"/>
      <c r="P3984" s="167"/>
    </row>
    <row r="3985" spans="1:16" x14ac:dyDescent="0.35">
      <c r="A3985" s="177"/>
      <c r="B3985" s="175"/>
      <c r="C3985" s="175"/>
      <c r="D3985" s="175"/>
      <c r="E3985" s="175"/>
      <c r="F3985" s="175"/>
      <c r="G3985" s="176"/>
      <c r="H3985" s="175"/>
      <c r="I3985" s="173"/>
      <c r="J3985" s="173"/>
      <c r="K3985" s="173"/>
      <c r="L3985" s="174"/>
      <c r="M3985" s="173"/>
      <c r="N3985" s="173"/>
      <c r="O3985" s="173"/>
      <c r="P3985" s="167"/>
    </row>
    <row r="3986" spans="1:16" x14ac:dyDescent="0.35">
      <c r="A3986" s="177"/>
      <c r="B3986" s="175"/>
      <c r="C3986" s="175"/>
      <c r="D3986" s="175"/>
      <c r="E3986" s="175"/>
      <c r="F3986" s="175"/>
      <c r="G3986" s="176"/>
      <c r="H3986" s="175"/>
      <c r="I3986" s="173"/>
      <c r="J3986" s="173"/>
      <c r="K3986" s="173"/>
      <c r="L3986" s="174"/>
      <c r="M3986" s="173"/>
      <c r="N3986" s="173"/>
      <c r="O3986" s="173"/>
      <c r="P3986" s="167"/>
    </row>
    <row r="3987" spans="1:16" x14ac:dyDescent="0.35">
      <c r="A3987" s="177"/>
      <c r="B3987" s="175"/>
      <c r="C3987" s="175"/>
      <c r="D3987" s="175"/>
      <c r="E3987" s="175"/>
      <c r="F3987" s="175"/>
      <c r="G3987" s="176"/>
      <c r="H3987" s="175"/>
      <c r="I3987" s="173"/>
      <c r="J3987" s="173"/>
      <c r="K3987" s="173"/>
      <c r="L3987" s="174"/>
      <c r="M3987" s="173"/>
      <c r="N3987" s="173"/>
      <c r="O3987" s="173"/>
      <c r="P3987" s="167"/>
    </row>
    <row r="3988" spans="1:16" x14ac:dyDescent="0.35">
      <c r="A3988" s="177"/>
      <c r="B3988" s="175"/>
      <c r="C3988" s="175"/>
      <c r="D3988" s="175"/>
      <c r="E3988" s="175"/>
      <c r="F3988" s="175"/>
      <c r="G3988" s="176"/>
      <c r="H3988" s="175"/>
      <c r="I3988" s="173"/>
      <c r="J3988" s="173"/>
      <c r="K3988" s="173"/>
      <c r="L3988" s="174"/>
      <c r="M3988" s="173"/>
      <c r="N3988" s="173"/>
      <c r="O3988" s="173"/>
      <c r="P3988" s="167"/>
    </row>
    <row r="3989" spans="1:16" x14ac:dyDescent="0.35">
      <c r="A3989" s="177"/>
      <c r="B3989" s="175"/>
      <c r="C3989" s="175"/>
      <c r="D3989" s="175"/>
      <c r="E3989" s="175"/>
      <c r="F3989" s="175"/>
      <c r="G3989" s="176"/>
      <c r="H3989" s="175"/>
      <c r="I3989" s="173"/>
      <c r="J3989" s="173"/>
      <c r="K3989" s="173"/>
      <c r="L3989" s="174"/>
      <c r="M3989" s="173"/>
      <c r="N3989" s="173"/>
      <c r="O3989" s="173"/>
      <c r="P3989" s="167"/>
    </row>
    <row r="3990" spans="1:16" x14ac:dyDescent="0.35">
      <c r="A3990" s="177"/>
      <c r="B3990" s="175"/>
      <c r="C3990" s="175"/>
      <c r="D3990" s="175"/>
      <c r="E3990" s="175"/>
      <c r="F3990" s="175"/>
      <c r="G3990" s="176"/>
      <c r="H3990" s="175"/>
      <c r="I3990" s="173"/>
      <c r="J3990" s="173"/>
      <c r="K3990" s="173"/>
      <c r="L3990" s="174"/>
      <c r="M3990" s="173"/>
      <c r="N3990" s="173"/>
      <c r="O3990" s="173"/>
      <c r="P3990" s="167"/>
    </row>
    <row r="3991" spans="1:16" x14ac:dyDescent="0.35">
      <c r="A3991" s="177"/>
      <c r="B3991" s="175"/>
      <c r="C3991" s="175"/>
      <c r="D3991" s="175"/>
      <c r="E3991" s="175"/>
      <c r="F3991" s="175"/>
      <c r="G3991" s="176"/>
      <c r="H3991" s="175"/>
      <c r="I3991" s="173"/>
      <c r="J3991" s="173"/>
      <c r="K3991" s="173"/>
      <c r="L3991" s="174"/>
      <c r="M3991" s="173"/>
      <c r="N3991" s="173"/>
      <c r="O3991" s="173"/>
      <c r="P3991" s="167"/>
    </row>
    <row r="3992" spans="1:16" x14ac:dyDescent="0.35">
      <c r="A3992" s="177"/>
      <c r="B3992" s="175"/>
      <c r="C3992" s="175"/>
      <c r="D3992" s="175"/>
      <c r="E3992" s="175"/>
      <c r="F3992" s="175"/>
      <c r="G3992" s="176"/>
      <c r="H3992" s="175"/>
      <c r="I3992" s="173"/>
      <c r="J3992" s="173"/>
      <c r="K3992" s="173"/>
      <c r="L3992" s="174"/>
      <c r="M3992" s="173"/>
      <c r="N3992" s="173"/>
      <c r="O3992" s="173"/>
      <c r="P3992" s="167"/>
    </row>
    <row r="3993" spans="1:16" x14ac:dyDescent="0.35">
      <c r="A3993" s="177"/>
      <c r="B3993" s="175"/>
      <c r="C3993" s="175"/>
      <c r="D3993" s="175"/>
      <c r="E3993" s="175"/>
      <c r="F3993" s="175"/>
      <c r="G3993" s="176"/>
      <c r="H3993" s="175"/>
      <c r="I3993" s="173"/>
      <c r="J3993" s="173"/>
      <c r="K3993" s="173"/>
      <c r="L3993" s="174"/>
      <c r="M3993" s="173"/>
      <c r="N3993" s="173"/>
      <c r="O3993" s="173"/>
      <c r="P3993" s="167"/>
    </row>
    <row r="3994" spans="1:16" x14ac:dyDescent="0.35">
      <c r="A3994" s="177"/>
      <c r="B3994" s="175"/>
      <c r="C3994" s="175"/>
      <c r="D3994" s="175"/>
      <c r="E3994" s="175"/>
      <c r="F3994" s="175"/>
      <c r="G3994" s="176"/>
      <c r="H3994" s="175"/>
      <c r="I3994" s="173"/>
      <c r="J3994" s="173"/>
      <c r="K3994" s="173"/>
      <c r="L3994" s="174"/>
      <c r="M3994" s="173"/>
      <c r="N3994" s="173"/>
      <c r="O3994" s="173"/>
      <c r="P3994" s="167"/>
    </row>
    <row r="3995" spans="1:16" x14ac:dyDescent="0.35">
      <c r="A3995" s="177"/>
      <c r="B3995" s="175"/>
      <c r="C3995" s="175"/>
      <c r="D3995" s="175"/>
      <c r="E3995" s="175"/>
      <c r="F3995" s="175"/>
      <c r="G3995" s="176"/>
      <c r="H3995" s="175"/>
      <c r="I3995" s="173"/>
      <c r="J3995" s="173"/>
      <c r="K3995" s="173"/>
      <c r="L3995" s="174"/>
      <c r="M3995" s="173"/>
      <c r="N3995" s="173"/>
      <c r="O3995" s="173"/>
      <c r="P3995" s="167"/>
    </row>
    <row r="3996" spans="1:16" x14ac:dyDescent="0.35">
      <c r="A3996" s="177"/>
      <c r="B3996" s="175"/>
      <c r="C3996" s="175"/>
      <c r="D3996" s="175"/>
      <c r="E3996" s="175"/>
      <c r="F3996" s="175"/>
      <c r="G3996" s="176"/>
      <c r="H3996" s="175"/>
      <c r="I3996" s="173"/>
      <c r="J3996" s="173"/>
      <c r="K3996" s="173"/>
      <c r="L3996" s="174"/>
      <c r="M3996" s="173"/>
      <c r="N3996" s="173"/>
      <c r="O3996" s="173"/>
      <c r="P3996" s="167"/>
    </row>
    <row r="3997" spans="1:16" x14ac:dyDescent="0.35">
      <c r="A3997" s="177"/>
      <c r="B3997" s="175"/>
      <c r="C3997" s="175"/>
      <c r="D3997" s="175"/>
      <c r="E3997" s="175"/>
      <c r="F3997" s="175"/>
      <c r="G3997" s="176"/>
      <c r="H3997" s="175"/>
      <c r="I3997" s="173"/>
      <c r="J3997" s="173"/>
      <c r="K3997" s="173"/>
      <c r="L3997" s="174"/>
      <c r="M3997" s="173"/>
      <c r="N3997" s="173"/>
      <c r="O3997" s="173"/>
      <c r="P3997" s="167"/>
    </row>
    <row r="3998" spans="1:16" x14ac:dyDescent="0.35">
      <c r="A3998" s="177"/>
      <c r="B3998" s="175"/>
      <c r="C3998" s="175"/>
      <c r="D3998" s="175"/>
      <c r="E3998" s="175"/>
      <c r="F3998" s="175"/>
      <c r="G3998" s="176"/>
      <c r="H3998" s="175"/>
      <c r="I3998" s="173"/>
      <c r="J3998" s="173"/>
      <c r="K3998" s="173"/>
      <c r="L3998" s="174"/>
      <c r="M3998" s="173"/>
      <c r="N3998" s="173"/>
      <c r="O3998" s="173"/>
      <c r="P3998" s="167"/>
    </row>
    <row r="3999" spans="1:16" x14ac:dyDescent="0.35">
      <c r="A3999" s="177"/>
      <c r="B3999" s="175"/>
      <c r="C3999" s="175"/>
      <c r="D3999" s="175"/>
      <c r="E3999" s="175"/>
      <c r="F3999" s="175"/>
      <c r="G3999" s="176"/>
      <c r="H3999" s="175"/>
      <c r="I3999" s="173"/>
      <c r="J3999" s="173"/>
      <c r="K3999" s="173"/>
      <c r="L3999" s="174"/>
      <c r="M3999" s="173"/>
      <c r="N3999" s="173"/>
      <c r="O3999" s="173"/>
      <c r="P3999" s="167"/>
    </row>
    <row r="4000" spans="1:16" x14ac:dyDescent="0.35">
      <c r="A4000" s="177"/>
      <c r="B4000" s="175"/>
      <c r="C4000" s="175"/>
      <c r="D4000" s="175"/>
      <c r="E4000" s="175"/>
      <c r="F4000" s="175"/>
      <c r="G4000" s="176"/>
      <c r="H4000" s="175"/>
      <c r="I4000" s="173"/>
      <c r="J4000" s="173"/>
      <c r="K4000" s="173"/>
      <c r="L4000" s="174"/>
      <c r="M4000" s="173"/>
      <c r="N4000" s="173"/>
      <c r="O4000" s="173"/>
      <c r="P4000" s="167"/>
    </row>
    <row r="4001" spans="1:16" x14ac:dyDescent="0.35">
      <c r="A4001" s="177"/>
      <c r="B4001" s="175"/>
      <c r="C4001" s="175"/>
      <c r="D4001" s="175"/>
      <c r="E4001" s="175"/>
      <c r="F4001" s="175"/>
      <c r="G4001" s="176"/>
      <c r="H4001" s="175"/>
      <c r="I4001" s="173"/>
      <c r="J4001" s="173"/>
      <c r="K4001" s="173"/>
      <c r="L4001" s="174"/>
      <c r="M4001" s="173"/>
      <c r="N4001" s="173"/>
      <c r="O4001" s="173"/>
      <c r="P4001" s="167"/>
    </row>
    <row r="4002" spans="1:16" x14ac:dyDescent="0.35">
      <c r="A4002" s="177"/>
      <c r="B4002" s="175"/>
      <c r="C4002" s="175"/>
      <c r="D4002" s="175"/>
      <c r="E4002" s="175"/>
      <c r="F4002" s="175"/>
      <c r="G4002" s="176"/>
      <c r="H4002" s="175"/>
      <c r="I4002" s="173"/>
      <c r="J4002" s="173"/>
      <c r="K4002" s="173"/>
      <c r="L4002" s="174"/>
      <c r="M4002" s="173"/>
      <c r="N4002" s="173"/>
      <c r="O4002" s="173"/>
      <c r="P4002" s="167"/>
    </row>
    <row r="4003" spans="1:16" x14ac:dyDescent="0.35">
      <c r="A4003" s="177"/>
      <c r="B4003" s="175"/>
      <c r="C4003" s="175"/>
      <c r="D4003" s="175"/>
      <c r="E4003" s="175"/>
      <c r="F4003" s="175"/>
      <c r="G4003" s="176"/>
      <c r="H4003" s="175"/>
      <c r="I4003" s="173"/>
      <c r="J4003" s="173"/>
      <c r="K4003" s="173"/>
      <c r="L4003" s="174"/>
      <c r="M4003" s="173"/>
      <c r="N4003" s="173"/>
      <c r="O4003" s="173"/>
      <c r="P4003" s="167"/>
    </row>
    <row r="4004" spans="1:16" x14ac:dyDescent="0.35">
      <c r="A4004" s="177"/>
      <c r="B4004" s="175"/>
      <c r="C4004" s="175"/>
      <c r="D4004" s="175"/>
      <c r="E4004" s="175"/>
      <c r="F4004" s="175"/>
      <c r="G4004" s="176"/>
      <c r="H4004" s="175"/>
      <c r="I4004" s="173"/>
      <c r="J4004" s="173"/>
      <c r="K4004" s="173"/>
      <c r="L4004" s="174"/>
      <c r="M4004" s="173"/>
      <c r="N4004" s="173"/>
      <c r="O4004" s="173"/>
      <c r="P4004" s="167"/>
    </row>
    <row r="4005" spans="1:16" x14ac:dyDescent="0.35">
      <c r="A4005" s="177"/>
      <c r="B4005" s="175"/>
      <c r="C4005" s="175"/>
      <c r="D4005" s="175"/>
      <c r="E4005" s="175"/>
      <c r="F4005" s="175"/>
      <c r="G4005" s="176"/>
      <c r="H4005" s="175"/>
      <c r="I4005" s="173"/>
      <c r="J4005" s="173"/>
      <c r="K4005" s="173"/>
      <c r="L4005" s="174"/>
      <c r="M4005" s="173"/>
      <c r="N4005" s="173"/>
      <c r="O4005" s="173"/>
      <c r="P4005" s="167"/>
    </row>
    <row r="4006" spans="1:16" x14ac:dyDescent="0.35">
      <c r="A4006" s="177"/>
      <c r="B4006" s="175"/>
      <c r="C4006" s="175"/>
      <c r="D4006" s="175"/>
      <c r="E4006" s="175"/>
      <c r="F4006" s="175"/>
      <c r="G4006" s="176"/>
      <c r="H4006" s="175"/>
      <c r="I4006" s="173"/>
      <c r="J4006" s="173"/>
      <c r="K4006" s="173"/>
      <c r="L4006" s="174"/>
      <c r="M4006" s="173"/>
      <c r="N4006" s="173"/>
      <c r="O4006" s="173"/>
      <c r="P4006" s="167"/>
    </row>
    <row r="4007" spans="1:16" x14ac:dyDescent="0.35">
      <c r="A4007" s="177"/>
      <c r="B4007" s="175"/>
      <c r="C4007" s="175"/>
      <c r="D4007" s="175"/>
      <c r="E4007" s="175"/>
      <c r="F4007" s="175"/>
      <c r="G4007" s="176"/>
      <c r="H4007" s="175"/>
      <c r="I4007" s="173"/>
      <c r="J4007" s="173"/>
      <c r="K4007" s="173"/>
      <c r="L4007" s="174"/>
      <c r="M4007" s="173"/>
      <c r="N4007" s="173"/>
      <c r="O4007" s="173"/>
      <c r="P4007" s="167"/>
    </row>
    <row r="4008" spans="1:16" x14ac:dyDescent="0.35">
      <c r="A4008" s="177"/>
      <c r="B4008" s="175"/>
      <c r="C4008" s="175"/>
      <c r="D4008" s="175"/>
      <c r="E4008" s="175"/>
      <c r="F4008" s="175"/>
      <c r="G4008" s="176"/>
      <c r="H4008" s="175"/>
      <c r="I4008" s="173"/>
      <c r="J4008" s="173"/>
      <c r="K4008" s="173"/>
      <c r="L4008" s="174"/>
      <c r="M4008" s="173"/>
      <c r="N4008" s="173"/>
      <c r="O4008" s="173"/>
      <c r="P4008" s="167"/>
    </row>
    <row r="4009" spans="1:16" x14ac:dyDescent="0.35">
      <c r="A4009" s="177"/>
      <c r="B4009" s="175"/>
      <c r="C4009" s="175"/>
      <c r="D4009" s="175"/>
      <c r="E4009" s="175"/>
      <c r="F4009" s="175"/>
      <c r="G4009" s="176"/>
      <c r="H4009" s="175"/>
      <c r="I4009" s="173"/>
      <c r="J4009" s="173"/>
      <c r="K4009" s="173"/>
      <c r="L4009" s="174"/>
      <c r="M4009" s="173"/>
      <c r="N4009" s="173"/>
      <c r="O4009" s="173"/>
      <c r="P4009" s="167"/>
    </row>
    <row r="4010" spans="1:16" x14ac:dyDescent="0.35">
      <c r="A4010" s="177"/>
      <c r="B4010" s="175"/>
      <c r="C4010" s="175"/>
      <c r="D4010" s="175"/>
      <c r="E4010" s="175"/>
      <c r="F4010" s="175"/>
      <c r="G4010" s="176"/>
      <c r="H4010" s="175"/>
      <c r="I4010" s="173"/>
      <c r="J4010" s="173"/>
      <c r="K4010" s="173"/>
      <c r="L4010" s="174"/>
      <c r="M4010" s="173"/>
      <c r="N4010" s="173"/>
      <c r="O4010" s="173"/>
      <c r="P4010" s="167"/>
    </row>
    <row r="4011" spans="1:16" x14ac:dyDescent="0.35">
      <c r="A4011" s="177"/>
      <c r="B4011" s="175"/>
      <c r="C4011" s="175"/>
      <c r="D4011" s="175"/>
      <c r="E4011" s="175"/>
      <c r="F4011" s="175"/>
      <c r="G4011" s="176"/>
      <c r="H4011" s="175"/>
      <c r="I4011" s="173"/>
      <c r="J4011" s="173"/>
      <c r="K4011" s="173"/>
      <c r="L4011" s="174"/>
      <c r="M4011" s="173"/>
      <c r="N4011" s="173"/>
      <c r="O4011" s="173"/>
      <c r="P4011" s="167"/>
    </row>
    <row r="4012" spans="1:16" x14ac:dyDescent="0.35">
      <c r="A4012" s="177"/>
      <c r="B4012" s="175"/>
      <c r="C4012" s="175"/>
      <c r="D4012" s="175"/>
      <c r="E4012" s="175"/>
      <c r="F4012" s="175"/>
      <c r="G4012" s="176"/>
      <c r="H4012" s="175"/>
      <c r="I4012" s="173"/>
      <c r="J4012" s="173"/>
      <c r="K4012" s="173"/>
      <c r="L4012" s="174"/>
      <c r="M4012" s="173"/>
      <c r="N4012" s="173"/>
      <c r="O4012" s="173"/>
      <c r="P4012" s="167"/>
    </row>
    <row r="4013" spans="1:16" x14ac:dyDescent="0.35">
      <c r="A4013" s="177"/>
      <c r="B4013" s="175"/>
      <c r="C4013" s="175"/>
      <c r="D4013" s="175"/>
      <c r="E4013" s="175"/>
      <c r="F4013" s="175"/>
      <c r="G4013" s="176"/>
      <c r="H4013" s="175"/>
      <c r="I4013" s="173"/>
      <c r="J4013" s="173"/>
      <c r="K4013" s="173"/>
      <c r="L4013" s="174"/>
      <c r="M4013" s="173"/>
      <c r="N4013" s="173"/>
      <c r="O4013" s="173"/>
      <c r="P4013" s="167"/>
    </row>
    <row r="4014" spans="1:16" x14ac:dyDescent="0.35">
      <c r="A4014" s="177"/>
      <c r="B4014" s="175"/>
      <c r="C4014" s="175"/>
      <c r="D4014" s="175"/>
      <c r="E4014" s="175"/>
      <c r="F4014" s="175"/>
      <c r="G4014" s="176"/>
      <c r="H4014" s="175"/>
      <c r="I4014" s="173"/>
      <c r="J4014" s="173"/>
      <c r="K4014" s="173"/>
      <c r="L4014" s="174"/>
      <c r="M4014" s="173"/>
      <c r="N4014" s="173"/>
      <c r="O4014" s="173"/>
      <c r="P4014" s="167"/>
    </row>
    <row r="4015" spans="1:16" x14ac:dyDescent="0.35">
      <c r="A4015" s="177"/>
      <c r="B4015" s="175"/>
      <c r="C4015" s="175"/>
      <c r="D4015" s="175"/>
      <c r="E4015" s="175"/>
      <c r="F4015" s="175"/>
      <c r="G4015" s="176"/>
      <c r="H4015" s="175"/>
      <c r="I4015" s="173"/>
      <c r="J4015" s="173"/>
      <c r="K4015" s="173"/>
      <c r="L4015" s="174"/>
      <c r="M4015" s="173"/>
      <c r="N4015" s="173"/>
      <c r="O4015" s="173"/>
      <c r="P4015" s="167"/>
    </row>
    <row r="4016" spans="1:16" x14ac:dyDescent="0.35">
      <c r="A4016" s="177"/>
      <c r="B4016" s="175"/>
      <c r="C4016" s="175"/>
      <c r="D4016" s="175"/>
      <c r="E4016" s="175"/>
      <c r="F4016" s="175"/>
      <c r="G4016" s="176"/>
      <c r="H4016" s="175"/>
      <c r="I4016" s="173"/>
      <c r="J4016" s="173"/>
      <c r="K4016" s="173"/>
      <c r="L4016" s="174"/>
      <c r="M4016" s="173"/>
      <c r="N4016" s="173"/>
      <c r="O4016" s="173"/>
      <c r="P4016" s="167"/>
    </row>
    <row r="4017" spans="1:16" x14ac:dyDescent="0.35">
      <c r="A4017" s="177"/>
      <c r="B4017" s="175"/>
      <c r="C4017" s="175"/>
      <c r="D4017" s="175"/>
      <c r="E4017" s="175"/>
      <c r="F4017" s="175"/>
      <c r="G4017" s="176"/>
      <c r="H4017" s="175"/>
      <c r="I4017" s="173"/>
      <c r="J4017" s="173"/>
      <c r="K4017" s="173"/>
      <c r="L4017" s="174"/>
      <c r="M4017" s="173"/>
      <c r="N4017" s="173"/>
      <c r="O4017" s="173"/>
      <c r="P4017" s="167"/>
    </row>
    <row r="4018" spans="1:16" x14ac:dyDescent="0.35">
      <c r="A4018" s="177"/>
      <c r="B4018" s="175"/>
      <c r="C4018" s="175"/>
      <c r="D4018" s="175"/>
      <c r="E4018" s="175"/>
      <c r="F4018" s="175"/>
      <c r="G4018" s="176"/>
      <c r="H4018" s="175"/>
      <c r="I4018" s="173"/>
      <c r="J4018" s="173"/>
      <c r="K4018" s="173"/>
      <c r="L4018" s="174"/>
      <c r="M4018" s="173"/>
      <c r="N4018" s="173"/>
      <c r="O4018" s="173"/>
      <c r="P4018" s="167"/>
    </row>
    <row r="4019" spans="1:16" x14ac:dyDescent="0.35">
      <c r="A4019" s="177"/>
      <c r="B4019" s="175"/>
      <c r="C4019" s="175"/>
      <c r="D4019" s="175"/>
      <c r="E4019" s="175"/>
      <c r="F4019" s="175"/>
      <c r="G4019" s="176"/>
      <c r="H4019" s="175"/>
      <c r="I4019" s="173"/>
      <c r="J4019" s="173"/>
      <c r="K4019" s="173"/>
      <c r="L4019" s="174"/>
      <c r="M4019" s="173"/>
      <c r="N4019" s="173"/>
      <c r="O4019" s="173"/>
      <c r="P4019" s="167"/>
    </row>
    <row r="4020" spans="1:16" x14ac:dyDescent="0.35">
      <c r="A4020" s="177"/>
      <c r="B4020" s="175"/>
      <c r="C4020" s="175"/>
      <c r="D4020" s="175"/>
      <c r="E4020" s="175"/>
      <c r="F4020" s="175"/>
      <c r="G4020" s="176"/>
      <c r="H4020" s="175"/>
      <c r="I4020" s="173"/>
      <c r="J4020" s="173"/>
      <c r="K4020" s="173"/>
      <c r="L4020" s="174"/>
      <c r="M4020" s="173"/>
      <c r="N4020" s="173"/>
      <c r="O4020" s="173"/>
      <c r="P4020" s="167"/>
    </row>
    <row r="4021" spans="1:16" x14ac:dyDescent="0.35">
      <c r="A4021" s="177"/>
      <c r="B4021" s="175"/>
      <c r="C4021" s="175"/>
      <c r="D4021" s="175"/>
      <c r="E4021" s="175"/>
      <c r="F4021" s="175"/>
      <c r="G4021" s="176"/>
      <c r="H4021" s="175"/>
      <c r="I4021" s="173"/>
      <c r="J4021" s="173"/>
      <c r="K4021" s="173"/>
      <c r="L4021" s="174"/>
      <c r="M4021" s="173"/>
      <c r="N4021" s="173"/>
      <c r="O4021" s="173"/>
      <c r="P4021" s="167"/>
    </row>
    <row r="4022" spans="1:16" x14ac:dyDescent="0.35">
      <c r="A4022" s="177"/>
      <c r="B4022" s="175"/>
      <c r="C4022" s="175"/>
      <c r="D4022" s="175"/>
      <c r="E4022" s="175"/>
      <c r="F4022" s="175"/>
      <c r="G4022" s="176"/>
      <c r="H4022" s="175"/>
      <c r="I4022" s="173"/>
      <c r="J4022" s="173"/>
      <c r="K4022" s="173"/>
      <c r="L4022" s="174"/>
      <c r="M4022" s="173"/>
      <c r="N4022" s="173"/>
      <c r="O4022" s="173"/>
      <c r="P4022" s="167"/>
    </row>
    <row r="4023" spans="1:16" x14ac:dyDescent="0.35">
      <c r="A4023" s="177"/>
      <c r="B4023" s="175"/>
      <c r="C4023" s="175"/>
      <c r="D4023" s="175"/>
      <c r="E4023" s="175"/>
      <c r="F4023" s="175"/>
      <c r="G4023" s="176"/>
      <c r="H4023" s="175"/>
      <c r="I4023" s="173"/>
      <c r="J4023" s="173"/>
      <c r="K4023" s="173"/>
      <c r="L4023" s="174"/>
      <c r="M4023" s="173"/>
      <c r="N4023" s="173"/>
      <c r="O4023" s="173"/>
      <c r="P4023" s="167"/>
    </row>
    <row r="4024" spans="1:16" x14ac:dyDescent="0.35">
      <c r="A4024" s="177"/>
      <c r="B4024" s="175"/>
      <c r="C4024" s="175"/>
      <c r="D4024" s="175"/>
      <c r="E4024" s="175"/>
      <c r="F4024" s="175"/>
      <c r="G4024" s="176"/>
      <c r="H4024" s="175"/>
      <c r="I4024" s="173"/>
      <c r="J4024" s="173"/>
      <c r="K4024" s="173"/>
      <c r="L4024" s="174"/>
      <c r="M4024" s="173"/>
      <c r="N4024" s="173"/>
      <c r="O4024" s="173"/>
      <c r="P4024" s="167"/>
    </row>
    <row r="4025" spans="1:16" x14ac:dyDescent="0.35">
      <c r="A4025" s="177"/>
      <c r="B4025" s="175"/>
      <c r="C4025" s="175"/>
      <c r="D4025" s="175"/>
      <c r="E4025" s="175"/>
      <c r="F4025" s="175"/>
      <c r="G4025" s="176"/>
      <c r="H4025" s="175"/>
      <c r="I4025" s="173"/>
      <c r="J4025" s="173"/>
      <c r="K4025" s="173"/>
      <c r="L4025" s="174"/>
      <c r="M4025" s="173"/>
      <c r="N4025" s="173"/>
      <c r="O4025" s="173"/>
      <c r="P4025" s="167"/>
    </row>
    <row r="4026" spans="1:16" x14ac:dyDescent="0.35">
      <c r="A4026" s="177"/>
      <c r="B4026" s="175"/>
      <c r="C4026" s="175"/>
      <c r="D4026" s="175"/>
      <c r="E4026" s="175"/>
      <c r="F4026" s="175"/>
      <c r="G4026" s="176"/>
      <c r="H4026" s="175"/>
      <c r="I4026" s="173"/>
      <c r="J4026" s="173"/>
      <c r="K4026" s="173"/>
      <c r="L4026" s="174"/>
      <c r="M4026" s="173"/>
      <c r="N4026" s="173"/>
      <c r="O4026" s="173"/>
      <c r="P4026" s="167"/>
    </row>
    <row r="4027" spans="1:16" x14ac:dyDescent="0.35">
      <c r="A4027" s="177"/>
      <c r="B4027" s="175"/>
      <c r="C4027" s="175"/>
      <c r="D4027" s="175"/>
      <c r="E4027" s="175"/>
      <c r="F4027" s="175"/>
      <c r="G4027" s="176"/>
      <c r="H4027" s="175"/>
      <c r="I4027" s="173"/>
      <c r="J4027" s="173"/>
      <c r="K4027" s="173"/>
      <c r="L4027" s="174"/>
      <c r="M4027" s="173"/>
      <c r="N4027" s="173"/>
      <c r="O4027" s="173"/>
      <c r="P4027" s="167"/>
    </row>
    <row r="4028" spans="1:16" x14ac:dyDescent="0.35">
      <c r="A4028" s="177"/>
      <c r="B4028" s="175"/>
      <c r="C4028" s="175"/>
      <c r="D4028" s="175"/>
      <c r="E4028" s="175"/>
      <c r="F4028" s="175"/>
      <c r="G4028" s="176"/>
      <c r="H4028" s="175"/>
      <c r="I4028" s="173"/>
      <c r="J4028" s="173"/>
      <c r="K4028" s="173"/>
      <c r="L4028" s="174"/>
      <c r="M4028" s="173"/>
      <c r="N4028" s="173"/>
      <c r="O4028" s="173"/>
      <c r="P4028" s="167"/>
    </row>
    <row r="4029" spans="1:16" x14ac:dyDescent="0.35">
      <c r="A4029" s="177"/>
      <c r="B4029" s="175"/>
      <c r="C4029" s="175"/>
      <c r="D4029" s="175"/>
      <c r="E4029" s="175"/>
      <c r="F4029" s="175"/>
      <c r="G4029" s="176"/>
      <c r="H4029" s="175"/>
      <c r="I4029" s="173"/>
      <c r="J4029" s="173"/>
      <c r="K4029" s="173"/>
      <c r="L4029" s="174"/>
      <c r="M4029" s="173"/>
      <c r="N4029" s="173"/>
      <c r="O4029" s="173"/>
      <c r="P4029" s="167"/>
    </row>
    <row r="4030" spans="1:16" x14ac:dyDescent="0.35">
      <c r="A4030" s="177"/>
      <c r="B4030" s="175"/>
      <c r="C4030" s="175"/>
      <c r="D4030" s="175"/>
      <c r="E4030" s="175"/>
      <c r="F4030" s="175"/>
      <c r="G4030" s="176"/>
      <c r="H4030" s="175"/>
      <c r="I4030" s="173"/>
      <c r="J4030" s="173"/>
      <c r="K4030" s="173"/>
      <c r="L4030" s="174"/>
      <c r="M4030" s="173"/>
      <c r="N4030" s="173"/>
      <c r="O4030" s="173"/>
      <c r="P4030" s="167"/>
    </row>
    <row r="4031" spans="1:16" x14ac:dyDescent="0.35">
      <c r="A4031" s="177"/>
      <c r="B4031" s="175"/>
      <c r="C4031" s="175"/>
      <c r="D4031" s="175"/>
      <c r="E4031" s="175"/>
      <c r="F4031" s="175"/>
      <c r="G4031" s="176"/>
      <c r="H4031" s="175"/>
      <c r="I4031" s="173"/>
      <c r="J4031" s="173"/>
      <c r="K4031" s="173"/>
      <c r="L4031" s="174"/>
      <c r="M4031" s="173"/>
      <c r="N4031" s="173"/>
      <c r="O4031" s="173"/>
      <c r="P4031" s="167"/>
    </row>
    <row r="4032" spans="1:16" x14ac:dyDescent="0.35">
      <c r="A4032" s="177"/>
      <c r="B4032" s="175"/>
      <c r="C4032" s="175"/>
      <c r="D4032" s="175"/>
      <c r="E4032" s="175"/>
      <c r="F4032" s="175"/>
      <c r="G4032" s="176"/>
      <c r="H4032" s="175"/>
      <c r="I4032" s="173"/>
      <c r="J4032" s="173"/>
      <c r="K4032" s="173"/>
      <c r="L4032" s="174"/>
      <c r="M4032" s="173"/>
      <c r="N4032" s="173"/>
      <c r="O4032" s="173"/>
      <c r="P4032" s="167"/>
    </row>
    <row r="4033" spans="1:16" x14ac:dyDescent="0.35">
      <c r="A4033" s="177"/>
      <c r="B4033" s="175"/>
      <c r="C4033" s="175"/>
      <c r="D4033" s="175"/>
      <c r="E4033" s="175"/>
      <c r="F4033" s="175"/>
      <c r="G4033" s="176"/>
      <c r="H4033" s="175"/>
      <c r="I4033" s="173"/>
      <c r="J4033" s="173"/>
      <c r="K4033" s="173"/>
      <c r="L4033" s="174"/>
      <c r="M4033" s="173"/>
      <c r="N4033" s="173"/>
      <c r="O4033" s="173"/>
      <c r="P4033" s="167"/>
    </row>
    <row r="4034" spans="1:16" x14ac:dyDescent="0.35">
      <c r="A4034" s="177"/>
      <c r="B4034" s="175"/>
      <c r="C4034" s="175"/>
      <c r="D4034" s="175"/>
      <c r="E4034" s="175"/>
      <c r="F4034" s="175"/>
      <c r="G4034" s="176"/>
      <c r="H4034" s="175"/>
      <c r="I4034" s="173"/>
      <c r="J4034" s="173"/>
      <c r="K4034" s="173"/>
      <c r="L4034" s="174"/>
      <c r="M4034" s="173"/>
      <c r="N4034" s="173"/>
      <c r="O4034" s="173"/>
      <c r="P4034" s="167"/>
    </row>
    <row r="4035" spans="1:16" x14ac:dyDescent="0.35">
      <c r="A4035" s="177"/>
      <c r="B4035" s="175"/>
      <c r="C4035" s="175"/>
      <c r="D4035" s="175"/>
      <c r="E4035" s="175"/>
      <c r="F4035" s="175"/>
      <c r="G4035" s="176"/>
      <c r="H4035" s="175"/>
      <c r="I4035" s="173"/>
      <c r="J4035" s="173"/>
      <c r="K4035" s="173"/>
      <c r="L4035" s="174"/>
      <c r="M4035" s="173"/>
      <c r="N4035" s="173"/>
      <c r="O4035" s="173"/>
      <c r="P4035" s="167"/>
    </row>
    <row r="4036" spans="1:16" x14ac:dyDescent="0.35">
      <c r="A4036" s="177"/>
      <c r="B4036" s="175"/>
      <c r="C4036" s="175"/>
      <c r="D4036" s="175"/>
      <c r="E4036" s="175"/>
      <c r="F4036" s="175"/>
      <c r="G4036" s="176"/>
      <c r="H4036" s="175"/>
      <c r="I4036" s="173"/>
      <c r="J4036" s="173"/>
      <c r="K4036" s="173"/>
      <c r="L4036" s="174"/>
      <c r="M4036" s="173"/>
      <c r="N4036" s="173"/>
      <c r="O4036" s="173"/>
      <c r="P4036" s="167"/>
    </row>
    <row r="4037" spans="1:16" x14ac:dyDescent="0.35">
      <c r="A4037" s="177"/>
      <c r="B4037" s="175"/>
      <c r="C4037" s="175"/>
      <c r="D4037" s="175"/>
      <c r="E4037" s="175"/>
      <c r="F4037" s="175"/>
      <c r="G4037" s="176"/>
      <c r="H4037" s="175"/>
      <c r="I4037" s="173"/>
      <c r="J4037" s="173"/>
      <c r="K4037" s="173"/>
      <c r="L4037" s="174"/>
      <c r="M4037" s="173"/>
      <c r="N4037" s="173"/>
      <c r="O4037" s="173"/>
      <c r="P4037" s="167"/>
    </row>
    <row r="4038" spans="1:16" x14ac:dyDescent="0.35">
      <c r="A4038" s="177"/>
      <c r="B4038" s="175"/>
      <c r="C4038" s="175"/>
      <c r="D4038" s="175"/>
      <c r="E4038" s="175"/>
      <c r="F4038" s="175"/>
      <c r="G4038" s="176"/>
      <c r="H4038" s="175"/>
      <c r="I4038" s="173"/>
      <c r="J4038" s="173"/>
      <c r="K4038" s="173"/>
      <c r="L4038" s="174"/>
      <c r="M4038" s="173"/>
      <c r="N4038" s="173"/>
      <c r="O4038" s="173"/>
      <c r="P4038" s="167"/>
    </row>
    <row r="4039" spans="1:16" x14ac:dyDescent="0.35">
      <c r="A4039" s="177"/>
      <c r="B4039" s="175"/>
      <c r="C4039" s="175"/>
      <c r="D4039" s="175"/>
      <c r="E4039" s="175"/>
      <c r="F4039" s="175"/>
      <c r="G4039" s="176"/>
      <c r="H4039" s="175"/>
      <c r="I4039" s="173"/>
      <c r="J4039" s="173"/>
      <c r="K4039" s="173"/>
      <c r="L4039" s="174"/>
      <c r="M4039" s="173"/>
      <c r="N4039" s="173"/>
      <c r="O4039" s="173"/>
      <c r="P4039" s="167"/>
    </row>
    <row r="4040" spans="1:16" x14ac:dyDescent="0.35">
      <c r="A4040" s="177"/>
      <c r="B4040" s="175"/>
      <c r="C4040" s="175"/>
      <c r="D4040" s="175"/>
      <c r="E4040" s="175"/>
      <c r="F4040" s="175"/>
      <c r="G4040" s="176"/>
      <c r="H4040" s="175"/>
      <c r="I4040" s="173"/>
      <c r="J4040" s="173"/>
      <c r="K4040" s="173"/>
      <c r="L4040" s="174"/>
      <c r="M4040" s="173"/>
      <c r="N4040" s="173"/>
      <c r="O4040" s="173"/>
      <c r="P4040" s="167"/>
    </row>
    <row r="4041" spans="1:16" x14ac:dyDescent="0.35">
      <c r="A4041" s="177"/>
      <c r="B4041" s="175"/>
      <c r="C4041" s="175"/>
      <c r="D4041" s="175"/>
      <c r="E4041" s="175"/>
      <c r="F4041" s="175"/>
      <c r="G4041" s="176"/>
      <c r="H4041" s="175"/>
      <c r="I4041" s="173"/>
      <c r="J4041" s="173"/>
      <c r="K4041" s="173"/>
      <c r="L4041" s="174"/>
      <c r="M4041" s="173"/>
      <c r="N4041" s="173"/>
      <c r="O4041" s="173"/>
      <c r="P4041" s="167"/>
    </row>
    <row r="4042" spans="1:16" x14ac:dyDescent="0.35">
      <c r="A4042" s="177"/>
      <c r="B4042" s="175"/>
      <c r="C4042" s="175"/>
      <c r="D4042" s="175"/>
      <c r="E4042" s="175"/>
      <c r="F4042" s="175"/>
      <c r="G4042" s="176"/>
      <c r="H4042" s="175"/>
      <c r="I4042" s="173"/>
      <c r="J4042" s="173"/>
      <c r="K4042" s="173"/>
      <c r="L4042" s="174"/>
      <c r="M4042" s="173"/>
      <c r="N4042" s="173"/>
      <c r="O4042" s="173"/>
      <c r="P4042" s="167"/>
    </row>
    <row r="4043" spans="1:16" x14ac:dyDescent="0.35">
      <c r="A4043" s="177"/>
      <c r="B4043" s="175"/>
      <c r="C4043" s="175"/>
      <c r="D4043" s="175"/>
      <c r="E4043" s="175"/>
      <c r="F4043" s="175"/>
      <c r="G4043" s="176"/>
      <c r="H4043" s="175"/>
      <c r="I4043" s="173"/>
      <c r="J4043" s="173"/>
      <c r="K4043" s="173"/>
      <c r="L4043" s="174"/>
      <c r="M4043" s="173"/>
      <c r="N4043" s="173"/>
      <c r="O4043" s="173"/>
      <c r="P4043" s="167"/>
    </row>
    <row r="4044" spans="1:16" x14ac:dyDescent="0.35">
      <c r="A4044" s="177"/>
      <c r="B4044" s="175"/>
      <c r="C4044" s="175"/>
      <c r="D4044" s="175"/>
      <c r="E4044" s="175"/>
      <c r="F4044" s="175"/>
      <c r="G4044" s="176"/>
      <c r="H4044" s="175"/>
      <c r="I4044" s="173"/>
      <c r="J4044" s="173"/>
      <c r="K4044" s="173"/>
      <c r="L4044" s="174"/>
      <c r="M4044" s="173"/>
      <c r="N4044" s="173"/>
      <c r="O4044" s="173"/>
      <c r="P4044" s="167"/>
    </row>
    <row r="4045" spans="1:16" x14ac:dyDescent="0.35">
      <c r="A4045" s="177"/>
      <c r="B4045" s="175"/>
      <c r="C4045" s="175"/>
      <c r="D4045" s="175"/>
      <c r="E4045" s="175"/>
      <c r="F4045" s="175"/>
      <c r="G4045" s="176"/>
      <c r="H4045" s="175"/>
      <c r="I4045" s="173"/>
      <c r="J4045" s="173"/>
      <c r="K4045" s="173"/>
      <c r="L4045" s="174"/>
      <c r="M4045" s="173"/>
      <c r="N4045" s="173"/>
      <c r="O4045" s="173"/>
      <c r="P4045" s="167"/>
    </row>
    <row r="4046" spans="1:16" x14ac:dyDescent="0.35">
      <c r="A4046" s="177"/>
      <c r="B4046" s="175"/>
      <c r="C4046" s="175"/>
      <c r="D4046" s="175"/>
      <c r="E4046" s="175"/>
      <c r="F4046" s="175"/>
      <c r="G4046" s="176"/>
      <c r="H4046" s="175"/>
      <c r="I4046" s="173"/>
      <c r="J4046" s="173"/>
      <c r="K4046" s="173"/>
      <c r="L4046" s="174"/>
      <c r="M4046" s="173"/>
      <c r="N4046" s="173"/>
      <c r="O4046" s="173"/>
      <c r="P4046" s="167"/>
    </row>
    <row r="4047" spans="1:16" x14ac:dyDescent="0.35">
      <c r="A4047" s="177"/>
      <c r="B4047" s="175"/>
      <c r="C4047" s="175"/>
      <c r="D4047" s="175"/>
      <c r="E4047" s="175"/>
      <c r="F4047" s="175"/>
      <c r="G4047" s="176"/>
      <c r="H4047" s="175"/>
      <c r="I4047" s="173"/>
      <c r="J4047" s="173"/>
      <c r="K4047" s="173"/>
      <c r="L4047" s="174"/>
      <c r="M4047" s="173"/>
      <c r="N4047" s="173"/>
      <c r="O4047" s="173"/>
      <c r="P4047" s="167"/>
    </row>
    <row r="4048" spans="1:16" x14ac:dyDescent="0.35">
      <c r="A4048" s="177"/>
      <c r="B4048" s="175"/>
      <c r="C4048" s="175"/>
      <c r="D4048" s="175"/>
      <c r="E4048" s="175"/>
      <c r="F4048" s="175"/>
      <c r="G4048" s="176"/>
      <c r="H4048" s="175"/>
      <c r="I4048" s="173"/>
      <c r="J4048" s="173"/>
      <c r="K4048" s="173"/>
      <c r="L4048" s="174"/>
      <c r="M4048" s="173"/>
      <c r="N4048" s="173"/>
      <c r="O4048" s="173"/>
      <c r="P4048" s="167"/>
    </row>
    <row r="4049" spans="1:16" x14ac:dyDescent="0.35">
      <c r="A4049" s="177"/>
      <c r="B4049" s="175"/>
      <c r="C4049" s="175"/>
      <c r="D4049" s="175"/>
      <c r="E4049" s="175"/>
      <c r="F4049" s="175"/>
      <c r="G4049" s="176"/>
      <c r="H4049" s="175"/>
      <c r="I4049" s="173"/>
      <c r="J4049" s="173"/>
      <c r="K4049" s="173"/>
      <c r="L4049" s="174"/>
      <c r="M4049" s="173"/>
      <c r="N4049" s="173"/>
      <c r="O4049" s="173"/>
      <c r="P4049" s="167"/>
    </row>
    <row r="4050" spans="1:16" x14ac:dyDescent="0.35">
      <c r="A4050" s="177"/>
      <c r="B4050" s="175"/>
      <c r="C4050" s="175"/>
      <c r="D4050" s="175"/>
      <c r="E4050" s="175"/>
      <c r="F4050" s="175"/>
      <c r="G4050" s="176"/>
      <c r="H4050" s="175"/>
      <c r="I4050" s="173"/>
      <c r="J4050" s="173"/>
      <c r="K4050" s="173"/>
      <c r="L4050" s="174"/>
      <c r="M4050" s="173"/>
      <c r="N4050" s="173"/>
      <c r="O4050" s="173"/>
      <c r="P4050" s="167"/>
    </row>
    <row r="4051" spans="1:16" x14ac:dyDescent="0.35">
      <c r="A4051" s="177"/>
      <c r="B4051" s="175"/>
      <c r="C4051" s="175"/>
      <c r="D4051" s="175"/>
      <c r="E4051" s="175"/>
      <c r="F4051" s="175"/>
      <c r="G4051" s="176"/>
      <c r="H4051" s="175"/>
      <c r="I4051" s="173"/>
      <c r="J4051" s="173"/>
      <c r="K4051" s="173"/>
      <c r="L4051" s="174"/>
      <c r="M4051" s="173"/>
      <c r="N4051" s="173"/>
      <c r="O4051" s="173"/>
      <c r="P4051" s="167"/>
    </row>
    <row r="4052" spans="1:16" x14ac:dyDescent="0.35">
      <c r="A4052" s="177"/>
      <c r="B4052" s="175"/>
      <c r="C4052" s="175"/>
      <c r="D4052" s="175"/>
      <c r="E4052" s="175"/>
      <c r="F4052" s="175"/>
      <c r="G4052" s="176"/>
      <c r="H4052" s="175"/>
      <c r="I4052" s="173"/>
      <c r="J4052" s="173"/>
      <c r="K4052" s="173"/>
      <c r="L4052" s="174"/>
      <c r="M4052" s="173"/>
      <c r="N4052" s="173"/>
      <c r="O4052" s="173"/>
      <c r="P4052" s="167"/>
    </row>
    <row r="4053" spans="1:16" x14ac:dyDescent="0.35">
      <c r="A4053" s="177"/>
      <c r="B4053" s="175"/>
      <c r="C4053" s="175"/>
      <c r="D4053" s="175"/>
      <c r="E4053" s="175"/>
      <c r="F4053" s="175"/>
      <c r="G4053" s="176"/>
      <c r="H4053" s="175"/>
      <c r="I4053" s="173"/>
      <c r="J4053" s="173"/>
      <c r="K4053" s="173"/>
      <c r="L4053" s="174"/>
      <c r="M4053" s="173"/>
      <c r="N4053" s="173"/>
      <c r="O4053" s="173"/>
      <c r="P4053" s="167"/>
    </row>
    <row r="4054" spans="1:16" x14ac:dyDescent="0.35">
      <c r="A4054" s="177"/>
      <c r="B4054" s="175"/>
      <c r="C4054" s="175"/>
      <c r="D4054" s="175"/>
      <c r="E4054" s="175"/>
      <c r="F4054" s="175"/>
      <c r="G4054" s="176"/>
      <c r="H4054" s="175"/>
      <c r="I4054" s="173"/>
      <c r="J4054" s="173"/>
      <c r="K4054" s="173"/>
      <c r="L4054" s="174"/>
      <c r="M4054" s="173"/>
      <c r="N4054" s="173"/>
      <c r="O4054" s="173"/>
      <c r="P4054" s="167"/>
    </row>
    <row r="4055" spans="1:16" x14ac:dyDescent="0.35">
      <c r="A4055" s="177"/>
      <c r="B4055" s="175"/>
      <c r="C4055" s="175"/>
      <c r="D4055" s="175"/>
      <c r="E4055" s="175"/>
      <c r="F4055" s="175"/>
      <c r="G4055" s="176"/>
      <c r="H4055" s="175"/>
      <c r="I4055" s="173"/>
      <c r="J4055" s="173"/>
      <c r="K4055" s="173"/>
      <c r="L4055" s="174"/>
      <c r="M4055" s="173"/>
      <c r="N4055" s="173"/>
      <c r="O4055" s="173"/>
      <c r="P4055" s="167"/>
    </row>
    <row r="4056" spans="1:16" x14ac:dyDescent="0.35">
      <c r="A4056" s="177"/>
      <c r="B4056" s="175"/>
      <c r="C4056" s="175"/>
      <c r="D4056" s="175"/>
      <c r="E4056" s="175"/>
      <c r="F4056" s="175"/>
      <c r="G4056" s="176"/>
      <c r="H4056" s="175"/>
      <c r="I4056" s="173"/>
      <c r="J4056" s="173"/>
      <c r="K4056" s="173"/>
      <c r="L4056" s="174"/>
      <c r="M4056" s="173"/>
      <c r="N4056" s="173"/>
      <c r="O4056" s="173"/>
      <c r="P4056" s="167"/>
    </row>
    <row r="4057" spans="1:16" x14ac:dyDescent="0.35">
      <c r="A4057" s="177"/>
      <c r="B4057" s="175"/>
      <c r="C4057" s="175"/>
      <c r="D4057" s="175"/>
      <c r="E4057" s="175"/>
      <c r="F4057" s="175"/>
      <c r="G4057" s="176"/>
      <c r="H4057" s="175"/>
      <c r="I4057" s="173"/>
      <c r="J4057" s="173"/>
      <c r="K4057" s="173"/>
      <c r="L4057" s="174"/>
      <c r="M4057" s="173"/>
      <c r="N4057" s="173"/>
      <c r="O4057" s="173"/>
      <c r="P4057" s="167"/>
    </row>
    <row r="4058" spans="1:16" x14ac:dyDescent="0.35">
      <c r="A4058" s="177"/>
      <c r="B4058" s="175"/>
      <c r="C4058" s="175"/>
      <c r="D4058" s="175"/>
      <c r="E4058" s="175"/>
      <c r="F4058" s="175"/>
      <c r="G4058" s="176"/>
      <c r="H4058" s="175"/>
      <c r="I4058" s="173"/>
      <c r="J4058" s="173"/>
      <c r="K4058" s="173"/>
      <c r="L4058" s="174"/>
      <c r="M4058" s="173"/>
      <c r="N4058" s="173"/>
      <c r="O4058" s="173"/>
      <c r="P4058" s="167"/>
    </row>
    <row r="4059" spans="1:16" x14ac:dyDescent="0.35">
      <c r="A4059" s="177"/>
      <c r="B4059" s="175"/>
      <c r="C4059" s="175"/>
      <c r="D4059" s="175"/>
      <c r="E4059" s="175"/>
      <c r="F4059" s="175"/>
      <c r="G4059" s="176"/>
      <c r="H4059" s="175"/>
      <c r="I4059" s="173"/>
      <c r="J4059" s="173"/>
      <c r="K4059" s="173"/>
      <c r="L4059" s="174"/>
      <c r="M4059" s="173"/>
      <c r="N4059" s="173"/>
      <c r="O4059" s="173"/>
      <c r="P4059" s="167"/>
    </row>
    <row r="4060" spans="1:16" x14ac:dyDescent="0.35">
      <c r="A4060" s="177"/>
      <c r="B4060" s="175"/>
      <c r="C4060" s="175"/>
      <c r="D4060" s="175"/>
      <c r="E4060" s="175"/>
      <c r="F4060" s="175"/>
      <c r="G4060" s="176"/>
      <c r="H4060" s="175"/>
      <c r="I4060" s="173"/>
      <c r="J4060" s="173"/>
      <c r="K4060" s="173"/>
      <c r="L4060" s="174"/>
      <c r="M4060" s="173"/>
      <c r="N4060" s="173"/>
      <c r="O4060" s="173"/>
      <c r="P4060" s="167"/>
    </row>
    <row r="4061" spans="1:16" x14ac:dyDescent="0.35">
      <c r="A4061" s="177"/>
      <c r="B4061" s="175"/>
      <c r="C4061" s="175"/>
      <c r="D4061" s="175"/>
      <c r="E4061" s="175"/>
      <c r="F4061" s="175"/>
      <c r="G4061" s="176"/>
      <c r="H4061" s="175"/>
      <c r="I4061" s="173"/>
      <c r="J4061" s="173"/>
      <c r="K4061" s="173"/>
      <c r="L4061" s="174"/>
      <c r="M4061" s="173"/>
      <c r="N4061" s="173"/>
      <c r="O4061" s="173"/>
      <c r="P4061" s="167"/>
    </row>
    <row r="4062" spans="1:16" x14ac:dyDescent="0.35">
      <c r="A4062" s="177"/>
      <c r="B4062" s="175"/>
      <c r="C4062" s="175"/>
      <c r="D4062" s="175"/>
      <c r="E4062" s="175"/>
      <c r="F4062" s="175"/>
      <c r="G4062" s="176"/>
      <c r="H4062" s="175"/>
      <c r="I4062" s="173"/>
      <c r="J4062" s="173"/>
      <c r="K4062" s="173"/>
      <c r="L4062" s="174"/>
      <c r="M4062" s="173"/>
      <c r="N4062" s="173"/>
      <c r="O4062" s="173"/>
      <c r="P4062" s="167"/>
    </row>
    <row r="4063" spans="1:16" x14ac:dyDescent="0.35">
      <c r="A4063" s="177"/>
      <c r="B4063" s="175"/>
      <c r="C4063" s="175"/>
      <c r="D4063" s="175"/>
      <c r="E4063" s="175"/>
      <c r="F4063" s="175"/>
      <c r="G4063" s="176"/>
      <c r="H4063" s="175"/>
      <c r="I4063" s="173"/>
      <c r="J4063" s="173"/>
      <c r="K4063" s="173"/>
      <c r="L4063" s="174"/>
      <c r="M4063" s="173"/>
      <c r="N4063" s="173"/>
      <c r="O4063" s="173"/>
      <c r="P4063" s="167"/>
    </row>
    <row r="4064" spans="1:16" x14ac:dyDescent="0.35">
      <c r="A4064" s="177"/>
      <c r="B4064" s="175"/>
      <c r="C4064" s="175"/>
      <c r="D4064" s="175"/>
      <c r="E4064" s="175"/>
      <c r="F4064" s="175"/>
      <c r="G4064" s="176"/>
      <c r="H4064" s="175"/>
      <c r="I4064" s="173"/>
      <c r="J4064" s="173"/>
      <c r="K4064" s="173"/>
      <c r="L4064" s="174"/>
      <c r="M4064" s="173"/>
      <c r="N4064" s="173"/>
      <c r="O4064" s="173"/>
      <c r="P4064" s="167"/>
    </row>
    <row r="4065" spans="1:16" x14ac:dyDescent="0.35">
      <c r="A4065" s="177"/>
      <c r="B4065" s="175"/>
      <c r="C4065" s="175"/>
      <c r="D4065" s="175"/>
      <c r="E4065" s="175"/>
      <c r="F4065" s="175"/>
      <c r="G4065" s="176"/>
      <c r="H4065" s="175"/>
      <c r="I4065" s="173"/>
      <c r="J4065" s="173"/>
      <c r="K4065" s="173"/>
      <c r="L4065" s="174"/>
      <c r="M4065" s="173"/>
      <c r="N4065" s="173"/>
      <c r="O4065" s="173"/>
      <c r="P4065" s="167"/>
    </row>
    <row r="4066" spans="1:16" x14ac:dyDescent="0.35">
      <c r="A4066" s="177"/>
      <c r="B4066" s="175"/>
      <c r="C4066" s="175"/>
      <c r="D4066" s="175"/>
      <c r="E4066" s="175"/>
      <c r="F4066" s="175"/>
      <c r="G4066" s="176"/>
      <c r="H4066" s="175"/>
      <c r="I4066" s="173"/>
      <c r="J4066" s="173"/>
      <c r="K4066" s="173"/>
      <c r="L4066" s="174"/>
      <c r="M4066" s="173"/>
      <c r="N4066" s="173"/>
      <c r="O4066" s="173"/>
      <c r="P4066" s="167"/>
    </row>
    <row r="4067" spans="1:16" x14ac:dyDescent="0.35">
      <c r="A4067" s="177"/>
      <c r="B4067" s="175"/>
      <c r="C4067" s="175"/>
      <c r="D4067" s="175"/>
      <c r="E4067" s="175"/>
      <c r="F4067" s="175"/>
      <c r="G4067" s="176"/>
      <c r="H4067" s="175"/>
      <c r="I4067" s="173"/>
      <c r="J4067" s="173"/>
      <c r="K4067" s="173"/>
      <c r="L4067" s="174"/>
      <c r="M4067" s="173"/>
      <c r="N4067" s="173"/>
      <c r="O4067" s="173"/>
      <c r="P4067" s="167"/>
    </row>
    <row r="4068" spans="1:16" x14ac:dyDescent="0.35">
      <c r="A4068" s="177"/>
      <c r="B4068" s="175"/>
      <c r="C4068" s="175"/>
      <c r="D4068" s="175"/>
      <c r="E4068" s="175"/>
      <c r="F4068" s="175"/>
      <c r="G4068" s="176"/>
      <c r="H4068" s="175"/>
      <c r="I4068" s="173"/>
      <c r="J4068" s="173"/>
      <c r="K4068" s="173"/>
      <c r="L4068" s="174"/>
      <c r="M4068" s="173"/>
      <c r="N4068" s="173"/>
      <c r="O4068" s="173"/>
      <c r="P4068" s="167"/>
    </row>
    <row r="4069" spans="1:16" x14ac:dyDescent="0.35">
      <c r="A4069" s="177"/>
      <c r="B4069" s="175"/>
      <c r="C4069" s="175"/>
      <c r="D4069" s="175"/>
      <c r="E4069" s="175"/>
      <c r="F4069" s="175"/>
      <c r="G4069" s="176"/>
      <c r="H4069" s="175"/>
      <c r="I4069" s="173"/>
      <c r="J4069" s="173"/>
      <c r="K4069" s="173"/>
      <c r="L4069" s="174"/>
      <c r="M4069" s="173"/>
      <c r="N4069" s="173"/>
      <c r="O4069" s="173"/>
      <c r="P4069" s="167"/>
    </row>
    <row r="4070" spans="1:16" x14ac:dyDescent="0.35">
      <c r="A4070" s="177"/>
      <c r="B4070" s="175"/>
      <c r="C4070" s="175"/>
      <c r="D4070" s="175"/>
      <c r="E4070" s="175"/>
      <c r="F4070" s="175"/>
      <c r="G4070" s="176"/>
      <c r="H4070" s="175"/>
      <c r="I4070" s="173"/>
      <c r="J4070" s="173"/>
      <c r="K4070" s="173"/>
      <c r="L4070" s="174"/>
      <c r="M4070" s="173"/>
      <c r="N4070" s="173"/>
      <c r="O4070" s="173"/>
      <c r="P4070" s="167"/>
    </row>
    <row r="4071" spans="1:16" x14ac:dyDescent="0.35">
      <c r="A4071" s="177"/>
      <c r="B4071" s="175"/>
      <c r="C4071" s="175"/>
      <c r="D4071" s="175"/>
      <c r="E4071" s="175"/>
      <c r="F4071" s="175"/>
      <c r="G4071" s="176"/>
      <c r="H4071" s="175"/>
      <c r="I4071" s="173"/>
      <c r="J4071" s="173"/>
      <c r="K4071" s="173"/>
      <c r="L4071" s="174"/>
      <c r="M4071" s="173"/>
      <c r="N4071" s="173"/>
      <c r="O4071" s="173"/>
      <c r="P4071" s="167"/>
    </row>
    <row r="4072" spans="1:16" x14ac:dyDescent="0.35">
      <c r="A4072" s="177"/>
      <c r="B4072" s="175"/>
      <c r="C4072" s="175"/>
      <c r="D4072" s="175"/>
      <c r="E4072" s="175"/>
      <c r="F4072" s="175"/>
      <c r="G4072" s="176"/>
      <c r="H4072" s="175"/>
      <c r="I4072" s="173"/>
      <c r="J4072" s="173"/>
      <c r="K4072" s="173"/>
      <c r="L4072" s="174"/>
      <c r="M4072" s="173"/>
      <c r="N4072" s="173"/>
      <c r="O4072" s="173"/>
      <c r="P4072" s="167"/>
    </row>
    <row r="4073" spans="1:16" x14ac:dyDescent="0.35">
      <c r="A4073" s="177"/>
      <c r="B4073" s="175"/>
      <c r="C4073" s="175"/>
      <c r="D4073" s="175"/>
      <c r="E4073" s="175"/>
      <c r="F4073" s="175"/>
      <c r="G4073" s="176"/>
      <c r="H4073" s="175"/>
      <c r="I4073" s="173"/>
      <c r="J4073" s="173"/>
      <c r="K4073" s="173"/>
      <c r="L4073" s="174"/>
      <c r="M4073" s="173"/>
      <c r="N4073" s="173"/>
      <c r="O4073" s="173"/>
      <c r="P4073" s="167"/>
    </row>
    <row r="4074" spans="1:16" x14ac:dyDescent="0.35">
      <c r="A4074" s="177"/>
      <c r="B4074" s="175"/>
      <c r="C4074" s="175"/>
      <c r="D4074" s="175"/>
      <c r="E4074" s="175"/>
      <c r="F4074" s="175"/>
      <c r="G4074" s="176"/>
      <c r="H4074" s="175"/>
      <c r="I4074" s="173"/>
      <c r="J4074" s="173"/>
      <c r="K4074" s="173"/>
      <c r="L4074" s="174"/>
      <c r="M4074" s="173"/>
      <c r="N4074" s="173"/>
      <c r="O4074" s="173"/>
      <c r="P4074" s="167"/>
    </row>
    <row r="4075" spans="1:16" x14ac:dyDescent="0.35">
      <c r="A4075" s="177"/>
      <c r="B4075" s="175"/>
      <c r="C4075" s="175"/>
      <c r="D4075" s="175"/>
      <c r="E4075" s="175"/>
      <c r="F4075" s="175"/>
      <c r="G4075" s="176"/>
      <c r="H4075" s="175"/>
      <c r="I4075" s="173"/>
      <c r="J4075" s="173"/>
      <c r="K4075" s="173"/>
      <c r="L4075" s="174"/>
      <c r="M4075" s="173"/>
      <c r="N4075" s="173"/>
      <c r="O4075" s="173"/>
      <c r="P4075" s="167"/>
    </row>
    <row r="4076" spans="1:16" x14ac:dyDescent="0.35">
      <c r="A4076" s="177"/>
      <c r="B4076" s="175"/>
      <c r="C4076" s="175"/>
      <c r="D4076" s="175"/>
      <c r="E4076" s="175"/>
      <c r="F4076" s="175"/>
      <c r="G4076" s="176"/>
      <c r="H4076" s="175"/>
      <c r="I4076" s="173"/>
      <c r="J4076" s="173"/>
      <c r="K4076" s="173"/>
      <c r="L4076" s="174"/>
      <c r="M4076" s="173"/>
      <c r="N4076" s="173"/>
      <c r="O4076" s="173"/>
      <c r="P4076" s="167"/>
    </row>
    <row r="4077" spans="1:16" x14ac:dyDescent="0.35">
      <c r="A4077" s="177"/>
      <c r="B4077" s="175"/>
      <c r="C4077" s="175"/>
      <c r="D4077" s="175"/>
      <c r="E4077" s="175"/>
      <c r="F4077" s="175"/>
      <c r="G4077" s="176"/>
      <c r="H4077" s="175"/>
      <c r="I4077" s="173"/>
      <c r="J4077" s="173"/>
      <c r="K4077" s="173"/>
      <c r="L4077" s="174"/>
      <c r="M4077" s="173"/>
      <c r="N4077" s="173"/>
      <c r="O4077" s="173"/>
      <c r="P4077" s="167"/>
    </row>
    <row r="4078" spans="1:16" x14ac:dyDescent="0.35">
      <c r="A4078" s="177"/>
      <c r="B4078" s="175"/>
      <c r="C4078" s="175"/>
      <c r="D4078" s="175"/>
      <c r="E4078" s="175"/>
      <c r="F4078" s="175"/>
      <c r="G4078" s="176"/>
      <c r="H4078" s="175"/>
      <c r="I4078" s="173"/>
      <c r="J4078" s="173"/>
      <c r="K4078" s="173"/>
      <c r="L4078" s="174"/>
      <c r="M4078" s="173"/>
      <c r="N4078" s="173"/>
      <c r="O4078" s="173"/>
      <c r="P4078" s="167"/>
    </row>
    <row r="4079" spans="1:16" x14ac:dyDescent="0.35">
      <c r="A4079" s="177"/>
      <c r="B4079" s="175"/>
      <c r="C4079" s="175"/>
      <c r="D4079" s="175"/>
      <c r="E4079" s="175"/>
      <c r="F4079" s="175"/>
      <c r="G4079" s="176"/>
      <c r="H4079" s="175"/>
      <c r="I4079" s="173"/>
      <c r="J4079" s="173"/>
      <c r="K4079" s="173"/>
      <c r="L4079" s="174"/>
      <c r="M4079" s="173"/>
      <c r="N4079" s="173"/>
      <c r="O4079" s="173"/>
      <c r="P4079" s="167"/>
    </row>
    <row r="4080" spans="1:16" x14ac:dyDescent="0.35">
      <c r="A4080" s="177"/>
      <c r="B4080" s="175"/>
      <c r="C4080" s="175"/>
      <c r="D4080" s="175"/>
      <c r="E4080" s="175"/>
      <c r="F4080" s="175"/>
      <c r="G4080" s="176"/>
      <c r="H4080" s="175"/>
      <c r="I4080" s="173"/>
      <c r="J4080" s="173"/>
      <c r="K4080" s="173"/>
      <c r="L4080" s="174"/>
      <c r="M4080" s="173"/>
      <c r="N4080" s="173"/>
      <c r="O4080" s="173"/>
      <c r="P4080" s="167"/>
    </row>
    <row r="4081" spans="1:16" x14ac:dyDescent="0.35">
      <c r="A4081" s="177"/>
      <c r="B4081" s="175"/>
      <c r="C4081" s="175"/>
      <c r="D4081" s="175"/>
      <c r="E4081" s="175"/>
      <c r="F4081" s="175"/>
      <c r="G4081" s="176"/>
      <c r="H4081" s="175"/>
      <c r="I4081" s="173"/>
      <c r="J4081" s="173"/>
      <c r="K4081" s="173"/>
      <c r="L4081" s="174"/>
      <c r="M4081" s="173"/>
      <c r="N4081" s="173"/>
      <c r="O4081" s="173"/>
      <c r="P4081" s="167"/>
    </row>
    <row r="4082" spans="1:16" x14ac:dyDescent="0.35">
      <c r="A4082" s="177"/>
      <c r="B4082" s="175"/>
      <c r="C4082" s="175"/>
      <c r="D4082" s="175"/>
      <c r="E4082" s="175"/>
      <c r="F4082" s="175"/>
      <c r="G4082" s="176"/>
      <c r="H4082" s="175"/>
      <c r="I4082" s="173"/>
      <c r="J4082" s="173"/>
      <c r="K4082" s="173"/>
      <c r="L4082" s="174"/>
      <c r="M4082" s="173"/>
      <c r="N4082" s="173"/>
      <c r="O4082" s="173"/>
      <c r="P4082" s="167"/>
    </row>
    <row r="4083" spans="1:16" x14ac:dyDescent="0.35">
      <c r="A4083" s="177"/>
      <c r="B4083" s="175"/>
      <c r="C4083" s="175"/>
      <c r="D4083" s="175"/>
      <c r="E4083" s="175"/>
      <c r="F4083" s="175"/>
      <c r="G4083" s="176"/>
      <c r="H4083" s="175"/>
      <c r="I4083" s="173"/>
      <c r="J4083" s="173"/>
      <c r="K4083" s="173"/>
      <c r="L4083" s="174"/>
      <c r="M4083" s="173"/>
      <c r="N4083" s="173"/>
      <c r="O4083" s="173"/>
      <c r="P4083" s="167"/>
    </row>
    <row r="4084" spans="1:16" x14ac:dyDescent="0.35">
      <c r="A4084" s="177"/>
      <c r="B4084" s="175"/>
      <c r="C4084" s="175"/>
      <c r="D4084" s="175"/>
      <c r="E4084" s="175"/>
      <c r="F4084" s="175"/>
      <c r="G4084" s="176"/>
      <c r="H4084" s="175"/>
      <c r="I4084" s="173"/>
      <c r="J4084" s="173"/>
      <c r="K4084" s="173"/>
      <c r="L4084" s="174"/>
      <c r="M4084" s="173"/>
      <c r="N4084" s="173"/>
      <c r="O4084" s="173"/>
      <c r="P4084" s="167"/>
    </row>
    <row r="4085" spans="1:16" x14ac:dyDescent="0.35">
      <c r="A4085" s="177"/>
      <c r="B4085" s="175"/>
      <c r="C4085" s="175"/>
      <c r="D4085" s="175"/>
      <c r="E4085" s="175"/>
      <c r="F4085" s="175"/>
      <c r="G4085" s="176"/>
      <c r="H4085" s="175"/>
      <c r="I4085" s="173"/>
      <c r="J4085" s="173"/>
      <c r="K4085" s="173"/>
      <c r="L4085" s="174"/>
      <c r="M4085" s="173"/>
      <c r="N4085" s="173"/>
      <c r="O4085" s="173"/>
      <c r="P4085" s="167"/>
    </row>
    <row r="4086" spans="1:16" x14ac:dyDescent="0.35">
      <c r="A4086" s="177"/>
      <c r="B4086" s="175"/>
      <c r="C4086" s="175"/>
      <c r="D4086" s="175"/>
      <c r="E4086" s="175"/>
      <c r="F4086" s="175"/>
      <c r="G4086" s="176"/>
      <c r="H4086" s="175"/>
      <c r="I4086" s="173"/>
      <c r="J4086" s="173"/>
      <c r="K4086" s="173"/>
      <c r="L4086" s="174"/>
      <c r="M4086" s="173"/>
      <c r="N4086" s="173"/>
      <c r="O4086" s="173"/>
      <c r="P4086" s="167"/>
    </row>
    <row r="4087" spans="1:16" x14ac:dyDescent="0.35">
      <c r="A4087" s="177"/>
      <c r="B4087" s="175"/>
      <c r="C4087" s="175"/>
      <c r="D4087" s="175"/>
      <c r="E4087" s="175"/>
      <c r="F4087" s="175"/>
      <c r="G4087" s="176"/>
      <c r="H4087" s="175"/>
      <c r="I4087" s="173"/>
      <c r="J4087" s="173"/>
      <c r="K4087" s="173"/>
      <c r="L4087" s="174"/>
      <c r="M4087" s="173"/>
      <c r="N4087" s="173"/>
      <c r="O4087" s="173"/>
      <c r="P4087" s="167"/>
    </row>
    <row r="4088" spans="1:16" x14ac:dyDescent="0.35">
      <c r="A4088" s="177"/>
      <c r="B4088" s="175"/>
      <c r="C4088" s="175"/>
      <c r="D4088" s="175"/>
      <c r="E4088" s="175"/>
      <c r="F4088" s="175"/>
      <c r="G4088" s="176"/>
      <c r="H4088" s="175"/>
      <c r="I4088" s="173"/>
      <c r="J4088" s="173"/>
      <c r="K4088" s="173"/>
      <c r="L4088" s="174"/>
      <c r="M4088" s="173"/>
      <c r="N4088" s="173"/>
      <c r="O4088" s="173"/>
      <c r="P4088" s="167"/>
    </row>
    <row r="4089" spans="1:16" x14ac:dyDescent="0.35">
      <c r="A4089" s="177"/>
      <c r="B4089" s="175"/>
      <c r="C4089" s="175"/>
      <c r="D4089" s="175"/>
      <c r="E4089" s="175"/>
      <c r="F4089" s="175"/>
      <c r="G4089" s="176"/>
      <c r="H4089" s="175"/>
      <c r="I4089" s="173"/>
      <c r="J4089" s="173"/>
      <c r="K4089" s="173"/>
      <c r="L4089" s="174"/>
      <c r="M4089" s="173"/>
      <c r="N4089" s="173"/>
      <c r="O4089" s="173"/>
      <c r="P4089" s="167"/>
    </row>
    <row r="4090" spans="1:16" x14ac:dyDescent="0.35">
      <c r="A4090" s="177"/>
      <c r="B4090" s="175"/>
      <c r="C4090" s="175"/>
      <c r="D4090" s="175"/>
      <c r="E4090" s="175"/>
      <c r="F4090" s="175"/>
      <c r="G4090" s="176"/>
      <c r="H4090" s="175"/>
      <c r="I4090" s="173"/>
      <c r="J4090" s="173"/>
      <c r="K4090" s="173"/>
      <c r="L4090" s="174"/>
      <c r="M4090" s="173"/>
      <c r="N4090" s="173"/>
      <c r="O4090" s="173"/>
      <c r="P4090" s="167"/>
    </row>
    <row r="4091" spans="1:16" x14ac:dyDescent="0.35">
      <c r="A4091" s="177"/>
      <c r="B4091" s="175"/>
      <c r="C4091" s="175"/>
      <c r="D4091" s="175"/>
      <c r="E4091" s="175"/>
      <c r="F4091" s="175"/>
      <c r="G4091" s="176"/>
      <c r="H4091" s="175"/>
      <c r="I4091" s="173"/>
      <c r="J4091" s="173"/>
      <c r="K4091" s="173"/>
      <c r="L4091" s="174"/>
      <c r="M4091" s="173"/>
      <c r="N4091" s="173"/>
      <c r="O4091" s="173"/>
      <c r="P4091" s="167"/>
    </row>
    <row r="4092" spans="1:16" x14ac:dyDescent="0.35">
      <c r="A4092" s="177"/>
      <c r="B4092" s="175"/>
      <c r="C4092" s="175"/>
      <c r="D4092" s="175"/>
      <c r="E4092" s="175"/>
      <c r="F4092" s="175"/>
      <c r="G4092" s="176"/>
      <c r="H4092" s="175"/>
      <c r="I4092" s="173"/>
      <c r="J4092" s="173"/>
      <c r="K4092" s="173"/>
      <c r="L4092" s="174"/>
      <c r="M4092" s="173"/>
      <c r="N4092" s="173"/>
      <c r="O4092" s="173"/>
      <c r="P4092" s="167"/>
    </row>
    <row r="4093" spans="1:16" x14ac:dyDescent="0.35">
      <c r="A4093" s="177"/>
      <c r="B4093" s="175"/>
      <c r="C4093" s="175"/>
      <c r="D4093" s="175"/>
      <c r="E4093" s="175"/>
      <c r="F4093" s="175"/>
      <c r="G4093" s="176"/>
      <c r="H4093" s="175"/>
      <c r="I4093" s="173"/>
      <c r="J4093" s="173"/>
      <c r="K4093" s="173"/>
      <c r="L4093" s="174"/>
      <c r="M4093" s="173"/>
      <c r="N4093" s="173"/>
      <c r="O4093" s="173"/>
      <c r="P4093" s="167"/>
    </row>
    <row r="4094" spans="1:16" x14ac:dyDescent="0.35">
      <c r="A4094" s="177"/>
      <c r="B4094" s="175"/>
      <c r="C4094" s="175"/>
      <c r="D4094" s="175"/>
      <c r="E4094" s="175"/>
      <c r="F4094" s="175"/>
      <c r="G4094" s="176"/>
      <c r="H4094" s="175"/>
      <c r="I4094" s="173"/>
      <c r="J4094" s="173"/>
      <c r="K4094" s="173"/>
      <c r="L4094" s="174"/>
      <c r="M4094" s="173"/>
      <c r="N4094" s="173"/>
      <c r="O4094" s="173"/>
      <c r="P4094" s="167"/>
    </row>
    <row r="4095" spans="1:16" x14ac:dyDescent="0.35">
      <c r="A4095" s="177"/>
      <c r="B4095" s="175"/>
      <c r="C4095" s="175"/>
      <c r="D4095" s="175"/>
      <c r="E4095" s="175"/>
      <c r="F4095" s="175"/>
      <c r="G4095" s="176"/>
      <c r="H4095" s="175"/>
      <c r="I4095" s="173"/>
      <c r="J4095" s="173"/>
      <c r="K4095" s="173"/>
      <c r="L4095" s="174"/>
      <c r="M4095" s="173"/>
      <c r="N4095" s="173"/>
      <c r="O4095" s="173"/>
      <c r="P4095" s="167"/>
    </row>
    <row r="4096" spans="1:16" x14ac:dyDescent="0.35">
      <c r="A4096" s="177"/>
      <c r="B4096" s="175"/>
      <c r="C4096" s="175"/>
      <c r="D4096" s="175"/>
      <c r="E4096" s="175"/>
      <c r="F4096" s="175"/>
      <c r="G4096" s="176"/>
      <c r="H4096" s="175"/>
      <c r="I4096" s="173"/>
      <c r="J4096" s="173"/>
      <c r="K4096" s="173"/>
      <c r="L4096" s="174"/>
      <c r="M4096" s="173"/>
      <c r="N4096" s="173"/>
      <c r="O4096" s="173"/>
      <c r="P4096" s="167"/>
    </row>
    <row r="4097" spans="1:16" x14ac:dyDescent="0.35">
      <c r="A4097" s="177"/>
      <c r="B4097" s="175"/>
      <c r="C4097" s="175"/>
      <c r="D4097" s="175"/>
      <c r="E4097" s="175"/>
      <c r="F4097" s="175"/>
      <c r="G4097" s="176"/>
      <c r="H4097" s="175"/>
      <c r="I4097" s="173"/>
      <c r="J4097" s="173"/>
      <c r="K4097" s="173"/>
      <c r="L4097" s="174"/>
      <c r="M4097" s="173"/>
      <c r="N4097" s="173"/>
      <c r="O4097" s="173"/>
      <c r="P4097" s="167"/>
    </row>
    <row r="4098" spans="1:16" x14ac:dyDescent="0.35">
      <c r="A4098" s="177"/>
      <c r="B4098" s="175"/>
      <c r="C4098" s="175"/>
      <c r="D4098" s="175"/>
      <c r="E4098" s="175"/>
      <c r="F4098" s="175"/>
      <c r="G4098" s="176"/>
      <c r="H4098" s="175"/>
      <c r="I4098" s="173"/>
      <c r="J4098" s="173"/>
      <c r="K4098" s="173"/>
      <c r="L4098" s="174"/>
      <c r="M4098" s="173"/>
      <c r="N4098" s="173"/>
      <c r="O4098" s="173"/>
      <c r="P4098" s="167"/>
    </row>
    <row r="4099" spans="1:16" x14ac:dyDescent="0.35">
      <c r="A4099" s="177"/>
      <c r="B4099" s="175"/>
      <c r="C4099" s="175"/>
      <c r="D4099" s="175"/>
      <c r="E4099" s="175"/>
      <c r="F4099" s="175"/>
      <c r="G4099" s="176"/>
      <c r="H4099" s="175"/>
      <c r="I4099" s="173"/>
      <c r="J4099" s="173"/>
      <c r="K4099" s="173"/>
      <c r="L4099" s="174"/>
      <c r="M4099" s="173"/>
      <c r="N4099" s="173"/>
      <c r="O4099" s="173"/>
      <c r="P4099" s="167"/>
    </row>
    <row r="4100" spans="1:16" x14ac:dyDescent="0.35">
      <c r="A4100" s="177"/>
      <c r="B4100" s="175"/>
      <c r="C4100" s="175"/>
      <c r="D4100" s="175"/>
      <c r="E4100" s="175"/>
      <c r="F4100" s="175"/>
      <c r="G4100" s="176"/>
      <c r="H4100" s="175"/>
      <c r="I4100" s="173"/>
      <c r="J4100" s="173"/>
      <c r="K4100" s="173"/>
      <c r="L4100" s="174"/>
      <c r="M4100" s="173"/>
      <c r="N4100" s="173"/>
      <c r="O4100" s="173"/>
      <c r="P4100" s="167"/>
    </row>
    <row r="4101" spans="1:16" x14ac:dyDescent="0.35">
      <c r="A4101" s="177"/>
      <c r="B4101" s="175"/>
      <c r="C4101" s="175"/>
      <c r="D4101" s="175"/>
      <c r="E4101" s="175"/>
      <c r="F4101" s="175"/>
      <c r="G4101" s="176"/>
      <c r="H4101" s="175"/>
      <c r="I4101" s="173"/>
      <c r="J4101" s="173"/>
      <c r="K4101" s="173"/>
      <c r="L4101" s="174"/>
      <c r="M4101" s="173"/>
      <c r="N4101" s="173"/>
      <c r="O4101" s="173"/>
      <c r="P4101" s="167"/>
    </row>
    <row r="4102" spans="1:16" x14ac:dyDescent="0.35">
      <c r="A4102" s="177"/>
      <c r="B4102" s="175"/>
      <c r="C4102" s="175"/>
      <c r="D4102" s="175"/>
      <c r="E4102" s="175"/>
      <c r="F4102" s="175"/>
      <c r="G4102" s="176"/>
      <c r="H4102" s="175"/>
      <c r="I4102" s="173"/>
      <c r="J4102" s="173"/>
      <c r="K4102" s="173"/>
      <c r="L4102" s="174"/>
      <c r="M4102" s="173"/>
      <c r="N4102" s="173"/>
      <c r="O4102" s="173"/>
      <c r="P4102" s="167"/>
    </row>
    <row r="4103" spans="1:16" x14ac:dyDescent="0.35">
      <c r="A4103" s="177"/>
      <c r="B4103" s="175"/>
      <c r="C4103" s="175"/>
      <c r="D4103" s="175"/>
      <c r="E4103" s="175"/>
      <c r="F4103" s="175"/>
      <c r="G4103" s="176"/>
      <c r="H4103" s="175"/>
      <c r="I4103" s="173"/>
      <c r="J4103" s="173"/>
      <c r="K4103" s="173"/>
      <c r="L4103" s="174"/>
      <c r="M4103" s="173"/>
      <c r="N4103" s="173"/>
      <c r="O4103" s="173"/>
      <c r="P4103" s="167"/>
    </row>
    <row r="4104" spans="1:16" x14ac:dyDescent="0.35">
      <c r="A4104" s="177"/>
      <c r="B4104" s="175"/>
      <c r="C4104" s="175"/>
      <c r="D4104" s="175"/>
      <c r="E4104" s="175"/>
      <c r="F4104" s="175"/>
      <c r="G4104" s="176"/>
      <c r="H4104" s="175"/>
      <c r="I4104" s="173"/>
      <c r="J4104" s="173"/>
      <c r="K4104" s="173"/>
      <c r="L4104" s="174"/>
      <c r="M4104" s="173"/>
      <c r="N4104" s="173"/>
      <c r="O4104" s="173"/>
      <c r="P4104" s="167"/>
    </row>
    <row r="4105" spans="1:16" x14ac:dyDescent="0.35">
      <c r="A4105" s="177"/>
      <c r="B4105" s="175"/>
      <c r="C4105" s="175"/>
      <c r="D4105" s="175"/>
      <c r="E4105" s="175"/>
      <c r="F4105" s="175"/>
      <c r="G4105" s="176"/>
      <c r="H4105" s="175"/>
      <c r="I4105" s="173"/>
      <c r="J4105" s="173"/>
      <c r="K4105" s="173"/>
      <c r="L4105" s="174"/>
      <c r="M4105" s="173"/>
      <c r="N4105" s="173"/>
      <c r="O4105" s="173"/>
      <c r="P4105" s="167"/>
    </row>
    <row r="4106" spans="1:16" x14ac:dyDescent="0.35">
      <c r="A4106" s="177"/>
      <c r="B4106" s="175"/>
      <c r="C4106" s="175"/>
      <c r="D4106" s="175"/>
      <c r="E4106" s="175"/>
      <c r="F4106" s="175"/>
      <c r="G4106" s="176"/>
      <c r="H4106" s="175"/>
      <c r="I4106" s="173"/>
      <c r="J4106" s="173"/>
      <c r="K4106" s="173"/>
      <c r="L4106" s="174"/>
      <c r="M4106" s="173"/>
      <c r="N4106" s="173"/>
      <c r="O4106" s="173"/>
      <c r="P4106" s="167"/>
    </row>
    <row r="4107" spans="1:16" x14ac:dyDescent="0.35">
      <c r="A4107" s="177"/>
      <c r="B4107" s="175"/>
      <c r="C4107" s="175"/>
      <c r="D4107" s="175"/>
      <c r="E4107" s="175"/>
      <c r="F4107" s="175"/>
      <c r="G4107" s="176"/>
      <c r="H4107" s="175"/>
      <c r="I4107" s="173"/>
      <c r="J4107" s="173"/>
      <c r="K4107" s="173"/>
      <c r="L4107" s="174"/>
      <c r="M4107" s="173"/>
      <c r="N4107" s="173"/>
      <c r="O4107" s="173"/>
      <c r="P4107" s="167"/>
    </row>
    <row r="4108" spans="1:16" x14ac:dyDescent="0.35">
      <c r="A4108" s="177"/>
      <c r="B4108" s="175"/>
      <c r="C4108" s="175"/>
      <c r="D4108" s="175"/>
      <c r="E4108" s="175"/>
      <c r="F4108" s="175"/>
      <c r="G4108" s="176"/>
      <c r="H4108" s="175"/>
      <c r="I4108" s="173"/>
      <c r="J4108" s="173"/>
      <c r="K4108" s="173"/>
      <c r="L4108" s="174"/>
      <c r="M4108" s="173"/>
      <c r="N4108" s="173"/>
      <c r="O4108" s="173"/>
      <c r="P4108" s="167"/>
    </row>
    <row r="4109" spans="1:16" x14ac:dyDescent="0.35">
      <c r="A4109" s="177"/>
      <c r="B4109" s="175"/>
      <c r="C4109" s="175"/>
      <c r="D4109" s="175"/>
      <c r="E4109" s="175"/>
      <c r="F4109" s="175"/>
      <c r="G4109" s="176"/>
      <c r="H4109" s="175"/>
      <c r="I4109" s="173"/>
      <c r="J4109" s="173"/>
      <c r="K4109" s="173"/>
      <c r="L4109" s="174"/>
      <c r="M4109" s="173"/>
      <c r="N4109" s="173"/>
      <c r="O4109" s="173"/>
      <c r="P4109" s="167"/>
    </row>
    <row r="4110" spans="1:16" x14ac:dyDescent="0.35">
      <c r="A4110" s="177"/>
      <c r="B4110" s="175"/>
      <c r="C4110" s="175"/>
      <c r="D4110" s="175"/>
      <c r="E4110" s="175"/>
      <c r="F4110" s="175"/>
      <c r="G4110" s="176"/>
      <c r="H4110" s="175"/>
      <c r="I4110" s="173"/>
      <c r="J4110" s="173"/>
      <c r="K4110" s="173"/>
      <c r="L4110" s="174"/>
      <c r="M4110" s="173"/>
      <c r="N4110" s="173"/>
      <c r="O4110" s="173"/>
      <c r="P4110" s="167"/>
    </row>
    <row r="4111" spans="1:16" x14ac:dyDescent="0.35">
      <c r="A4111" s="177"/>
      <c r="B4111" s="175"/>
      <c r="C4111" s="175"/>
      <c r="D4111" s="175"/>
      <c r="E4111" s="175"/>
      <c r="F4111" s="175"/>
      <c r="G4111" s="176"/>
      <c r="H4111" s="175"/>
      <c r="I4111" s="173"/>
      <c r="J4111" s="173"/>
      <c r="K4111" s="173"/>
      <c r="L4111" s="174"/>
      <c r="M4111" s="173"/>
      <c r="N4111" s="173"/>
      <c r="O4111" s="173"/>
      <c r="P4111" s="167"/>
    </row>
    <row r="4112" spans="1:16" x14ac:dyDescent="0.35">
      <c r="A4112" s="177"/>
      <c r="B4112" s="175"/>
      <c r="C4112" s="175"/>
      <c r="D4112" s="175"/>
      <c r="E4112" s="175"/>
      <c r="F4112" s="175"/>
      <c r="G4112" s="176"/>
      <c r="H4112" s="175"/>
      <c r="I4112" s="173"/>
      <c r="J4112" s="173"/>
      <c r="K4112" s="173"/>
      <c r="L4112" s="174"/>
      <c r="M4112" s="173"/>
      <c r="N4112" s="173"/>
      <c r="O4112" s="173"/>
      <c r="P4112" s="167"/>
    </row>
    <row r="4113" spans="1:16" x14ac:dyDescent="0.35">
      <c r="A4113" s="177"/>
      <c r="B4113" s="175"/>
      <c r="C4113" s="175"/>
      <c r="D4113" s="175"/>
      <c r="E4113" s="175"/>
      <c r="F4113" s="175"/>
      <c r="G4113" s="176"/>
      <c r="H4113" s="175"/>
      <c r="I4113" s="173"/>
      <c r="J4113" s="173"/>
      <c r="K4113" s="173"/>
      <c r="L4113" s="174"/>
      <c r="M4113" s="173"/>
      <c r="N4113" s="173"/>
      <c r="O4113" s="173"/>
      <c r="P4113" s="167"/>
    </row>
    <row r="4114" spans="1:16" x14ac:dyDescent="0.35">
      <c r="A4114" s="177"/>
      <c r="B4114" s="175"/>
      <c r="C4114" s="175"/>
      <c r="D4114" s="175"/>
      <c r="E4114" s="175"/>
      <c r="F4114" s="175"/>
      <c r="G4114" s="176"/>
      <c r="H4114" s="175"/>
      <c r="I4114" s="173"/>
      <c r="J4114" s="173"/>
      <c r="K4114" s="173"/>
      <c r="L4114" s="174"/>
      <c r="M4114" s="173"/>
      <c r="N4114" s="173"/>
      <c r="O4114" s="173"/>
      <c r="P4114" s="167"/>
    </row>
    <row r="4115" spans="1:16" x14ac:dyDescent="0.35">
      <c r="A4115" s="177"/>
      <c r="B4115" s="175"/>
      <c r="C4115" s="175"/>
      <c r="D4115" s="175"/>
      <c r="E4115" s="175"/>
      <c r="F4115" s="175"/>
      <c r="G4115" s="176"/>
      <c r="H4115" s="175"/>
      <c r="I4115" s="173"/>
      <c r="J4115" s="173"/>
      <c r="K4115" s="173"/>
      <c r="L4115" s="174"/>
      <c r="M4115" s="173"/>
      <c r="N4115" s="173"/>
      <c r="O4115" s="173"/>
      <c r="P4115" s="167"/>
    </row>
    <row r="4116" spans="1:16" x14ac:dyDescent="0.35">
      <c r="A4116" s="177"/>
      <c r="B4116" s="175"/>
      <c r="C4116" s="175"/>
      <c r="D4116" s="175"/>
      <c r="E4116" s="175"/>
      <c r="F4116" s="175"/>
      <c r="G4116" s="176"/>
      <c r="H4116" s="175"/>
      <c r="I4116" s="173"/>
      <c r="J4116" s="173"/>
      <c r="K4116" s="173"/>
      <c r="L4116" s="174"/>
      <c r="M4116" s="173"/>
      <c r="N4116" s="173"/>
      <c r="O4116" s="173"/>
      <c r="P4116" s="167"/>
    </row>
    <row r="4117" spans="1:16" x14ac:dyDescent="0.35">
      <c r="A4117" s="177"/>
      <c r="B4117" s="175"/>
      <c r="C4117" s="175"/>
      <c r="D4117" s="175"/>
      <c r="E4117" s="175"/>
      <c r="F4117" s="175"/>
      <c r="G4117" s="176"/>
      <c r="H4117" s="175"/>
      <c r="I4117" s="173"/>
      <c r="J4117" s="173"/>
      <c r="K4117" s="173"/>
      <c r="L4117" s="174"/>
      <c r="M4117" s="173"/>
      <c r="N4117" s="173"/>
      <c r="O4117" s="173"/>
      <c r="P4117" s="167"/>
    </row>
    <row r="4118" spans="1:16" x14ac:dyDescent="0.35">
      <c r="A4118" s="177"/>
      <c r="B4118" s="175"/>
      <c r="C4118" s="175"/>
      <c r="D4118" s="175"/>
      <c r="E4118" s="175"/>
      <c r="F4118" s="175"/>
      <c r="G4118" s="176"/>
      <c r="H4118" s="175"/>
      <c r="I4118" s="173"/>
      <c r="J4118" s="173"/>
      <c r="K4118" s="173"/>
      <c r="L4118" s="174"/>
      <c r="M4118" s="173"/>
      <c r="N4118" s="173"/>
      <c r="O4118" s="173"/>
      <c r="P4118" s="167"/>
    </row>
    <row r="4119" spans="1:16" x14ac:dyDescent="0.35">
      <c r="A4119" s="177"/>
      <c r="B4119" s="175"/>
      <c r="C4119" s="175"/>
      <c r="D4119" s="175"/>
      <c r="E4119" s="175"/>
      <c r="F4119" s="175"/>
      <c r="G4119" s="176"/>
      <c r="H4119" s="175"/>
      <c r="I4119" s="173"/>
      <c r="J4119" s="173"/>
      <c r="K4119" s="173"/>
      <c r="L4119" s="174"/>
      <c r="M4119" s="173"/>
      <c r="N4119" s="173"/>
      <c r="O4119" s="173"/>
      <c r="P4119" s="167"/>
    </row>
    <row r="4120" spans="1:16" x14ac:dyDescent="0.35">
      <c r="A4120" s="177"/>
      <c r="B4120" s="175"/>
      <c r="C4120" s="175"/>
      <c r="D4120" s="175"/>
      <c r="E4120" s="175"/>
      <c r="F4120" s="175"/>
      <c r="G4120" s="176"/>
      <c r="H4120" s="175"/>
      <c r="I4120" s="173"/>
      <c r="J4120" s="173"/>
      <c r="K4120" s="173"/>
      <c r="L4120" s="174"/>
      <c r="M4120" s="173"/>
      <c r="N4120" s="173"/>
      <c r="O4120" s="173"/>
      <c r="P4120" s="167"/>
    </row>
    <row r="4121" spans="1:16" x14ac:dyDescent="0.35">
      <c r="A4121" s="177"/>
      <c r="B4121" s="175"/>
      <c r="C4121" s="175"/>
      <c r="D4121" s="175"/>
      <c r="E4121" s="175"/>
      <c r="F4121" s="175"/>
      <c r="G4121" s="176"/>
      <c r="H4121" s="175"/>
      <c r="I4121" s="173"/>
      <c r="J4121" s="173"/>
      <c r="K4121" s="173"/>
      <c r="L4121" s="174"/>
      <c r="M4121" s="173"/>
      <c r="N4121" s="173"/>
      <c r="O4121" s="173"/>
      <c r="P4121" s="167"/>
    </row>
    <row r="4122" spans="1:16" x14ac:dyDescent="0.35">
      <c r="A4122" s="177"/>
      <c r="B4122" s="175"/>
      <c r="C4122" s="175"/>
      <c r="D4122" s="175"/>
      <c r="E4122" s="175"/>
      <c r="F4122" s="175"/>
      <c r="G4122" s="176"/>
      <c r="H4122" s="175"/>
      <c r="I4122" s="173"/>
      <c r="J4122" s="173"/>
      <c r="K4122" s="173"/>
      <c r="L4122" s="174"/>
      <c r="M4122" s="173"/>
      <c r="N4122" s="173"/>
      <c r="O4122" s="173"/>
      <c r="P4122" s="167"/>
    </row>
    <row r="4123" spans="1:16" x14ac:dyDescent="0.35">
      <c r="A4123" s="177"/>
      <c r="B4123" s="175"/>
      <c r="C4123" s="175"/>
      <c r="D4123" s="175"/>
      <c r="E4123" s="175"/>
      <c r="F4123" s="175"/>
      <c r="G4123" s="176"/>
      <c r="H4123" s="175"/>
      <c r="I4123" s="173"/>
      <c r="J4123" s="173"/>
      <c r="K4123" s="173"/>
      <c r="L4123" s="174"/>
      <c r="M4123" s="173"/>
      <c r="N4123" s="173"/>
      <c r="O4123" s="173"/>
      <c r="P4123" s="167"/>
    </row>
    <row r="4124" spans="1:16" x14ac:dyDescent="0.35">
      <c r="A4124" s="177"/>
      <c r="B4124" s="175"/>
      <c r="C4124" s="175"/>
      <c r="D4124" s="175"/>
      <c r="E4124" s="175"/>
      <c r="F4124" s="175"/>
      <c r="G4124" s="176"/>
      <c r="H4124" s="175"/>
      <c r="I4124" s="173"/>
      <c r="J4124" s="173"/>
      <c r="K4124" s="173"/>
      <c r="L4124" s="174"/>
      <c r="M4124" s="173"/>
      <c r="N4124" s="173"/>
      <c r="O4124" s="173"/>
      <c r="P4124" s="167"/>
    </row>
    <row r="4125" spans="1:16" x14ac:dyDescent="0.35">
      <c r="A4125" s="177"/>
      <c r="B4125" s="175"/>
      <c r="C4125" s="175"/>
      <c r="D4125" s="175"/>
      <c r="E4125" s="175"/>
      <c r="F4125" s="175"/>
      <c r="G4125" s="176"/>
      <c r="H4125" s="175"/>
      <c r="I4125" s="173"/>
      <c r="J4125" s="173"/>
      <c r="K4125" s="173"/>
      <c r="L4125" s="174"/>
      <c r="M4125" s="173"/>
      <c r="N4125" s="173"/>
      <c r="O4125" s="173"/>
      <c r="P4125" s="167"/>
    </row>
    <row r="4126" spans="1:16" x14ac:dyDescent="0.35">
      <c r="A4126" s="177"/>
      <c r="B4126" s="175"/>
      <c r="C4126" s="175"/>
      <c r="D4126" s="175"/>
      <c r="E4126" s="175"/>
      <c r="F4126" s="175"/>
      <c r="G4126" s="176"/>
      <c r="H4126" s="175"/>
      <c r="I4126" s="173"/>
      <c r="J4126" s="173"/>
      <c r="K4126" s="173"/>
      <c r="L4126" s="174"/>
      <c r="M4126" s="173"/>
      <c r="N4126" s="173"/>
      <c r="O4126" s="173"/>
      <c r="P4126" s="167"/>
    </row>
    <row r="4127" spans="1:16" x14ac:dyDescent="0.35">
      <c r="A4127" s="177"/>
      <c r="B4127" s="175"/>
      <c r="C4127" s="175"/>
      <c r="D4127" s="175"/>
      <c r="E4127" s="175"/>
      <c r="F4127" s="175"/>
      <c r="G4127" s="176"/>
      <c r="H4127" s="175"/>
      <c r="I4127" s="173"/>
      <c r="J4127" s="173"/>
      <c r="K4127" s="173"/>
      <c r="L4127" s="174"/>
      <c r="M4127" s="173"/>
      <c r="N4127" s="173"/>
      <c r="O4127" s="173"/>
      <c r="P4127" s="167"/>
    </row>
    <row r="4128" spans="1:16" x14ac:dyDescent="0.35">
      <c r="A4128" s="177"/>
      <c r="B4128" s="175"/>
      <c r="C4128" s="175"/>
      <c r="D4128" s="175"/>
      <c r="E4128" s="175"/>
      <c r="F4128" s="175"/>
      <c r="G4128" s="176"/>
      <c r="H4128" s="175"/>
      <c r="I4128" s="173"/>
      <c r="J4128" s="173"/>
      <c r="K4128" s="173"/>
      <c r="L4128" s="174"/>
      <c r="M4128" s="173"/>
      <c r="N4128" s="173"/>
      <c r="O4128" s="173"/>
      <c r="P4128" s="167"/>
    </row>
    <row r="4129" spans="1:16" x14ac:dyDescent="0.35">
      <c r="A4129" s="177"/>
      <c r="B4129" s="175"/>
      <c r="C4129" s="175"/>
      <c r="D4129" s="175"/>
      <c r="E4129" s="175"/>
      <c r="F4129" s="175"/>
      <c r="G4129" s="176"/>
      <c r="H4129" s="175"/>
      <c r="I4129" s="173"/>
      <c r="J4129" s="173"/>
      <c r="K4129" s="173"/>
      <c r="L4129" s="174"/>
      <c r="M4129" s="173"/>
      <c r="N4129" s="173"/>
      <c r="O4129" s="173"/>
      <c r="P4129" s="167"/>
    </row>
    <row r="4130" spans="1:16" x14ac:dyDescent="0.35">
      <c r="A4130" s="177"/>
      <c r="B4130" s="175"/>
      <c r="C4130" s="175"/>
      <c r="D4130" s="175"/>
      <c r="E4130" s="175"/>
      <c r="F4130" s="175"/>
      <c r="G4130" s="176"/>
      <c r="H4130" s="175"/>
      <c r="I4130" s="173"/>
      <c r="J4130" s="173"/>
      <c r="K4130" s="173"/>
      <c r="L4130" s="174"/>
      <c r="M4130" s="173"/>
      <c r="N4130" s="173"/>
      <c r="O4130" s="173"/>
      <c r="P4130" s="167"/>
    </row>
    <row r="4131" spans="1:16" x14ac:dyDescent="0.35">
      <c r="A4131" s="177"/>
      <c r="B4131" s="175"/>
      <c r="C4131" s="175"/>
      <c r="D4131" s="175"/>
      <c r="E4131" s="175"/>
      <c r="F4131" s="175"/>
      <c r="G4131" s="176"/>
      <c r="H4131" s="175"/>
      <c r="I4131" s="173"/>
      <c r="J4131" s="173"/>
      <c r="K4131" s="173"/>
      <c r="L4131" s="174"/>
      <c r="M4131" s="173"/>
      <c r="N4131" s="173"/>
      <c r="O4131" s="173"/>
      <c r="P4131" s="167"/>
    </row>
    <row r="4132" spans="1:16" x14ac:dyDescent="0.35">
      <c r="A4132" s="177"/>
      <c r="B4132" s="175"/>
      <c r="C4132" s="175"/>
      <c r="D4132" s="175"/>
      <c r="E4132" s="175"/>
      <c r="F4132" s="175"/>
      <c r="G4132" s="176"/>
      <c r="H4132" s="175"/>
      <c r="I4132" s="173"/>
      <c r="J4132" s="173"/>
      <c r="K4132" s="173"/>
      <c r="L4132" s="174"/>
      <c r="M4132" s="173"/>
      <c r="N4132" s="173"/>
      <c r="O4132" s="173"/>
      <c r="P4132" s="167"/>
    </row>
    <row r="4133" spans="1:16" x14ac:dyDescent="0.35">
      <c r="A4133" s="177"/>
      <c r="B4133" s="175"/>
      <c r="C4133" s="175"/>
      <c r="D4133" s="175"/>
      <c r="E4133" s="175"/>
      <c r="F4133" s="175"/>
      <c r="G4133" s="176"/>
      <c r="H4133" s="175"/>
      <c r="I4133" s="173"/>
      <c r="J4133" s="173"/>
      <c r="K4133" s="173"/>
      <c r="L4133" s="174"/>
      <c r="M4133" s="173"/>
      <c r="N4133" s="173"/>
      <c r="O4133" s="173"/>
      <c r="P4133" s="167"/>
    </row>
    <row r="4134" spans="1:16" x14ac:dyDescent="0.35">
      <c r="A4134" s="177"/>
      <c r="B4134" s="175"/>
      <c r="C4134" s="175"/>
      <c r="D4134" s="175"/>
      <c r="E4134" s="175"/>
      <c r="F4134" s="175"/>
      <c r="G4134" s="176"/>
      <c r="H4134" s="175"/>
      <c r="I4134" s="173"/>
      <c r="J4134" s="173"/>
      <c r="K4134" s="173"/>
      <c r="L4134" s="174"/>
      <c r="M4134" s="173"/>
      <c r="N4134" s="173"/>
      <c r="O4134" s="173"/>
      <c r="P4134" s="167"/>
    </row>
    <row r="4135" spans="1:16" x14ac:dyDescent="0.35">
      <c r="A4135" s="177"/>
      <c r="B4135" s="175"/>
      <c r="C4135" s="175"/>
      <c r="D4135" s="175"/>
      <c r="E4135" s="175"/>
      <c r="F4135" s="175"/>
      <c r="G4135" s="176"/>
      <c r="H4135" s="175"/>
      <c r="I4135" s="173"/>
      <c r="J4135" s="173"/>
      <c r="K4135" s="173"/>
      <c r="L4135" s="174"/>
      <c r="M4135" s="173"/>
      <c r="N4135" s="173"/>
      <c r="O4135" s="173"/>
      <c r="P4135" s="167"/>
    </row>
    <row r="4136" spans="1:16" x14ac:dyDescent="0.35">
      <c r="A4136" s="177"/>
      <c r="B4136" s="175"/>
      <c r="C4136" s="175"/>
      <c r="D4136" s="175"/>
      <c r="E4136" s="175"/>
      <c r="F4136" s="175"/>
      <c r="G4136" s="176"/>
      <c r="H4136" s="175"/>
      <c r="I4136" s="173"/>
      <c r="J4136" s="173"/>
      <c r="K4136" s="173"/>
      <c r="L4136" s="174"/>
      <c r="M4136" s="173"/>
      <c r="N4136" s="173"/>
      <c r="O4136" s="173"/>
      <c r="P4136" s="167"/>
    </row>
    <row r="4137" spans="1:16" x14ac:dyDescent="0.35">
      <c r="A4137" s="177"/>
      <c r="B4137" s="175"/>
      <c r="C4137" s="175"/>
      <c r="D4137" s="175"/>
      <c r="E4137" s="175"/>
      <c r="F4137" s="175"/>
      <c r="G4137" s="176"/>
      <c r="H4137" s="175"/>
      <c r="I4137" s="173"/>
      <c r="J4137" s="173"/>
      <c r="K4137" s="173"/>
      <c r="L4137" s="174"/>
      <c r="M4137" s="173"/>
      <c r="N4137" s="173"/>
      <c r="O4137" s="173"/>
      <c r="P4137" s="167"/>
    </row>
    <row r="4138" spans="1:16" x14ac:dyDescent="0.35">
      <c r="A4138" s="177"/>
      <c r="B4138" s="175"/>
      <c r="C4138" s="175"/>
      <c r="D4138" s="175"/>
      <c r="E4138" s="175"/>
      <c r="F4138" s="175"/>
      <c r="G4138" s="176"/>
      <c r="H4138" s="175"/>
      <c r="I4138" s="173"/>
      <c r="J4138" s="173"/>
      <c r="K4138" s="173"/>
      <c r="L4138" s="174"/>
      <c r="M4138" s="173"/>
      <c r="N4138" s="173"/>
      <c r="O4138" s="173"/>
      <c r="P4138" s="167"/>
    </row>
    <row r="4139" spans="1:16" x14ac:dyDescent="0.35">
      <c r="A4139" s="177"/>
      <c r="B4139" s="175"/>
      <c r="C4139" s="175"/>
      <c r="D4139" s="175"/>
      <c r="E4139" s="175"/>
      <c r="F4139" s="175"/>
      <c r="G4139" s="176"/>
      <c r="H4139" s="175"/>
      <c r="I4139" s="173"/>
      <c r="J4139" s="173"/>
      <c r="K4139" s="173"/>
      <c r="L4139" s="174"/>
      <c r="M4139" s="173"/>
      <c r="N4139" s="173"/>
      <c r="O4139" s="173"/>
      <c r="P4139" s="167"/>
    </row>
    <row r="4140" spans="1:16" x14ac:dyDescent="0.35">
      <c r="A4140" s="177"/>
      <c r="B4140" s="175"/>
      <c r="C4140" s="175"/>
      <c r="D4140" s="175"/>
      <c r="E4140" s="175"/>
      <c r="F4140" s="175"/>
      <c r="G4140" s="176"/>
      <c r="H4140" s="175"/>
      <c r="I4140" s="173"/>
      <c r="J4140" s="173"/>
      <c r="K4140" s="173"/>
      <c r="L4140" s="174"/>
      <c r="M4140" s="173"/>
      <c r="N4140" s="173"/>
      <c r="O4140" s="173"/>
      <c r="P4140" s="167"/>
    </row>
    <row r="4141" spans="1:16" x14ac:dyDescent="0.35">
      <c r="A4141" s="177"/>
      <c r="B4141" s="175"/>
      <c r="C4141" s="175"/>
      <c r="D4141" s="175"/>
      <c r="E4141" s="175"/>
      <c r="F4141" s="175"/>
      <c r="G4141" s="176"/>
      <c r="H4141" s="175"/>
      <c r="I4141" s="173"/>
      <c r="J4141" s="173"/>
      <c r="K4141" s="173"/>
      <c r="L4141" s="174"/>
      <c r="M4141" s="173"/>
      <c r="N4141" s="173"/>
      <c r="O4141" s="173"/>
      <c r="P4141" s="167"/>
    </row>
    <row r="4142" spans="1:16" x14ac:dyDescent="0.35">
      <c r="A4142" s="177"/>
      <c r="B4142" s="175"/>
      <c r="C4142" s="175"/>
      <c r="D4142" s="175"/>
      <c r="E4142" s="175"/>
      <c r="F4142" s="175"/>
      <c r="G4142" s="176"/>
      <c r="H4142" s="175"/>
      <c r="I4142" s="173"/>
      <c r="J4142" s="173"/>
      <c r="K4142" s="173"/>
      <c r="L4142" s="174"/>
      <c r="M4142" s="173"/>
      <c r="N4142" s="173"/>
      <c r="O4142" s="173"/>
      <c r="P4142" s="167"/>
    </row>
    <row r="4143" spans="1:16" x14ac:dyDescent="0.35">
      <c r="A4143" s="177"/>
      <c r="B4143" s="175"/>
      <c r="C4143" s="175"/>
      <c r="D4143" s="175"/>
      <c r="E4143" s="175"/>
      <c r="F4143" s="175"/>
      <c r="G4143" s="176"/>
      <c r="H4143" s="175"/>
      <c r="I4143" s="173"/>
      <c r="J4143" s="173"/>
      <c r="K4143" s="173"/>
      <c r="L4143" s="174"/>
      <c r="M4143" s="173"/>
      <c r="N4143" s="173"/>
      <c r="O4143" s="173"/>
      <c r="P4143" s="167"/>
    </row>
    <row r="4144" spans="1:16" x14ac:dyDescent="0.35">
      <c r="A4144" s="177"/>
      <c r="B4144" s="175"/>
      <c r="C4144" s="175"/>
      <c r="D4144" s="175"/>
      <c r="E4144" s="175"/>
      <c r="F4144" s="175"/>
      <c r="G4144" s="176"/>
      <c r="H4144" s="175"/>
      <c r="I4144" s="173"/>
      <c r="J4144" s="173"/>
      <c r="K4144" s="173"/>
      <c r="L4144" s="174"/>
      <c r="M4144" s="173"/>
      <c r="N4144" s="173"/>
      <c r="O4144" s="173"/>
      <c r="P4144" s="167"/>
    </row>
    <row r="4145" spans="1:16" x14ac:dyDescent="0.35">
      <c r="A4145" s="177"/>
      <c r="B4145" s="175"/>
      <c r="C4145" s="175"/>
      <c r="D4145" s="175"/>
      <c r="E4145" s="175"/>
      <c r="F4145" s="175"/>
      <c r="G4145" s="176"/>
      <c r="H4145" s="175"/>
      <c r="I4145" s="173"/>
      <c r="J4145" s="173"/>
      <c r="K4145" s="173"/>
      <c r="L4145" s="174"/>
      <c r="M4145" s="173"/>
      <c r="N4145" s="173"/>
      <c r="O4145" s="173"/>
      <c r="P4145" s="167"/>
    </row>
    <row r="4146" spans="1:16" x14ac:dyDescent="0.35">
      <c r="A4146" s="177"/>
      <c r="B4146" s="175"/>
      <c r="C4146" s="175"/>
      <c r="D4146" s="175"/>
      <c r="E4146" s="175"/>
      <c r="F4146" s="175"/>
      <c r="G4146" s="176"/>
      <c r="H4146" s="175"/>
      <c r="I4146" s="173"/>
      <c r="J4146" s="173"/>
      <c r="K4146" s="173"/>
      <c r="L4146" s="174"/>
      <c r="M4146" s="173"/>
      <c r="N4146" s="173"/>
      <c r="O4146" s="173"/>
      <c r="P4146" s="167"/>
    </row>
    <row r="4147" spans="1:16" x14ac:dyDescent="0.35">
      <c r="A4147" s="177"/>
      <c r="B4147" s="175"/>
      <c r="C4147" s="175"/>
      <c r="D4147" s="175"/>
      <c r="E4147" s="175"/>
      <c r="F4147" s="175"/>
      <c r="G4147" s="176"/>
      <c r="H4147" s="175"/>
      <c r="I4147" s="173"/>
      <c r="J4147" s="173"/>
      <c r="K4147" s="173"/>
      <c r="L4147" s="174"/>
      <c r="M4147" s="173"/>
      <c r="N4147" s="173"/>
      <c r="O4147" s="173"/>
      <c r="P4147" s="167"/>
    </row>
    <row r="4148" spans="1:16" x14ac:dyDescent="0.35">
      <c r="A4148" s="177"/>
      <c r="B4148" s="175"/>
      <c r="C4148" s="175"/>
      <c r="D4148" s="175"/>
      <c r="E4148" s="175"/>
      <c r="F4148" s="175"/>
      <c r="G4148" s="176"/>
      <c r="H4148" s="175"/>
      <c r="I4148" s="173"/>
      <c r="J4148" s="173"/>
      <c r="K4148" s="173"/>
      <c r="L4148" s="174"/>
      <c r="M4148" s="173"/>
      <c r="N4148" s="173"/>
      <c r="O4148" s="173"/>
      <c r="P4148" s="167"/>
    </row>
    <row r="4149" spans="1:16" x14ac:dyDescent="0.35">
      <c r="A4149" s="177"/>
      <c r="B4149" s="175"/>
      <c r="C4149" s="175"/>
      <c r="D4149" s="175"/>
      <c r="E4149" s="175"/>
      <c r="F4149" s="175"/>
      <c r="G4149" s="176"/>
      <c r="H4149" s="175"/>
      <c r="I4149" s="173"/>
      <c r="J4149" s="173"/>
      <c r="K4149" s="173"/>
      <c r="L4149" s="174"/>
      <c r="M4149" s="173"/>
      <c r="N4149" s="173"/>
      <c r="O4149" s="173"/>
      <c r="P4149" s="167"/>
    </row>
    <row r="4150" spans="1:16" x14ac:dyDescent="0.35">
      <c r="A4150" s="177"/>
      <c r="B4150" s="175"/>
      <c r="C4150" s="175"/>
      <c r="D4150" s="175"/>
      <c r="E4150" s="175"/>
      <c r="F4150" s="175"/>
      <c r="G4150" s="176"/>
      <c r="H4150" s="175"/>
      <c r="I4150" s="173"/>
      <c r="J4150" s="173"/>
      <c r="K4150" s="173"/>
      <c r="L4150" s="174"/>
      <c r="M4150" s="173"/>
      <c r="N4150" s="173"/>
      <c r="O4150" s="173"/>
      <c r="P4150" s="167"/>
    </row>
    <row r="4151" spans="1:16" x14ac:dyDescent="0.35">
      <c r="A4151" s="177"/>
      <c r="B4151" s="175"/>
      <c r="C4151" s="175"/>
      <c r="D4151" s="175"/>
      <c r="E4151" s="175"/>
      <c r="F4151" s="175"/>
      <c r="G4151" s="176"/>
      <c r="H4151" s="175"/>
      <c r="I4151" s="173"/>
      <c r="J4151" s="173"/>
      <c r="K4151" s="173"/>
      <c r="L4151" s="174"/>
      <c r="M4151" s="173"/>
      <c r="N4151" s="173"/>
      <c r="O4151" s="173"/>
      <c r="P4151" s="167"/>
    </row>
    <row r="4152" spans="1:16" x14ac:dyDescent="0.35">
      <c r="A4152" s="177"/>
      <c r="B4152" s="175"/>
      <c r="C4152" s="175"/>
      <c r="D4152" s="175"/>
      <c r="E4152" s="175"/>
      <c r="F4152" s="175"/>
      <c r="G4152" s="176"/>
      <c r="H4152" s="175"/>
      <c r="I4152" s="173"/>
      <c r="J4152" s="173"/>
      <c r="K4152" s="173"/>
      <c r="L4152" s="174"/>
      <c r="M4152" s="173"/>
      <c r="N4152" s="173"/>
      <c r="O4152" s="173"/>
      <c r="P4152" s="167"/>
    </row>
    <row r="4153" spans="1:16" x14ac:dyDescent="0.35">
      <c r="A4153" s="177"/>
      <c r="B4153" s="175"/>
      <c r="C4153" s="175"/>
      <c r="D4153" s="175"/>
      <c r="E4153" s="175"/>
      <c r="F4153" s="175"/>
      <c r="G4153" s="176"/>
      <c r="H4153" s="175"/>
      <c r="I4153" s="173"/>
      <c r="J4153" s="173"/>
      <c r="K4153" s="173"/>
      <c r="L4153" s="174"/>
      <c r="M4153" s="173"/>
      <c r="N4153" s="173"/>
      <c r="O4153" s="173"/>
      <c r="P4153" s="167"/>
    </row>
    <row r="4154" spans="1:16" x14ac:dyDescent="0.35">
      <c r="A4154" s="177"/>
      <c r="B4154" s="175"/>
      <c r="C4154" s="175"/>
      <c r="D4154" s="175"/>
      <c r="E4154" s="175"/>
      <c r="F4154" s="175"/>
      <c r="G4154" s="176"/>
      <c r="H4154" s="175"/>
      <c r="I4154" s="173"/>
      <c r="J4154" s="173"/>
      <c r="K4154" s="173"/>
      <c r="L4154" s="174"/>
      <c r="M4154" s="173"/>
      <c r="N4154" s="173"/>
      <c r="O4154" s="173"/>
      <c r="P4154" s="167"/>
    </row>
    <row r="4155" spans="1:16" x14ac:dyDescent="0.35">
      <c r="A4155" s="177"/>
      <c r="B4155" s="175"/>
      <c r="C4155" s="175"/>
      <c r="D4155" s="175"/>
      <c r="E4155" s="175"/>
      <c r="F4155" s="175"/>
      <c r="G4155" s="176"/>
      <c r="H4155" s="175"/>
      <c r="I4155" s="173"/>
      <c r="J4155" s="173"/>
      <c r="K4155" s="173"/>
      <c r="L4155" s="174"/>
      <c r="M4155" s="173"/>
      <c r="N4155" s="173"/>
      <c r="O4155" s="173"/>
      <c r="P4155" s="167"/>
    </row>
    <row r="4156" spans="1:16" x14ac:dyDescent="0.35">
      <c r="A4156" s="177"/>
      <c r="B4156" s="175"/>
      <c r="C4156" s="175"/>
      <c r="D4156" s="175"/>
      <c r="E4156" s="175"/>
      <c r="F4156" s="175"/>
      <c r="G4156" s="176"/>
      <c r="H4156" s="175"/>
      <c r="I4156" s="173"/>
      <c r="J4156" s="173"/>
      <c r="K4156" s="173"/>
      <c r="L4156" s="174"/>
      <c r="M4156" s="173"/>
      <c r="N4156" s="173"/>
      <c r="O4156" s="173"/>
      <c r="P4156" s="167"/>
    </row>
    <row r="4157" spans="1:16" x14ac:dyDescent="0.35">
      <c r="A4157" s="177"/>
      <c r="B4157" s="175"/>
      <c r="C4157" s="175"/>
      <c r="D4157" s="175"/>
      <c r="E4157" s="175"/>
      <c r="F4157" s="175"/>
      <c r="G4157" s="176"/>
      <c r="H4157" s="175"/>
      <c r="I4157" s="173"/>
      <c r="J4157" s="173"/>
      <c r="K4157" s="173"/>
      <c r="L4157" s="174"/>
      <c r="M4157" s="173"/>
      <c r="N4157" s="173"/>
      <c r="O4157" s="173"/>
      <c r="P4157" s="167"/>
    </row>
    <row r="4158" spans="1:16" x14ac:dyDescent="0.35">
      <c r="A4158" s="177"/>
      <c r="B4158" s="175"/>
      <c r="C4158" s="175"/>
      <c r="D4158" s="175"/>
      <c r="E4158" s="175"/>
      <c r="F4158" s="175"/>
      <c r="G4158" s="176"/>
      <c r="H4158" s="175"/>
      <c r="I4158" s="173"/>
      <c r="J4158" s="173"/>
      <c r="K4158" s="173"/>
      <c r="L4158" s="174"/>
      <c r="M4158" s="173"/>
      <c r="N4158" s="173"/>
      <c r="O4158" s="173"/>
      <c r="P4158" s="167"/>
    </row>
    <row r="4159" spans="1:16" x14ac:dyDescent="0.35">
      <c r="A4159" s="177"/>
      <c r="B4159" s="175"/>
      <c r="C4159" s="175"/>
      <c r="D4159" s="175"/>
      <c r="E4159" s="175"/>
      <c r="F4159" s="175"/>
      <c r="G4159" s="176"/>
      <c r="H4159" s="175"/>
      <c r="I4159" s="173"/>
      <c r="J4159" s="173"/>
      <c r="K4159" s="173"/>
      <c r="L4159" s="174"/>
      <c r="M4159" s="173"/>
      <c r="N4159" s="173"/>
      <c r="O4159" s="173"/>
      <c r="P4159" s="167"/>
    </row>
    <row r="4160" spans="1:16" x14ac:dyDescent="0.35">
      <c r="A4160" s="177"/>
      <c r="B4160" s="175"/>
      <c r="C4160" s="175"/>
      <c r="D4160" s="175"/>
      <c r="E4160" s="175"/>
      <c r="F4160" s="175"/>
      <c r="G4160" s="176"/>
      <c r="H4160" s="175"/>
      <c r="I4160" s="173"/>
      <c r="J4160" s="173"/>
      <c r="K4160" s="173"/>
      <c r="L4160" s="174"/>
      <c r="M4160" s="173"/>
      <c r="N4160" s="173"/>
      <c r="O4160" s="173"/>
      <c r="P4160" s="167"/>
    </row>
    <row r="4161" spans="1:16" x14ac:dyDescent="0.35">
      <c r="A4161" s="177"/>
      <c r="B4161" s="175"/>
      <c r="C4161" s="175"/>
      <c r="D4161" s="175"/>
      <c r="E4161" s="175"/>
      <c r="F4161" s="175"/>
      <c r="G4161" s="176"/>
      <c r="H4161" s="175"/>
      <c r="I4161" s="173"/>
      <c r="J4161" s="173"/>
      <c r="K4161" s="173"/>
      <c r="L4161" s="174"/>
      <c r="M4161" s="173"/>
      <c r="N4161" s="173"/>
      <c r="O4161" s="173"/>
      <c r="P4161" s="167"/>
    </row>
    <row r="4162" spans="1:16" x14ac:dyDescent="0.35">
      <c r="A4162" s="177"/>
      <c r="B4162" s="175"/>
      <c r="C4162" s="175"/>
      <c r="D4162" s="175"/>
      <c r="E4162" s="175"/>
      <c r="F4162" s="175"/>
      <c r="G4162" s="176"/>
      <c r="H4162" s="175"/>
      <c r="I4162" s="173"/>
      <c r="J4162" s="173"/>
      <c r="K4162" s="173"/>
      <c r="L4162" s="174"/>
      <c r="M4162" s="173"/>
      <c r="N4162" s="173"/>
      <c r="O4162" s="173"/>
      <c r="P4162" s="167"/>
    </row>
    <row r="4163" spans="1:16" x14ac:dyDescent="0.35">
      <c r="A4163" s="177"/>
      <c r="B4163" s="175"/>
      <c r="C4163" s="175"/>
      <c r="D4163" s="175"/>
      <c r="E4163" s="175"/>
      <c r="F4163" s="175"/>
      <c r="G4163" s="176"/>
      <c r="H4163" s="175"/>
      <c r="I4163" s="173"/>
      <c r="J4163" s="173"/>
      <c r="K4163" s="173"/>
      <c r="L4163" s="174"/>
      <c r="M4163" s="173"/>
      <c r="N4163" s="173"/>
      <c r="O4163" s="173"/>
      <c r="P4163" s="167"/>
    </row>
    <row r="4164" spans="1:16" x14ac:dyDescent="0.35">
      <c r="A4164" s="177"/>
      <c r="B4164" s="175"/>
      <c r="C4164" s="175"/>
      <c r="D4164" s="175"/>
      <c r="E4164" s="175"/>
      <c r="F4164" s="175"/>
      <c r="G4164" s="176"/>
      <c r="H4164" s="175"/>
      <c r="I4164" s="173"/>
      <c r="J4164" s="173"/>
      <c r="K4164" s="173"/>
      <c r="L4164" s="174"/>
      <c r="M4164" s="173"/>
      <c r="N4164" s="173"/>
      <c r="O4164" s="173"/>
      <c r="P4164" s="167"/>
    </row>
    <row r="4165" spans="1:16" x14ac:dyDescent="0.35">
      <c r="A4165" s="177"/>
      <c r="B4165" s="175"/>
      <c r="C4165" s="175"/>
      <c r="D4165" s="175"/>
      <c r="E4165" s="175"/>
      <c r="F4165" s="175"/>
      <c r="G4165" s="176"/>
      <c r="H4165" s="175"/>
      <c r="I4165" s="173"/>
      <c r="J4165" s="173"/>
      <c r="K4165" s="173"/>
      <c r="L4165" s="174"/>
      <c r="M4165" s="173"/>
      <c r="N4165" s="173"/>
      <c r="O4165" s="173"/>
      <c r="P4165" s="167"/>
    </row>
    <row r="4166" spans="1:16" x14ac:dyDescent="0.35">
      <c r="A4166" s="177"/>
      <c r="B4166" s="175"/>
      <c r="C4166" s="175"/>
      <c r="D4166" s="175"/>
      <c r="E4166" s="175"/>
      <c r="F4166" s="175"/>
      <c r="G4166" s="176"/>
      <c r="H4166" s="175"/>
      <c r="I4166" s="173"/>
      <c r="J4166" s="173"/>
      <c r="K4166" s="173"/>
      <c r="L4166" s="174"/>
      <c r="M4166" s="173"/>
      <c r="N4166" s="173"/>
      <c r="O4166" s="173"/>
      <c r="P4166" s="167"/>
    </row>
    <row r="4167" spans="1:16" x14ac:dyDescent="0.35">
      <c r="A4167" s="177"/>
      <c r="B4167" s="175"/>
      <c r="C4167" s="175"/>
      <c r="D4167" s="175"/>
      <c r="E4167" s="175"/>
      <c r="F4167" s="175"/>
      <c r="G4167" s="176"/>
      <c r="H4167" s="175"/>
      <c r="I4167" s="173"/>
      <c r="J4167" s="173"/>
      <c r="K4167" s="173"/>
      <c r="L4167" s="174"/>
      <c r="M4167" s="173"/>
      <c r="N4167" s="173"/>
      <c r="O4167" s="173"/>
      <c r="P4167" s="167"/>
    </row>
    <row r="4168" spans="1:16" x14ac:dyDescent="0.35">
      <c r="A4168" s="177"/>
      <c r="B4168" s="175"/>
      <c r="C4168" s="175"/>
      <c r="D4168" s="175"/>
      <c r="E4168" s="175"/>
      <c r="F4168" s="175"/>
      <c r="G4168" s="176"/>
      <c r="H4168" s="175"/>
      <c r="I4168" s="173"/>
      <c r="J4168" s="173"/>
      <c r="K4168" s="173"/>
      <c r="L4168" s="174"/>
      <c r="M4168" s="173"/>
      <c r="N4168" s="173"/>
      <c r="O4168" s="173"/>
      <c r="P4168" s="167"/>
    </row>
    <row r="4169" spans="1:16" x14ac:dyDescent="0.35">
      <c r="A4169" s="177"/>
      <c r="B4169" s="175"/>
      <c r="C4169" s="175"/>
      <c r="D4169" s="175"/>
      <c r="E4169" s="175"/>
      <c r="F4169" s="175"/>
      <c r="G4169" s="176"/>
      <c r="H4169" s="175"/>
      <c r="I4169" s="173"/>
      <c r="J4169" s="173"/>
      <c r="K4169" s="173"/>
      <c r="L4169" s="174"/>
      <c r="M4169" s="173"/>
      <c r="N4169" s="173"/>
      <c r="O4169" s="173"/>
      <c r="P4169" s="167"/>
    </row>
    <row r="4170" spans="1:16" x14ac:dyDescent="0.35">
      <c r="A4170" s="177"/>
      <c r="B4170" s="175"/>
      <c r="C4170" s="175"/>
      <c r="D4170" s="175"/>
      <c r="E4170" s="175"/>
      <c r="F4170" s="175"/>
      <c r="G4170" s="176"/>
      <c r="H4170" s="175"/>
      <c r="I4170" s="173"/>
      <c r="J4170" s="173"/>
      <c r="K4170" s="173"/>
      <c r="L4170" s="174"/>
      <c r="M4170" s="173"/>
      <c r="N4170" s="173"/>
      <c r="O4170" s="173"/>
      <c r="P4170" s="167"/>
    </row>
    <row r="4171" spans="1:16" x14ac:dyDescent="0.35">
      <c r="A4171" s="177"/>
      <c r="B4171" s="175"/>
      <c r="C4171" s="175"/>
      <c r="D4171" s="175"/>
      <c r="E4171" s="175"/>
      <c r="F4171" s="175"/>
      <c r="G4171" s="176"/>
      <c r="H4171" s="175"/>
      <c r="I4171" s="173"/>
      <c r="J4171" s="173"/>
      <c r="K4171" s="173"/>
      <c r="L4171" s="174"/>
      <c r="M4171" s="173"/>
      <c r="N4171" s="173"/>
      <c r="O4171" s="173"/>
      <c r="P4171" s="167"/>
    </row>
    <row r="4172" spans="1:16" x14ac:dyDescent="0.35">
      <c r="A4172" s="177"/>
      <c r="B4172" s="175"/>
      <c r="C4172" s="175"/>
      <c r="D4172" s="175"/>
      <c r="E4172" s="175"/>
      <c r="F4172" s="175"/>
      <c r="G4172" s="176"/>
      <c r="H4172" s="175"/>
      <c r="I4172" s="173"/>
      <c r="J4172" s="173"/>
      <c r="K4172" s="173"/>
      <c r="L4172" s="174"/>
      <c r="M4172" s="173"/>
      <c r="N4172" s="173"/>
      <c r="O4172" s="173"/>
      <c r="P4172" s="167"/>
    </row>
    <row r="4173" spans="1:16" x14ac:dyDescent="0.35">
      <c r="A4173" s="177"/>
      <c r="B4173" s="175"/>
      <c r="C4173" s="175"/>
      <c r="D4173" s="175"/>
      <c r="E4173" s="175"/>
      <c r="F4173" s="175"/>
      <c r="G4173" s="176"/>
      <c r="H4173" s="175"/>
      <c r="I4173" s="173"/>
      <c r="J4173" s="173"/>
      <c r="K4173" s="173"/>
      <c r="L4173" s="174"/>
      <c r="M4173" s="173"/>
      <c r="N4173" s="173"/>
      <c r="O4173" s="173"/>
      <c r="P4173" s="167"/>
    </row>
    <row r="4174" spans="1:16" x14ac:dyDescent="0.35">
      <c r="A4174" s="177"/>
      <c r="B4174" s="175"/>
      <c r="C4174" s="175"/>
      <c r="D4174" s="175"/>
      <c r="E4174" s="175"/>
      <c r="F4174" s="175"/>
      <c r="G4174" s="176"/>
      <c r="H4174" s="175"/>
      <c r="I4174" s="173"/>
      <c r="J4174" s="173"/>
      <c r="K4174" s="173"/>
      <c r="L4174" s="174"/>
      <c r="M4174" s="173"/>
      <c r="N4174" s="173"/>
      <c r="O4174" s="173"/>
      <c r="P4174" s="167"/>
    </row>
    <row r="4175" spans="1:16" x14ac:dyDescent="0.35">
      <c r="A4175" s="177"/>
      <c r="B4175" s="175"/>
      <c r="C4175" s="175"/>
      <c r="D4175" s="175"/>
      <c r="E4175" s="175"/>
      <c r="F4175" s="175"/>
      <c r="G4175" s="176"/>
      <c r="H4175" s="175"/>
      <c r="I4175" s="173"/>
      <c r="J4175" s="173"/>
      <c r="K4175" s="173"/>
      <c r="L4175" s="174"/>
      <c r="M4175" s="173"/>
      <c r="N4175" s="173"/>
      <c r="O4175" s="173"/>
      <c r="P4175" s="167"/>
    </row>
    <row r="4176" spans="1:16" x14ac:dyDescent="0.35">
      <c r="A4176" s="177"/>
      <c r="B4176" s="175"/>
      <c r="C4176" s="175"/>
      <c r="D4176" s="175"/>
      <c r="E4176" s="175"/>
      <c r="F4176" s="175"/>
      <c r="G4176" s="176"/>
      <c r="H4176" s="175"/>
      <c r="I4176" s="173"/>
      <c r="J4176" s="173"/>
      <c r="K4176" s="173"/>
      <c r="L4176" s="174"/>
      <c r="M4176" s="173"/>
      <c r="N4176" s="173"/>
      <c r="O4176" s="173"/>
      <c r="P4176" s="167"/>
    </row>
    <row r="4177" spans="1:16" x14ac:dyDescent="0.35">
      <c r="A4177" s="177"/>
      <c r="B4177" s="175"/>
      <c r="C4177" s="175"/>
      <c r="D4177" s="175"/>
      <c r="E4177" s="175"/>
      <c r="F4177" s="175"/>
      <c r="G4177" s="176"/>
      <c r="H4177" s="175"/>
      <c r="I4177" s="173"/>
      <c r="J4177" s="173"/>
      <c r="K4177" s="173"/>
      <c r="L4177" s="174"/>
      <c r="M4177" s="173"/>
      <c r="N4177" s="173"/>
      <c r="O4177" s="173"/>
      <c r="P4177" s="167"/>
    </row>
    <row r="4178" spans="1:16" x14ac:dyDescent="0.35">
      <c r="A4178" s="177"/>
      <c r="B4178" s="175"/>
      <c r="C4178" s="175"/>
      <c r="D4178" s="175"/>
      <c r="E4178" s="175"/>
      <c r="F4178" s="175"/>
      <c r="G4178" s="176"/>
      <c r="H4178" s="175"/>
      <c r="I4178" s="173"/>
      <c r="J4178" s="173"/>
      <c r="K4178" s="173"/>
      <c r="L4178" s="174"/>
      <c r="M4178" s="173"/>
      <c r="N4178" s="173"/>
      <c r="O4178" s="173"/>
      <c r="P4178" s="167"/>
    </row>
    <row r="4179" spans="1:16" x14ac:dyDescent="0.35">
      <c r="A4179" s="177"/>
      <c r="B4179" s="175"/>
      <c r="C4179" s="175"/>
      <c r="D4179" s="175"/>
      <c r="E4179" s="175"/>
      <c r="F4179" s="175"/>
      <c r="G4179" s="176"/>
      <c r="H4179" s="175"/>
      <c r="I4179" s="173"/>
      <c r="J4179" s="173"/>
      <c r="K4179" s="173"/>
      <c r="L4179" s="174"/>
      <c r="M4179" s="173"/>
      <c r="N4179" s="173"/>
      <c r="O4179" s="173"/>
      <c r="P4179" s="167"/>
    </row>
    <row r="4180" spans="1:16" x14ac:dyDescent="0.35">
      <c r="A4180" s="177"/>
      <c r="B4180" s="175"/>
      <c r="C4180" s="175"/>
      <c r="D4180" s="175"/>
      <c r="E4180" s="175"/>
      <c r="F4180" s="175"/>
      <c r="G4180" s="176"/>
      <c r="H4180" s="175"/>
      <c r="I4180" s="173"/>
      <c r="J4180" s="173"/>
      <c r="K4180" s="173"/>
      <c r="L4180" s="174"/>
      <c r="M4180" s="173"/>
      <c r="N4180" s="173"/>
      <c r="O4180" s="173"/>
      <c r="P4180" s="167"/>
    </row>
    <row r="4181" spans="1:16" x14ac:dyDescent="0.35">
      <c r="A4181" s="177"/>
      <c r="B4181" s="175"/>
      <c r="C4181" s="175"/>
      <c r="D4181" s="175"/>
      <c r="E4181" s="175"/>
      <c r="F4181" s="175"/>
      <c r="G4181" s="176"/>
      <c r="H4181" s="175"/>
      <c r="I4181" s="173"/>
      <c r="J4181" s="173"/>
      <c r="K4181" s="173"/>
      <c r="L4181" s="174"/>
      <c r="M4181" s="173"/>
      <c r="N4181" s="173"/>
      <c r="O4181" s="173"/>
      <c r="P4181" s="167"/>
    </row>
    <row r="4182" spans="1:16" x14ac:dyDescent="0.35">
      <c r="A4182" s="177"/>
      <c r="B4182" s="175"/>
      <c r="C4182" s="175"/>
      <c r="D4182" s="175"/>
      <c r="E4182" s="175"/>
      <c r="F4182" s="175"/>
      <c r="G4182" s="176"/>
      <c r="H4182" s="175"/>
      <c r="I4182" s="173"/>
      <c r="J4182" s="173"/>
      <c r="K4182" s="173"/>
      <c r="L4182" s="174"/>
      <c r="M4182" s="173"/>
      <c r="N4182" s="173"/>
      <c r="O4182" s="173"/>
      <c r="P4182" s="167"/>
    </row>
    <row r="4183" spans="1:16" x14ac:dyDescent="0.35">
      <c r="A4183" s="177"/>
      <c r="B4183" s="175"/>
      <c r="C4183" s="175"/>
      <c r="D4183" s="175"/>
      <c r="E4183" s="175"/>
      <c r="F4183" s="175"/>
      <c r="G4183" s="176"/>
      <c r="H4183" s="175"/>
      <c r="I4183" s="173"/>
      <c r="J4183" s="173"/>
      <c r="K4183" s="173"/>
      <c r="L4183" s="174"/>
      <c r="M4183" s="173"/>
      <c r="N4183" s="173"/>
      <c r="O4183" s="173"/>
      <c r="P4183" s="167"/>
    </row>
    <row r="4184" spans="1:16" x14ac:dyDescent="0.35">
      <c r="A4184" s="177"/>
      <c r="B4184" s="175"/>
      <c r="C4184" s="175"/>
      <c r="D4184" s="175"/>
      <c r="E4184" s="175"/>
      <c r="F4184" s="175"/>
      <c r="G4184" s="176"/>
      <c r="H4184" s="175"/>
      <c r="I4184" s="173"/>
      <c r="J4184" s="173"/>
      <c r="K4184" s="173"/>
      <c r="L4184" s="174"/>
      <c r="M4184" s="173"/>
      <c r="N4184" s="173"/>
      <c r="O4184" s="173"/>
      <c r="P4184" s="167"/>
    </row>
    <row r="4185" spans="1:16" x14ac:dyDescent="0.35">
      <c r="A4185" s="177"/>
      <c r="B4185" s="175"/>
      <c r="C4185" s="175"/>
      <c r="D4185" s="175"/>
      <c r="E4185" s="175"/>
      <c r="F4185" s="175"/>
      <c r="G4185" s="176"/>
      <c r="H4185" s="175"/>
      <c r="I4185" s="173"/>
      <c r="J4185" s="173"/>
      <c r="K4185" s="173"/>
      <c r="L4185" s="174"/>
      <c r="M4185" s="173"/>
      <c r="N4185" s="173"/>
      <c r="O4185" s="173"/>
      <c r="P4185" s="167"/>
    </row>
    <row r="4186" spans="1:16" x14ac:dyDescent="0.35">
      <c r="A4186" s="177"/>
      <c r="B4186" s="175"/>
      <c r="C4186" s="175"/>
      <c r="D4186" s="175"/>
      <c r="E4186" s="175"/>
      <c r="F4186" s="175"/>
      <c r="G4186" s="176"/>
      <c r="H4186" s="175"/>
      <c r="I4186" s="173"/>
      <c r="J4186" s="173"/>
      <c r="K4186" s="173"/>
      <c r="L4186" s="174"/>
      <c r="M4186" s="173"/>
      <c r="N4186" s="173"/>
      <c r="O4186" s="173"/>
      <c r="P4186" s="167"/>
    </row>
    <row r="4187" spans="1:16" x14ac:dyDescent="0.35">
      <c r="A4187" s="177"/>
      <c r="B4187" s="175"/>
      <c r="C4187" s="175"/>
      <c r="D4187" s="175"/>
      <c r="E4187" s="175"/>
      <c r="F4187" s="175"/>
      <c r="G4187" s="176"/>
      <c r="H4187" s="175"/>
      <c r="I4187" s="173"/>
      <c r="J4187" s="173"/>
      <c r="K4187" s="173"/>
      <c r="L4187" s="174"/>
      <c r="M4187" s="173"/>
      <c r="N4187" s="173"/>
      <c r="O4187" s="173"/>
      <c r="P4187" s="167"/>
    </row>
    <row r="4188" spans="1:16" x14ac:dyDescent="0.35">
      <c r="A4188" s="177"/>
      <c r="B4188" s="175"/>
      <c r="C4188" s="175"/>
      <c r="D4188" s="175"/>
      <c r="E4188" s="175"/>
      <c r="F4188" s="175"/>
      <c r="G4188" s="176"/>
      <c r="H4188" s="175"/>
      <c r="I4188" s="173"/>
      <c r="J4188" s="173"/>
      <c r="K4188" s="173"/>
      <c r="L4188" s="174"/>
      <c r="M4188" s="173"/>
      <c r="N4188" s="173"/>
      <c r="O4188" s="173"/>
      <c r="P4188" s="167"/>
    </row>
    <row r="4189" spans="1:16" x14ac:dyDescent="0.35">
      <c r="A4189" s="177"/>
      <c r="B4189" s="175"/>
      <c r="C4189" s="175"/>
      <c r="D4189" s="175"/>
      <c r="E4189" s="175"/>
      <c r="F4189" s="175"/>
      <c r="G4189" s="176"/>
      <c r="H4189" s="175"/>
      <c r="I4189" s="173"/>
      <c r="J4189" s="173"/>
      <c r="K4189" s="173"/>
      <c r="L4189" s="174"/>
      <c r="M4189" s="173"/>
      <c r="N4189" s="173"/>
      <c r="O4189" s="173"/>
      <c r="P4189" s="167"/>
    </row>
    <row r="4190" spans="1:16" x14ac:dyDescent="0.35">
      <c r="A4190" s="177"/>
      <c r="B4190" s="175"/>
      <c r="C4190" s="175"/>
      <c r="D4190" s="175"/>
      <c r="E4190" s="175"/>
      <c r="F4190" s="175"/>
      <c r="G4190" s="176"/>
      <c r="H4190" s="175"/>
      <c r="I4190" s="173"/>
      <c r="J4190" s="173"/>
      <c r="K4190" s="173"/>
      <c r="L4190" s="174"/>
      <c r="M4190" s="173"/>
      <c r="N4190" s="173"/>
      <c r="O4190" s="173"/>
      <c r="P4190" s="167"/>
    </row>
    <row r="4191" spans="1:16" x14ac:dyDescent="0.35">
      <c r="A4191" s="177"/>
      <c r="B4191" s="175"/>
      <c r="C4191" s="175"/>
      <c r="D4191" s="175"/>
      <c r="E4191" s="175"/>
      <c r="F4191" s="175"/>
      <c r="G4191" s="176"/>
      <c r="H4191" s="175"/>
      <c r="I4191" s="173"/>
      <c r="J4191" s="173"/>
      <c r="K4191" s="173"/>
      <c r="L4191" s="174"/>
      <c r="M4191" s="173"/>
      <c r="N4191" s="173"/>
      <c r="O4191" s="173"/>
      <c r="P4191" s="167"/>
    </row>
    <row r="4192" spans="1:16" x14ac:dyDescent="0.35">
      <c r="A4192" s="177"/>
      <c r="B4192" s="175"/>
      <c r="C4192" s="175"/>
      <c r="D4192" s="175"/>
      <c r="E4192" s="175"/>
      <c r="F4192" s="175"/>
      <c r="G4192" s="176"/>
      <c r="H4192" s="175"/>
      <c r="I4192" s="173"/>
      <c r="J4192" s="173"/>
      <c r="K4192" s="173"/>
      <c r="L4192" s="174"/>
      <c r="M4192" s="173"/>
      <c r="N4192" s="173"/>
      <c r="O4192" s="173"/>
      <c r="P4192" s="167"/>
    </row>
    <row r="4193" spans="1:16" x14ac:dyDescent="0.35">
      <c r="A4193" s="177"/>
      <c r="B4193" s="175"/>
      <c r="C4193" s="175"/>
      <c r="D4193" s="175"/>
      <c r="E4193" s="175"/>
      <c r="F4193" s="175"/>
      <c r="G4193" s="176"/>
      <c r="H4193" s="175"/>
      <c r="I4193" s="173"/>
      <c r="J4193" s="173"/>
      <c r="K4193" s="173"/>
      <c r="L4193" s="174"/>
      <c r="M4193" s="173"/>
      <c r="N4193" s="173"/>
      <c r="O4193" s="173"/>
      <c r="P4193" s="167"/>
    </row>
    <row r="4194" spans="1:16" x14ac:dyDescent="0.35">
      <c r="A4194" s="177"/>
      <c r="B4194" s="175"/>
      <c r="C4194" s="175"/>
      <c r="D4194" s="175"/>
      <c r="E4194" s="175"/>
      <c r="F4194" s="175"/>
      <c r="G4194" s="176"/>
      <c r="H4194" s="175"/>
      <c r="I4194" s="173"/>
      <c r="J4194" s="173"/>
      <c r="K4194" s="173"/>
      <c r="L4194" s="174"/>
      <c r="M4194" s="173"/>
      <c r="N4194" s="173"/>
      <c r="O4194" s="173"/>
      <c r="P4194" s="167"/>
    </row>
    <row r="4195" spans="1:16" x14ac:dyDescent="0.35">
      <c r="A4195" s="177"/>
      <c r="B4195" s="175"/>
      <c r="C4195" s="175"/>
      <c r="D4195" s="175"/>
      <c r="E4195" s="175"/>
      <c r="F4195" s="175"/>
      <c r="G4195" s="176"/>
      <c r="H4195" s="175"/>
      <c r="I4195" s="173"/>
      <c r="J4195" s="173"/>
      <c r="K4195" s="173"/>
      <c r="L4195" s="174"/>
      <c r="M4195" s="173"/>
      <c r="N4195" s="173"/>
      <c r="O4195" s="173"/>
      <c r="P4195" s="167"/>
    </row>
    <row r="4196" spans="1:16" x14ac:dyDescent="0.35">
      <c r="A4196" s="177"/>
      <c r="B4196" s="175"/>
      <c r="C4196" s="175"/>
      <c r="D4196" s="175"/>
      <c r="E4196" s="175"/>
      <c r="F4196" s="175"/>
      <c r="G4196" s="176"/>
      <c r="H4196" s="175"/>
      <c r="I4196" s="173"/>
      <c r="J4196" s="173"/>
      <c r="K4196" s="173"/>
      <c r="L4196" s="174"/>
      <c r="M4196" s="173"/>
      <c r="N4196" s="173"/>
      <c r="O4196" s="173"/>
      <c r="P4196" s="167"/>
    </row>
    <row r="4197" spans="1:16" x14ac:dyDescent="0.35">
      <c r="A4197" s="177"/>
      <c r="B4197" s="175"/>
      <c r="C4197" s="175"/>
      <c r="D4197" s="175"/>
      <c r="E4197" s="175"/>
      <c r="F4197" s="175"/>
      <c r="G4197" s="176"/>
      <c r="H4197" s="175"/>
      <c r="I4197" s="173"/>
      <c r="J4197" s="173"/>
      <c r="K4197" s="173"/>
      <c r="L4197" s="174"/>
      <c r="M4197" s="173"/>
      <c r="N4197" s="173"/>
      <c r="O4197" s="173"/>
      <c r="P4197" s="167"/>
    </row>
    <row r="4198" spans="1:16" x14ac:dyDescent="0.35">
      <c r="A4198" s="177"/>
      <c r="B4198" s="175"/>
      <c r="C4198" s="175"/>
      <c r="D4198" s="175"/>
      <c r="E4198" s="175"/>
      <c r="F4198" s="175"/>
      <c r="G4198" s="176"/>
      <c r="H4198" s="175"/>
      <c r="I4198" s="173"/>
      <c r="J4198" s="173"/>
      <c r="K4198" s="173"/>
      <c r="L4198" s="174"/>
      <c r="M4198" s="173"/>
      <c r="N4198" s="173"/>
      <c r="O4198" s="173"/>
      <c r="P4198" s="167"/>
    </row>
    <row r="4199" spans="1:16" x14ac:dyDescent="0.35">
      <c r="A4199" s="177"/>
      <c r="B4199" s="175"/>
      <c r="C4199" s="175"/>
      <c r="D4199" s="175"/>
      <c r="E4199" s="175"/>
      <c r="F4199" s="175"/>
      <c r="G4199" s="176"/>
      <c r="H4199" s="175"/>
      <c r="I4199" s="173"/>
      <c r="J4199" s="173"/>
      <c r="K4199" s="173"/>
      <c r="L4199" s="174"/>
      <c r="M4199" s="173"/>
      <c r="N4199" s="173"/>
      <c r="O4199" s="173"/>
      <c r="P4199" s="167"/>
    </row>
    <row r="4200" spans="1:16" x14ac:dyDescent="0.35">
      <c r="A4200" s="177"/>
      <c r="B4200" s="175"/>
      <c r="C4200" s="175"/>
      <c r="D4200" s="175"/>
      <c r="E4200" s="175"/>
      <c r="F4200" s="175"/>
      <c r="G4200" s="176"/>
      <c r="H4200" s="175"/>
      <c r="I4200" s="173"/>
      <c r="J4200" s="173"/>
      <c r="K4200" s="173"/>
      <c r="L4200" s="174"/>
      <c r="M4200" s="173"/>
      <c r="N4200" s="173"/>
      <c r="O4200" s="173"/>
      <c r="P4200" s="167"/>
    </row>
    <row r="4201" spans="1:16" x14ac:dyDescent="0.35">
      <c r="A4201" s="177"/>
      <c r="B4201" s="175"/>
      <c r="C4201" s="175"/>
      <c r="D4201" s="175"/>
      <c r="E4201" s="175"/>
      <c r="F4201" s="175"/>
      <c r="G4201" s="176"/>
      <c r="H4201" s="175"/>
      <c r="I4201" s="173"/>
      <c r="J4201" s="173"/>
      <c r="K4201" s="173"/>
      <c r="L4201" s="174"/>
      <c r="M4201" s="173"/>
      <c r="N4201" s="173"/>
      <c r="O4201" s="173"/>
      <c r="P4201" s="167"/>
    </row>
    <row r="4202" spans="1:16" x14ac:dyDescent="0.35">
      <c r="A4202" s="177"/>
      <c r="B4202" s="175"/>
      <c r="C4202" s="175"/>
      <c r="D4202" s="175"/>
      <c r="E4202" s="175"/>
      <c r="F4202" s="175"/>
      <c r="G4202" s="176"/>
      <c r="H4202" s="175"/>
      <c r="I4202" s="173"/>
      <c r="J4202" s="173"/>
      <c r="K4202" s="173"/>
      <c r="L4202" s="174"/>
      <c r="M4202" s="173"/>
      <c r="N4202" s="173"/>
      <c r="O4202" s="173"/>
      <c r="P4202" s="167"/>
    </row>
    <row r="4203" spans="1:16" x14ac:dyDescent="0.35">
      <c r="A4203" s="177"/>
      <c r="B4203" s="175"/>
      <c r="C4203" s="175"/>
      <c r="D4203" s="175"/>
      <c r="E4203" s="175"/>
      <c r="F4203" s="175"/>
      <c r="G4203" s="176"/>
      <c r="H4203" s="175"/>
      <c r="I4203" s="173"/>
      <c r="J4203" s="173"/>
      <c r="K4203" s="173"/>
      <c r="L4203" s="174"/>
      <c r="M4203" s="173"/>
      <c r="N4203" s="173"/>
      <c r="O4203" s="173"/>
      <c r="P4203" s="167"/>
    </row>
    <row r="4204" spans="1:16" x14ac:dyDescent="0.35">
      <c r="A4204" s="177"/>
      <c r="B4204" s="175"/>
      <c r="C4204" s="175"/>
      <c r="D4204" s="175"/>
      <c r="E4204" s="175"/>
      <c r="F4204" s="175"/>
      <c r="G4204" s="176"/>
      <c r="H4204" s="175"/>
      <c r="I4204" s="173"/>
      <c r="J4204" s="173"/>
      <c r="K4204" s="173"/>
      <c r="L4204" s="174"/>
      <c r="M4204" s="173"/>
      <c r="N4204" s="173"/>
      <c r="O4204" s="173"/>
      <c r="P4204" s="167"/>
    </row>
    <row r="4205" spans="1:16" x14ac:dyDescent="0.35">
      <c r="A4205" s="177"/>
      <c r="B4205" s="175"/>
      <c r="C4205" s="175"/>
      <c r="D4205" s="175"/>
      <c r="E4205" s="175"/>
      <c r="F4205" s="175"/>
      <c r="G4205" s="176"/>
      <c r="H4205" s="175"/>
      <c r="I4205" s="173"/>
      <c r="J4205" s="173"/>
      <c r="K4205" s="173"/>
      <c r="L4205" s="174"/>
      <c r="M4205" s="173"/>
      <c r="N4205" s="173"/>
      <c r="O4205" s="173"/>
      <c r="P4205" s="167"/>
    </row>
    <row r="4206" spans="1:16" x14ac:dyDescent="0.35">
      <c r="A4206" s="177"/>
      <c r="B4206" s="175"/>
      <c r="C4206" s="175"/>
      <c r="D4206" s="175"/>
      <c r="E4206" s="175"/>
      <c r="F4206" s="175"/>
      <c r="G4206" s="176"/>
      <c r="H4206" s="175"/>
      <c r="I4206" s="173"/>
      <c r="J4206" s="173"/>
      <c r="K4206" s="173"/>
      <c r="L4206" s="174"/>
      <c r="M4206" s="173"/>
      <c r="N4206" s="173"/>
      <c r="O4206" s="173"/>
      <c r="P4206" s="167"/>
    </row>
    <row r="4207" spans="1:16" x14ac:dyDescent="0.35">
      <c r="A4207" s="177"/>
      <c r="B4207" s="175"/>
      <c r="C4207" s="175"/>
      <c r="D4207" s="175"/>
      <c r="E4207" s="175"/>
      <c r="F4207" s="175"/>
      <c r="G4207" s="176"/>
      <c r="H4207" s="175"/>
      <c r="I4207" s="173"/>
      <c r="J4207" s="173"/>
      <c r="K4207" s="173"/>
      <c r="L4207" s="174"/>
      <c r="M4207" s="173"/>
      <c r="N4207" s="173"/>
      <c r="O4207" s="173"/>
      <c r="P4207" s="167"/>
    </row>
    <row r="4208" spans="1:16" x14ac:dyDescent="0.35">
      <c r="A4208" s="177"/>
      <c r="B4208" s="175"/>
      <c r="C4208" s="175"/>
      <c r="D4208" s="175"/>
      <c r="E4208" s="175"/>
      <c r="F4208" s="175"/>
      <c r="G4208" s="176"/>
      <c r="H4208" s="175"/>
      <c r="I4208" s="173"/>
      <c r="J4208" s="173"/>
      <c r="K4208" s="173"/>
      <c r="L4208" s="174"/>
      <c r="M4208" s="173"/>
      <c r="N4208" s="173"/>
      <c r="O4208" s="173"/>
      <c r="P4208" s="167"/>
    </row>
    <row r="4209" spans="1:16" x14ac:dyDescent="0.35">
      <c r="A4209" s="177"/>
      <c r="B4209" s="175"/>
      <c r="C4209" s="175"/>
      <c r="D4209" s="175"/>
      <c r="E4209" s="175"/>
      <c r="F4209" s="175"/>
      <c r="G4209" s="176"/>
      <c r="H4209" s="175"/>
      <c r="I4209" s="173"/>
      <c r="J4209" s="173"/>
      <c r="K4209" s="173"/>
      <c r="L4209" s="174"/>
      <c r="M4209" s="173"/>
      <c r="N4209" s="173"/>
      <c r="O4209" s="173"/>
      <c r="P4209" s="167"/>
    </row>
    <row r="4210" spans="1:16" x14ac:dyDescent="0.35">
      <c r="A4210" s="177"/>
      <c r="B4210" s="175"/>
      <c r="C4210" s="175"/>
      <c r="D4210" s="175"/>
      <c r="E4210" s="175"/>
      <c r="F4210" s="175"/>
      <c r="G4210" s="176"/>
      <c r="H4210" s="175"/>
      <c r="I4210" s="173"/>
      <c r="J4210" s="173"/>
      <c r="K4210" s="173"/>
      <c r="L4210" s="174"/>
      <c r="M4210" s="173"/>
      <c r="N4210" s="173"/>
      <c r="O4210" s="173"/>
      <c r="P4210" s="167"/>
    </row>
    <row r="4211" spans="1:16" x14ac:dyDescent="0.35">
      <c r="A4211" s="177"/>
      <c r="B4211" s="175"/>
      <c r="C4211" s="175"/>
      <c r="D4211" s="175"/>
      <c r="E4211" s="175"/>
      <c r="F4211" s="175"/>
      <c r="G4211" s="176"/>
      <c r="H4211" s="175"/>
      <c r="I4211" s="173"/>
      <c r="J4211" s="173"/>
      <c r="K4211" s="173"/>
      <c r="L4211" s="174"/>
      <c r="M4211" s="173"/>
      <c r="N4211" s="173"/>
      <c r="O4211" s="173"/>
      <c r="P4211" s="167"/>
    </row>
    <row r="4212" spans="1:16" x14ac:dyDescent="0.35">
      <c r="A4212" s="177"/>
      <c r="B4212" s="175"/>
      <c r="C4212" s="175"/>
      <c r="D4212" s="175"/>
      <c r="E4212" s="175"/>
      <c r="F4212" s="175"/>
      <c r="G4212" s="176"/>
      <c r="H4212" s="175"/>
      <c r="I4212" s="173"/>
      <c r="J4212" s="173"/>
      <c r="K4212" s="173"/>
      <c r="L4212" s="174"/>
      <c r="M4212" s="173"/>
      <c r="N4212" s="173"/>
      <c r="O4212" s="173"/>
      <c r="P4212" s="167"/>
    </row>
    <row r="4213" spans="1:16" x14ac:dyDescent="0.35">
      <c r="A4213" s="177"/>
      <c r="B4213" s="175"/>
      <c r="C4213" s="175"/>
      <c r="D4213" s="175"/>
      <c r="E4213" s="175"/>
      <c r="F4213" s="175"/>
      <c r="G4213" s="176"/>
      <c r="H4213" s="175"/>
      <c r="I4213" s="173"/>
      <c r="J4213" s="173"/>
      <c r="K4213" s="173"/>
      <c r="L4213" s="174"/>
      <c r="M4213" s="173"/>
      <c r="N4213" s="173"/>
      <c r="O4213" s="173"/>
      <c r="P4213" s="167"/>
    </row>
    <row r="4214" spans="1:16" x14ac:dyDescent="0.35">
      <c r="A4214" s="177"/>
      <c r="B4214" s="175"/>
      <c r="C4214" s="175"/>
      <c r="D4214" s="175"/>
      <c r="E4214" s="175"/>
      <c r="F4214" s="175"/>
      <c r="G4214" s="176"/>
      <c r="H4214" s="175"/>
      <c r="I4214" s="173"/>
      <c r="J4214" s="173"/>
      <c r="K4214" s="173"/>
      <c r="L4214" s="174"/>
      <c r="M4214" s="173"/>
      <c r="N4214" s="173"/>
      <c r="O4214" s="173"/>
      <c r="P4214" s="167"/>
    </row>
    <row r="4215" spans="1:16" x14ac:dyDescent="0.35">
      <c r="A4215" s="177"/>
      <c r="B4215" s="175"/>
      <c r="C4215" s="175"/>
      <c r="D4215" s="175"/>
      <c r="E4215" s="175"/>
      <c r="F4215" s="175"/>
      <c r="G4215" s="176"/>
      <c r="H4215" s="175"/>
      <c r="I4215" s="173"/>
      <c r="J4215" s="173"/>
      <c r="K4215" s="173"/>
      <c r="L4215" s="174"/>
      <c r="M4215" s="173"/>
      <c r="N4215" s="173"/>
      <c r="O4215" s="173"/>
      <c r="P4215" s="167"/>
    </row>
    <row r="4216" spans="1:16" x14ac:dyDescent="0.35">
      <c r="A4216" s="177"/>
      <c r="B4216" s="175"/>
      <c r="C4216" s="175"/>
      <c r="D4216" s="175"/>
      <c r="E4216" s="175"/>
      <c r="F4216" s="175"/>
      <c r="G4216" s="176"/>
      <c r="H4216" s="175"/>
      <c r="I4216" s="173"/>
      <c r="J4216" s="173"/>
      <c r="K4216" s="173"/>
      <c r="L4216" s="174"/>
      <c r="M4216" s="173"/>
      <c r="N4216" s="173"/>
      <c r="O4216" s="173"/>
      <c r="P4216" s="167"/>
    </row>
    <row r="4217" spans="1:16" x14ac:dyDescent="0.35">
      <c r="A4217" s="177"/>
      <c r="B4217" s="175"/>
      <c r="C4217" s="175"/>
      <c r="D4217" s="175"/>
      <c r="E4217" s="175"/>
      <c r="F4217" s="175"/>
      <c r="G4217" s="176"/>
      <c r="H4217" s="175"/>
      <c r="I4217" s="173"/>
      <c r="J4217" s="173"/>
      <c r="K4217" s="173"/>
      <c r="L4217" s="174"/>
      <c r="M4217" s="173"/>
      <c r="N4217" s="173"/>
      <c r="O4217" s="173"/>
      <c r="P4217" s="167"/>
    </row>
    <row r="4218" spans="1:16" x14ac:dyDescent="0.35">
      <c r="A4218" s="177"/>
      <c r="B4218" s="175"/>
      <c r="C4218" s="175"/>
      <c r="D4218" s="175"/>
      <c r="E4218" s="175"/>
      <c r="F4218" s="175"/>
      <c r="G4218" s="176"/>
      <c r="H4218" s="175"/>
      <c r="I4218" s="173"/>
      <c r="J4218" s="173"/>
      <c r="K4218" s="173"/>
      <c r="L4218" s="174"/>
      <c r="M4218" s="173"/>
      <c r="N4218" s="173"/>
      <c r="O4218" s="173"/>
      <c r="P4218" s="167"/>
    </row>
    <row r="4219" spans="1:16" x14ac:dyDescent="0.35">
      <c r="A4219" s="177"/>
      <c r="B4219" s="175"/>
      <c r="C4219" s="175"/>
      <c r="D4219" s="175"/>
      <c r="E4219" s="175"/>
      <c r="F4219" s="175"/>
      <c r="G4219" s="176"/>
      <c r="H4219" s="175"/>
      <c r="I4219" s="173"/>
      <c r="J4219" s="173"/>
      <c r="K4219" s="173"/>
      <c r="L4219" s="174"/>
      <c r="M4219" s="173"/>
      <c r="N4219" s="173"/>
      <c r="O4219" s="173"/>
      <c r="P4219" s="167"/>
    </row>
    <row r="4220" spans="1:16" x14ac:dyDescent="0.35">
      <c r="A4220" s="177"/>
      <c r="B4220" s="175"/>
      <c r="C4220" s="175"/>
      <c r="D4220" s="175"/>
      <c r="E4220" s="175"/>
      <c r="F4220" s="175"/>
      <c r="G4220" s="176"/>
      <c r="H4220" s="175"/>
      <c r="I4220" s="173"/>
      <c r="J4220" s="173"/>
      <c r="K4220" s="173"/>
      <c r="L4220" s="174"/>
      <c r="M4220" s="173"/>
      <c r="N4220" s="173"/>
      <c r="O4220" s="173"/>
      <c r="P4220" s="167"/>
    </row>
    <row r="4221" spans="1:16" x14ac:dyDescent="0.35">
      <c r="A4221" s="177"/>
      <c r="B4221" s="175"/>
      <c r="C4221" s="175"/>
      <c r="D4221" s="175"/>
      <c r="E4221" s="175"/>
      <c r="F4221" s="175"/>
      <c r="G4221" s="176"/>
      <c r="H4221" s="175"/>
      <c r="I4221" s="173"/>
      <c r="J4221" s="173"/>
      <c r="K4221" s="173"/>
      <c r="L4221" s="174"/>
      <c r="M4221" s="173"/>
      <c r="N4221" s="173"/>
      <c r="O4221" s="173"/>
      <c r="P4221" s="167"/>
    </row>
    <row r="4222" spans="1:16" x14ac:dyDescent="0.35">
      <c r="A4222" s="177"/>
      <c r="B4222" s="175"/>
      <c r="C4222" s="175"/>
      <c r="D4222" s="175"/>
      <c r="E4222" s="175"/>
      <c r="F4222" s="175"/>
      <c r="G4222" s="176"/>
      <c r="H4222" s="175"/>
      <c r="I4222" s="173"/>
      <c r="J4222" s="173"/>
      <c r="K4222" s="173"/>
      <c r="L4222" s="174"/>
      <c r="M4222" s="173"/>
      <c r="N4222" s="173"/>
      <c r="O4222" s="173"/>
      <c r="P4222" s="167"/>
    </row>
    <row r="4223" spans="1:16" x14ac:dyDescent="0.35">
      <c r="A4223" s="177"/>
      <c r="B4223" s="175"/>
      <c r="C4223" s="175"/>
      <c r="D4223" s="175"/>
      <c r="E4223" s="175"/>
      <c r="F4223" s="175"/>
      <c r="G4223" s="176"/>
      <c r="H4223" s="175"/>
      <c r="I4223" s="173"/>
      <c r="J4223" s="173"/>
      <c r="K4223" s="173"/>
      <c r="L4223" s="174"/>
      <c r="M4223" s="173"/>
      <c r="N4223" s="173"/>
      <c r="O4223" s="173"/>
      <c r="P4223" s="167"/>
    </row>
    <row r="4224" spans="1:16" x14ac:dyDescent="0.35">
      <c r="A4224" s="177"/>
      <c r="B4224" s="175"/>
      <c r="C4224" s="175"/>
      <c r="D4224" s="175"/>
      <c r="E4224" s="175"/>
      <c r="F4224" s="175"/>
      <c r="G4224" s="176"/>
      <c r="H4224" s="175"/>
      <c r="I4224" s="173"/>
      <c r="J4224" s="173"/>
      <c r="K4224" s="173"/>
      <c r="L4224" s="174"/>
      <c r="M4224" s="173"/>
      <c r="N4224" s="173"/>
      <c r="O4224" s="173"/>
      <c r="P4224" s="167"/>
    </row>
    <row r="4225" spans="1:16" x14ac:dyDescent="0.35">
      <c r="A4225" s="177"/>
      <c r="B4225" s="175"/>
      <c r="C4225" s="175"/>
      <c r="D4225" s="175"/>
      <c r="E4225" s="175"/>
      <c r="F4225" s="175"/>
      <c r="G4225" s="176"/>
      <c r="H4225" s="175"/>
      <c r="I4225" s="173"/>
      <c r="J4225" s="173"/>
      <c r="K4225" s="173"/>
      <c r="L4225" s="174"/>
      <c r="M4225" s="173"/>
      <c r="N4225" s="173"/>
      <c r="O4225" s="173"/>
      <c r="P4225" s="167"/>
    </row>
    <row r="4226" spans="1:16" x14ac:dyDescent="0.35">
      <c r="A4226" s="177"/>
      <c r="B4226" s="175"/>
      <c r="C4226" s="175"/>
      <c r="D4226" s="175"/>
      <c r="E4226" s="175"/>
      <c r="F4226" s="175"/>
      <c r="G4226" s="176"/>
      <c r="H4226" s="175"/>
      <c r="I4226" s="173"/>
      <c r="J4226" s="173"/>
      <c r="K4226" s="173"/>
      <c r="L4226" s="174"/>
      <c r="M4226" s="173"/>
      <c r="N4226" s="173"/>
      <c r="O4226" s="173"/>
      <c r="P4226" s="167"/>
    </row>
    <row r="4227" spans="1:16" x14ac:dyDescent="0.35">
      <c r="A4227" s="177"/>
      <c r="B4227" s="175"/>
      <c r="C4227" s="175"/>
      <c r="D4227" s="175"/>
      <c r="E4227" s="175"/>
      <c r="F4227" s="175"/>
      <c r="G4227" s="176"/>
      <c r="H4227" s="175"/>
      <c r="I4227" s="173"/>
      <c r="J4227" s="173"/>
      <c r="K4227" s="173"/>
      <c r="L4227" s="174"/>
      <c r="M4227" s="173"/>
      <c r="N4227" s="173"/>
      <c r="O4227" s="173"/>
      <c r="P4227" s="167"/>
    </row>
    <row r="4228" spans="1:16" x14ac:dyDescent="0.35">
      <c r="A4228" s="177"/>
      <c r="B4228" s="175"/>
      <c r="C4228" s="175"/>
      <c r="D4228" s="175"/>
      <c r="E4228" s="175"/>
      <c r="F4228" s="175"/>
      <c r="G4228" s="176"/>
      <c r="H4228" s="175"/>
      <c r="I4228" s="173"/>
      <c r="J4228" s="173"/>
      <c r="K4228" s="173"/>
      <c r="L4228" s="174"/>
      <c r="M4228" s="173"/>
      <c r="N4228" s="173"/>
      <c r="O4228" s="173"/>
      <c r="P4228" s="167"/>
    </row>
    <row r="4229" spans="1:16" x14ac:dyDescent="0.35">
      <c r="A4229" s="177"/>
      <c r="B4229" s="175"/>
      <c r="C4229" s="175"/>
      <c r="D4229" s="175"/>
      <c r="E4229" s="175"/>
      <c r="F4229" s="175"/>
      <c r="G4229" s="176"/>
      <c r="H4229" s="175"/>
      <c r="I4229" s="173"/>
      <c r="J4229" s="173"/>
      <c r="K4229" s="173"/>
      <c r="L4229" s="174"/>
      <c r="M4229" s="173"/>
      <c r="N4229" s="173"/>
      <c r="O4229" s="173"/>
      <c r="P4229" s="167"/>
    </row>
    <row r="4230" spans="1:16" x14ac:dyDescent="0.35">
      <c r="A4230" s="177"/>
      <c r="B4230" s="175"/>
      <c r="C4230" s="175"/>
      <c r="D4230" s="175"/>
      <c r="E4230" s="175"/>
      <c r="F4230" s="175"/>
      <c r="G4230" s="176"/>
      <c r="H4230" s="175"/>
      <c r="I4230" s="173"/>
      <c r="J4230" s="173"/>
      <c r="K4230" s="173"/>
      <c r="L4230" s="174"/>
      <c r="M4230" s="173"/>
      <c r="N4230" s="173"/>
      <c r="O4230" s="173"/>
      <c r="P4230" s="167"/>
    </row>
    <row r="4231" spans="1:16" x14ac:dyDescent="0.35">
      <c r="A4231" s="177"/>
      <c r="B4231" s="175"/>
      <c r="C4231" s="175"/>
      <c r="D4231" s="175"/>
      <c r="E4231" s="175"/>
      <c r="F4231" s="175"/>
      <c r="G4231" s="176"/>
      <c r="H4231" s="175"/>
      <c r="I4231" s="173"/>
      <c r="J4231" s="173"/>
      <c r="K4231" s="173"/>
      <c r="L4231" s="174"/>
      <c r="M4231" s="173"/>
      <c r="N4231" s="173"/>
      <c r="O4231" s="173"/>
      <c r="P4231" s="167"/>
    </row>
    <row r="4232" spans="1:16" x14ac:dyDescent="0.35">
      <c r="A4232" s="177"/>
      <c r="B4232" s="175"/>
      <c r="C4232" s="175"/>
      <c r="D4232" s="175"/>
      <c r="E4232" s="175"/>
      <c r="F4232" s="175"/>
      <c r="G4232" s="176"/>
      <c r="H4232" s="175"/>
      <c r="I4232" s="173"/>
      <c r="J4232" s="173"/>
      <c r="K4232" s="173"/>
      <c r="L4232" s="174"/>
      <c r="M4232" s="173"/>
      <c r="N4232" s="173"/>
      <c r="O4232" s="173"/>
      <c r="P4232" s="167"/>
    </row>
    <row r="4233" spans="1:16" x14ac:dyDescent="0.35">
      <c r="A4233" s="177"/>
      <c r="B4233" s="175"/>
      <c r="C4233" s="175"/>
      <c r="D4233" s="175"/>
      <c r="E4233" s="175"/>
      <c r="F4233" s="175"/>
      <c r="G4233" s="176"/>
      <c r="H4233" s="175"/>
      <c r="I4233" s="173"/>
      <c r="J4233" s="173"/>
      <c r="K4233" s="173"/>
      <c r="L4233" s="174"/>
      <c r="M4233" s="173"/>
      <c r="N4233" s="173"/>
      <c r="O4233" s="173"/>
      <c r="P4233" s="167"/>
    </row>
    <row r="4234" spans="1:16" x14ac:dyDescent="0.35">
      <c r="A4234" s="177"/>
      <c r="B4234" s="175"/>
      <c r="C4234" s="175"/>
      <c r="D4234" s="175"/>
      <c r="E4234" s="175"/>
      <c r="F4234" s="175"/>
      <c r="G4234" s="176"/>
      <c r="H4234" s="175"/>
      <c r="I4234" s="173"/>
      <c r="J4234" s="173"/>
      <c r="K4234" s="173"/>
      <c r="L4234" s="174"/>
      <c r="M4234" s="173"/>
      <c r="N4234" s="173"/>
      <c r="O4234" s="173"/>
      <c r="P4234" s="167"/>
    </row>
    <row r="4235" spans="1:16" x14ac:dyDescent="0.35">
      <c r="A4235" s="177"/>
      <c r="B4235" s="175"/>
      <c r="C4235" s="175"/>
      <c r="D4235" s="175"/>
      <c r="E4235" s="175"/>
      <c r="F4235" s="175"/>
      <c r="G4235" s="176"/>
      <c r="H4235" s="175"/>
      <c r="I4235" s="173"/>
      <c r="J4235" s="173"/>
      <c r="K4235" s="173"/>
      <c r="L4235" s="174"/>
      <c r="M4235" s="173"/>
      <c r="N4235" s="173"/>
      <c r="O4235" s="173"/>
      <c r="P4235" s="167"/>
    </row>
    <row r="4236" spans="1:16" x14ac:dyDescent="0.35">
      <c r="A4236" s="177"/>
      <c r="B4236" s="175"/>
      <c r="C4236" s="175"/>
      <c r="D4236" s="175"/>
      <c r="E4236" s="175"/>
      <c r="F4236" s="175"/>
      <c r="G4236" s="176"/>
      <c r="H4236" s="175"/>
      <c r="I4236" s="173"/>
      <c r="J4236" s="173"/>
      <c r="K4236" s="173"/>
      <c r="L4236" s="174"/>
      <c r="M4236" s="173"/>
      <c r="N4236" s="173"/>
      <c r="O4236" s="173"/>
      <c r="P4236" s="167"/>
    </row>
    <row r="4237" spans="1:16" x14ac:dyDescent="0.35">
      <c r="A4237" s="177"/>
      <c r="B4237" s="175"/>
      <c r="C4237" s="175"/>
      <c r="D4237" s="175"/>
      <c r="E4237" s="175"/>
      <c r="F4237" s="175"/>
      <c r="G4237" s="176"/>
      <c r="H4237" s="175"/>
      <c r="I4237" s="173"/>
      <c r="J4237" s="173"/>
      <c r="K4237" s="173"/>
      <c r="L4237" s="174"/>
      <c r="M4237" s="173"/>
      <c r="N4237" s="173"/>
      <c r="O4237" s="173"/>
      <c r="P4237" s="167"/>
    </row>
    <row r="4238" spans="1:16" x14ac:dyDescent="0.35">
      <c r="A4238" s="177"/>
      <c r="B4238" s="175"/>
      <c r="C4238" s="175"/>
      <c r="D4238" s="175"/>
      <c r="E4238" s="175"/>
      <c r="F4238" s="175"/>
      <c r="G4238" s="176"/>
      <c r="H4238" s="175"/>
      <c r="I4238" s="173"/>
      <c r="J4238" s="173"/>
      <c r="K4238" s="173"/>
      <c r="L4238" s="174"/>
      <c r="M4238" s="173"/>
      <c r="N4238" s="173"/>
      <c r="O4238" s="173"/>
      <c r="P4238" s="167"/>
    </row>
    <row r="4239" spans="1:16" x14ac:dyDescent="0.35">
      <c r="A4239" s="177"/>
      <c r="B4239" s="175"/>
      <c r="C4239" s="175"/>
      <c r="D4239" s="175"/>
      <c r="E4239" s="175"/>
      <c r="F4239" s="175"/>
      <c r="G4239" s="176"/>
      <c r="H4239" s="175"/>
      <c r="I4239" s="173"/>
      <c r="J4239" s="173"/>
      <c r="K4239" s="173"/>
      <c r="L4239" s="174"/>
      <c r="M4239" s="173"/>
      <c r="N4239" s="173"/>
      <c r="O4239" s="173"/>
      <c r="P4239" s="167"/>
    </row>
    <row r="4240" spans="1:16" x14ac:dyDescent="0.35">
      <c r="A4240" s="177"/>
      <c r="B4240" s="175"/>
      <c r="C4240" s="175"/>
      <c r="D4240" s="175"/>
      <c r="E4240" s="175"/>
      <c r="F4240" s="175"/>
      <c r="G4240" s="176"/>
      <c r="H4240" s="175"/>
      <c r="I4240" s="173"/>
      <c r="J4240" s="173"/>
      <c r="K4240" s="173"/>
      <c r="L4240" s="174"/>
      <c r="M4240" s="173"/>
      <c r="N4240" s="173"/>
      <c r="O4240" s="173"/>
      <c r="P4240" s="167"/>
    </row>
    <row r="4241" spans="1:16" x14ac:dyDescent="0.35">
      <c r="A4241" s="177"/>
      <c r="B4241" s="175"/>
      <c r="C4241" s="175"/>
      <c r="D4241" s="175"/>
      <c r="E4241" s="175"/>
      <c r="F4241" s="175"/>
      <c r="G4241" s="176"/>
      <c r="H4241" s="175"/>
      <c r="I4241" s="173"/>
      <c r="J4241" s="173"/>
      <c r="K4241" s="173"/>
      <c r="L4241" s="174"/>
      <c r="M4241" s="173"/>
      <c r="N4241" s="173"/>
      <c r="O4241" s="173"/>
      <c r="P4241" s="167"/>
    </row>
    <row r="4242" spans="1:16" x14ac:dyDescent="0.35">
      <c r="A4242" s="177"/>
      <c r="B4242" s="175"/>
      <c r="C4242" s="175"/>
      <c r="D4242" s="175"/>
      <c r="E4242" s="175"/>
      <c r="F4242" s="175"/>
      <c r="G4242" s="176"/>
      <c r="H4242" s="175"/>
      <c r="I4242" s="173"/>
      <c r="J4242" s="173"/>
      <c r="K4242" s="173"/>
      <c r="L4242" s="174"/>
      <c r="M4242" s="173"/>
      <c r="N4242" s="173"/>
      <c r="O4242" s="173"/>
      <c r="P4242" s="167"/>
    </row>
    <row r="4243" spans="1:16" x14ac:dyDescent="0.35">
      <c r="A4243" s="177"/>
      <c r="B4243" s="175"/>
      <c r="C4243" s="175"/>
      <c r="D4243" s="175"/>
      <c r="E4243" s="175"/>
      <c r="F4243" s="175"/>
      <c r="G4243" s="176"/>
      <c r="H4243" s="175"/>
      <c r="I4243" s="173"/>
      <c r="J4243" s="173"/>
      <c r="K4243" s="173"/>
      <c r="L4243" s="174"/>
      <c r="M4243" s="173"/>
      <c r="N4243" s="173"/>
      <c r="O4243" s="173"/>
      <c r="P4243" s="167"/>
    </row>
    <row r="4244" spans="1:16" x14ac:dyDescent="0.35">
      <c r="A4244" s="177"/>
      <c r="B4244" s="175"/>
      <c r="C4244" s="175"/>
      <c r="D4244" s="175"/>
      <c r="E4244" s="175"/>
      <c r="F4244" s="175"/>
      <c r="G4244" s="176"/>
      <c r="H4244" s="175"/>
      <c r="I4244" s="173"/>
      <c r="J4244" s="173"/>
      <c r="K4244" s="173"/>
      <c r="L4244" s="174"/>
      <c r="M4244" s="173"/>
      <c r="N4244" s="173"/>
      <c r="O4244" s="173"/>
      <c r="P4244" s="167"/>
    </row>
    <row r="4245" spans="1:16" x14ac:dyDescent="0.35">
      <c r="A4245" s="177"/>
      <c r="B4245" s="175"/>
      <c r="C4245" s="175"/>
      <c r="D4245" s="175"/>
      <c r="E4245" s="175"/>
      <c r="F4245" s="175"/>
      <c r="G4245" s="176"/>
      <c r="H4245" s="175"/>
      <c r="I4245" s="173"/>
      <c r="J4245" s="173"/>
      <c r="K4245" s="173"/>
      <c r="L4245" s="174"/>
      <c r="M4245" s="173"/>
      <c r="N4245" s="173"/>
      <c r="O4245" s="173"/>
      <c r="P4245" s="167"/>
    </row>
    <row r="4246" spans="1:16" x14ac:dyDescent="0.35">
      <c r="A4246" s="177"/>
      <c r="B4246" s="175"/>
      <c r="C4246" s="175"/>
      <c r="D4246" s="175"/>
      <c r="E4246" s="175"/>
      <c r="F4246" s="175"/>
      <c r="G4246" s="176"/>
      <c r="H4246" s="175"/>
      <c r="I4246" s="173"/>
      <c r="J4246" s="173"/>
      <c r="K4246" s="173"/>
      <c r="L4246" s="174"/>
      <c r="M4246" s="173"/>
      <c r="N4246" s="173"/>
      <c r="O4246" s="173"/>
      <c r="P4246" s="167"/>
    </row>
    <row r="4247" spans="1:16" x14ac:dyDescent="0.35">
      <c r="A4247" s="177"/>
      <c r="B4247" s="175"/>
      <c r="C4247" s="175"/>
      <c r="D4247" s="175"/>
      <c r="E4247" s="175"/>
      <c r="F4247" s="175"/>
      <c r="G4247" s="176"/>
      <c r="H4247" s="175"/>
      <c r="I4247" s="173"/>
      <c r="J4247" s="173"/>
      <c r="K4247" s="173"/>
      <c r="L4247" s="174"/>
      <c r="M4247" s="173"/>
      <c r="N4247" s="173"/>
      <c r="O4247" s="173"/>
      <c r="P4247" s="167"/>
    </row>
    <row r="4248" spans="1:16" x14ac:dyDescent="0.35">
      <c r="A4248" s="177"/>
      <c r="B4248" s="175"/>
      <c r="C4248" s="175"/>
      <c r="D4248" s="175"/>
      <c r="E4248" s="175"/>
      <c r="F4248" s="175"/>
      <c r="G4248" s="176"/>
      <c r="H4248" s="175"/>
      <c r="I4248" s="173"/>
      <c r="J4248" s="173"/>
      <c r="K4248" s="173"/>
      <c r="L4248" s="174"/>
      <c r="M4248" s="173"/>
      <c r="N4248" s="173"/>
      <c r="O4248" s="173"/>
      <c r="P4248" s="167"/>
    </row>
    <row r="4249" spans="1:16" x14ac:dyDescent="0.35">
      <c r="A4249" s="177"/>
      <c r="B4249" s="175"/>
      <c r="C4249" s="175"/>
      <c r="D4249" s="175"/>
      <c r="E4249" s="175"/>
      <c r="F4249" s="175"/>
      <c r="G4249" s="176"/>
      <c r="H4249" s="175"/>
      <c r="I4249" s="173"/>
      <c r="J4249" s="173"/>
      <c r="K4249" s="173"/>
      <c r="L4249" s="174"/>
      <c r="M4249" s="173"/>
      <c r="N4249" s="173"/>
      <c r="O4249" s="173"/>
      <c r="P4249" s="167"/>
    </row>
    <row r="4250" spans="1:16" x14ac:dyDescent="0.35">
      <c r="A4250" s="177"/>
      <c r="B4250" s="175"/>
      <c r="C4250" s="175"/>
      <c r="D4250" s="175"/>
      <c r="E4250" s="175"/>
      <c r="F4250" s="175"/>
      <c r="G4250" s="176"/>
      <c r="H4250" s="175"/>
      <c r="I4250" s="173"/>
      <c r="J4250" s="173"/>
      <c r="K4250" s="173"/>
      <c r="L4250" s="174"/>
      <c r="M4250" s="173"/>
      <c r="N4250" s="173"/>
      <c r="O4250" s="173"/>
      <c r="P4250" s="167"/>
    </row>
    <row r="4251" spans="1:16" x14ac:dyDescent="0.35">
      <c r="A4251" s="177"/>
      <c r="B4251" s="175"/>
      <c r="C4251" s="175"/>
      <c r="D4251" s="175"/>
      <c r="E4251" s="175"/>
      <c r="F4251" s="175"/>
      <c r="G4251" s="176"/>
      <c r="H4251" s="175"/>
      <c r="I4251" s="173"/>
      <c r="J4251" s="173"/>
      <c r="K4251" s="173"/>
      <c r="L4251" s="174"/>
      <c r="M4251" s="173"/>
      <c r="N4251" s="173"/>
      <c r="O4251" s="173"/>
      <c r="P4251" s="167"/>
    </row>
    <row r="4252" spans="1:16" x14ac:dyDescent="0.35">
      <c r="A4252" s="177"/>
      <c r="B4252" s="175"/>
      <c r="C4252" s="175"/>
      <c r="D4252" s="175"/>
      <c r="E4252" s="175"/>
      <c r="F4252" s="175"/>
      <c r="G4252" s="176"/>
      <c r="H4252" s="175"/>
      <c r="I4252" s="173"/>
      <c r="J4252" s="173"/>
      <c r="K4252" s="173"/>
      <c r="L4252" s="174"/>
      <c r="M4252" s="173"/>
      <c r="N4252" s="173"/>
      <c r="O4252" s="173"/>
      <c r="P4252" s="167"/>
    </row>
    <row r="4253" spans="1:16" x14ac:dyDescent="0.35">
      <c r="A4253" s="177"/>
      <c r="B4253" s="175"/>
      <c r="C4253" s="175"/>
      <c r="D4253" s="175"/>
      <c r="E4253" s="175"/>
      <c r="F4253" s="175"/>
      <c r="G4253" s="176"/>
      <c r="H4253" s="175"/>
      <c r="I4253" s="173"/>
      <c r="J4253" s="173"/>
      <c r="K4253" s="173"/>
      <c r="L4253" s="174"/>
      <c r="M4253" s="173"/>
      <c r="N4253" s="173"/>
      <c r="O4253" s="173"/>
      <c r="P4253" s="167"/>
    </row>
    <row r="4254" spans="1:16" x14ac:dyDescent="0.35">
      <c r="A4254" s="177"/>
      <c r="B4254" s="175"/>
      <c r="C4254" s="175"/>
      <c r="D4254" s="175"/>
      <c r="E4254" s="175"/>
      <c r="F4254" s="175"/>
      <c r="G4254" s="176"/>
      <c r="H4254" s="175"/>
      <c r="I4254" s="173"/>
      <c r="J4254" s="173"/>
      <c r="K4254" s="173"/>
      <c r="L4254" s="174"/>
      <c r="M4254" s="173"/>
      <c r="N4254" s="173"/>
      <c r="O4254" s="173"/>
      <c r="P4254" s="167"/>
    </row>
    <row r="4255" spans="1:16" x14ac:dyDescent="0.35">
      <c r="A4255" s="177"/>
      <c r="B4255" s="175"/>
      <c r="C4255" s="175"/>
      <c r="D4255" s="175"/>
      <c r="E4255" s="175"/>
      <c r="F4255" s="175"/>
      <c r="G4255" s="176"/>
      <c r="H4255" s="175"/>
      <c r="I4255" s="173"/>
      <c r="J4255" s="173"/>
      <c r="K4255" s="173"/>
      <c r="L4255" s="174"/>
      <c r="M4255" s="173"/>
      <c r="N4255" s="173"/>
      <c r="O4255" s="173"/>
      <c r="P4255" s="167"/>
    </row>
    <row r="4256" spans="1:16" x14ac:dyDescent="0.35">
      <c r="A4256" s="177"/>
      <c r="B4256" s="175"/>
      <c r="C4256" s="175"/>
      <c r="D4256" s="175"/>
      <c r="E4256" s="175"/>
      <c r="F4256" s="175"/>
      <c r="G4256" s="176"/>
      <c r="H4256" s="175"/>
      <c r="I4256" s="173"/>
      <c r="J4256" s="173"/>
      <c r="K4256" s="173"/>
      <c r="L4256" s="174"/>
      <c r="M4256" s="173"/>
      <c r="N4256" s="173"/>
      <c r="O4256" s="173"/>
      <c r="P4256" s="167"/>
    </row>
    <row r="4257" spans="1:16" x14ac:dyDescent="0.35">
      <c r="A4257" s="177"/>
      <c r="B4257" s="175"/>
      <c r="C4257" s="175"/>
      <c r="D4257" s="175"/>
      <c r="E4257" s="175"/>
      <c r="F4257" s="175"/>
      <c r="G4257" s="176"/>
      <c r="H4257" s="175"/>
      <c r="I4257" s="173"/>
      <c r="J4257" s="173"/>
      <c r="K4257" s="173"/>
      <c r="L4257" s="174"/>
      <c r="M4257" s="173"/>
      <c r="N4257" s="173"/>
      <c r="O4257" s="173"/>
      <c r="P4257" s="167"/>
    </row>
    <row r="4258" spans="1:16" x14ac:dyDescent="0.35">
      <c r="A4258" s="177"/>
      <c r="B4258" s="175"/>
      <c r="C4258" s="175"/>
      <c r="D4258" s="175"/>
      <c r="E4258" s="175"/>
      <c r="F4258" s="175"/>
      <c r="G4258" s="176"/>
      <c r="H4258" s="175"/>
      <c r="I4258" s="173"/>
      <c r="J4258" s="173"/>
      <c r="K4258" s="173"/>
      <c r="L4258" s="174"/>
      <c r="M4258" s="173"/>
      <c r="N4258" s="173"/>
      <c r="O4258" s="173"/>
      <c r="P4258" s="167"/>
    </row>
    <row r="4259" spans="1:16" x14ac:dyDescent="0.35">
      <c r="A4259" s="177"/>
      <c r="B4259" s="175"/>
      <c r="C4259" s="175"/>
      <c r="D4259" s="175"/>
      <c r="E4259" s="175"/>
      <c r="F4259" s="175"/>
      <c r="G4259" s="176"/>
      <c r="H4259" s="175"/>
      <c r="I4259" s="173"/>
      <c r="J4259" s="173"/>
      <c r="K4259" s="173"/>
      <c r="L4259" s="174"/>
      <c r="M4259" s="173"/>
      <c r="N4259" s="173"/>
      <c r="O4259" s="173"/>
      <c r="P4259" s="167"/>
    </row>
    <row r="4260" spans="1:16" x14ac:dyDescent="0.35">
      <c r="A4260" s="177"/>
      <c r="B4260" s="175"/>
      <c r="C4260" s="175"/>
      <c r="D4260" s="175"/>
      <c r="E4260" s="175"/>
      <c r="F4260" s="175"/>
      <c r="G4260" s="176"/>
      <c r="H4260" s="175"/>
      <c r="I4260" s="173"/>
      <c r="J4260" s="173"/>
      <c r="K4260" s="173"/>
      <c r="L4260" s="174"/>
      <c r="M4260" s="173"/>
      <c r="N4260" s="173"/>
      <c r="O4260" s="173"/>
      <c r="P4260" s="167"/>
    </row>
    <row r="4261" spans="1:16" x14ac:dyDescent="0.35">
      <c r="A4261" s="177"/>
      <c r="B4261" s="175"/>
      <c r="C4261" s="175"/>
      <c r="D4261" s="175"/>
      <c r="E4261" s="175"/>
      <c r="F4261" s="175"/>
      <c r="G4261" s="176"/>
      <c r="H4261" s="175"/>
      <c r="I4261" s="173"/>
      <c r="J4261" s="173"/>
      <c r="K4261" s="173"/>
      <c r="L4261" s="174"/>
      <c r="M4261" s="173"/>
      <c r="N4261" s="173"/>
      <c r="O4261" s="173"/>
      <c r="P4261" s="167"/>
    </row>
    <row r="4262" spans="1:16" x14ac:dyDescent="0.35">
      <c r="A4262" s="177"/>
      <c r="B4262" s="175"/>
      <c r="C4262" s="175"/>
      <c r="D4262" s="175"/>
      <c r="E4262" s="175"/>
      <c r="F4262" s="175"/>
      <c r="G4262" s="176"/>
      <c r="H4262" s="175"/>
      <c r="I4262" s="173"/>
      <c r="J4262" s="173"/>
      <c r="K4262" s="173"/>
      <c r="L4262" s="174"/>
      <c r="M4262" s="173"/>
      <c r="N4262" s="173"/>
      <c r="O4262" s="173"/>
      <c r="P4262" s="167"/>
    </row>
    <row r="4263" spans="1:16" x14ac:dyDescent="0.35">
      <c r="A4263" s="177"/>
      <c r="B4263" s="175"/>
      <c r="C4263" s="175"/>
      <c r="D4263" s="175"/>
      <c r="E4263" s="175"/>
      <c r="F4263" s="175"/>
      <c r="G4263" s="176"/>
      <c r="H4263" s="175"/>
      <c r="I4263" s="173"/>
      <c r="J4263" s="173"/>
      <c r="K4263" s="173"/>
      <c r="L4263" s="174"/>
      <c r="M4263" s="173"/>
      <c r="N4263" s="173"/>
      <c r="O4263" s="173"/>
      <c r="P4263" s="167"/>
    </row>
    <row r="4264" spans="1:16" x14ac:dyDescent="0.35">
      <c r="A4264" s="177"/>
      <c r="B4264" s="175"/>
      <c r="C4264" s="175"/>
      <c r="D4264" s="175"/>
      <c r="E4264" s="175"/>
      <c r="F4264" s="175"/>
      <c r="G4264" s="176"/>
      <c r="H4264" s="175"/>
      <c r="I4264" s="173"/>
      <c r="J4264" s="173"/>
      <c r="K4264" s="173"/>
      <c r="L4264" s="174"/>
      <c r="M4264" s="173"/>
      <c r="N4264" s="173"/>
      <c r="O4264" s="173"/>
      <c r="P4264" s="167"/>
    </row>
    <row r="4265" spans="1:16" x14ac:dyDescent="0.35">
      <c r="A4265" s="177"/>
      <c r="B4265" s="175"/>
      <c r="C4265" s="175"/>
      <c r="D4265" s="175"/>
      <c r="E4265" s="175"/>
      <c r="F4265" s="175"/>
      <c r="G4265" s="176"/>
      <c r="H4265" s="175"/>
      <c r="I4265" s="173"/>
      <c r="J4265" s="173"/>
      <c r="K4265" s="173"/>
      <c r="L4265" s="174"/>
      <c r="M4265" s="173"/>
      <c r="N4265" s="173"/>
      <c r="O4265" s="173"/>
      <c r="P4265" s="167"/>
    </row>
    <row r="4266" spans="1:16" x14ac:dyDescent="0.35">
      <c r="A4266" s="177"/>
      <c r="B4266" s="175"/>
      <c r="C4266" s="175"/>
      <c r="D4266" s="175"/>
      <c r="E4266" s="175"/>
      <c r="F4266" s="175"/>
      <c r="G4266" s="176"/>
      <c r="H4266" s="175"/>
      <c r="I4266" s="173"/>
      <c r="J4266" s="173"/>
      <c r="K4266" s="173"/>
      <c r="L4266" s="174"/>
      <c r="M4266" s="173"/>
      <c r="N4266" s="173"/>
      <c r="O4266" s="173"/>
      <c r="P4266" s="167"/>
    </row>
    <row r="4267" spans="1:16" x14ac:dyDescent="0.35">
      <c r="A4267" s="177"/>
      <c r="B4267" s="175"/>
      <c r="C4267" s="175"/>
      <c r="D4267" s="175"/>
      <c r="E4267" s="175"/>
      <c r="F4267" s="175"/>
      <c r="G4267" s="176"/>
      <c r="H4267" s="175"/>
      <c r="I4267" s="173"/>
      <c r="J4267" s="173"/>
      <c r="K4267" s="173"/>
      <c r="L4267" s="174"/>
      <c r="M4267" s="173"/>
      <c r="N4267" s="173"/>
      <c r="O4267" s="173"/>
      <c r="P4267" s="167"/>
    </row>
    <row r="4268" spans="1:16" x14ac:dyDescent="0.35">
      <c r="A4268" s="177"/>
      <c r="B4268" s="175"/>
      <c r="C4268" s="175"/>
      <c r="D4268" s="175"/>
      <c r="E4268" s="175"/>
      <c r="F4268" s="175"/>
      <c r="G4268" s="176"/>
      <c r="H4268" s="175"/>
      <c r="I4268" s="173"/>
      <c r="J4268" s="173"/>
      <c r="K4268" s="173"/>
      <c r="L4268" s="174"/>
      <c r="M4268" s="173"/>
      <c r="N4268" s="173"/>
      <c r="O4268" s="173"/>
      <c r="P4268" s="167"/>
    </row>
    <row r="4269" spans="1:16" x14ac:dyDescent="0.35">
      <c r="A4269" s="177"/>
      <c r="B4269" s="175"/>
      <c r="C4269" s="175"/>
      <c r="D4269" s="175"/>
      <c r="E4269" s="175"/>
      <c r="F4269" s="175"/>
      <c r="G4269" s="176"/>
      <c r="H4269" s="175"/>
      <c r="I4269" s="173"/>
      <c r="J4269" s="173"/>
      <c r="K4269" s="173"/>
      <c r="L4269" s="174"/>
      <c r="M4269" s="173"/>
      <c r="N4269" s="173"/>
      <c r="O4269" s="173"/>
      <c r="P4269" s="167"/>
    </row>
    <row r="4270" spans="1:16" x14ac:dyDescent="0.35">
      <c r="A4270" s="177"/>
      <c r="B4270" s="175"/>
      <c r="C4270" s="175"/>
      <c r="D4270" s="175"/>
      <c r="E4270" s="175"/>
      <c r="F4270" s="175"/>
      <c r="G4270" s="176"/>
      <c r="H4270" s="175"/>
      <c r="I4270" s="173"/>
      <c r="J4270" s="173"/>
      <c r="K4270" s="173"/>
      <c r="L4270" s="174"/>
      <c r="M4270" s="173"/>
      <c r="N4270" s="173"/>
      <c r="O4270" s="173"/>
      <c r="P4270" s="167"/>
    </row>
    <row r="4271" spans="1:16" x14ac:dyDescent="0.35">
      <c r="A4271" s="177"/>
      <c r="B4271" s="175"/>
      <c r="C4271" s="175"/>
      <c r="D4271" s="175"/>
      <c r="E4271" s="175"/>
      <c r="F4271" s="175"/>
      <c r="G4271" s="176"/>
      <c r="H4271" s="175"/>
      <c r="I4271" s="173"/>
      <c r="J4271" s="173"/>
      <c r="K4271" s="173"/>
      <c r="L4271" s="174"/>
      <c r="M4271" s="173"/>
      <c r="N4271" s="173"/>
      <c r="O4271" s="173"/>
      <c r="P4271" s="167"/>
    </row>
    <row r="4272" spans="1:16" x14ac:dyDescent="0.35">
      <c r="A4272" s="177"/>
      <c r="B4272" s="175"/>
      <c r="C4272" s="175"/>
      <c r="D4272" s="175"/>
      <c r="E4272" s="175"/>
      <c r="F4272" s="175"/>
      <c r="G4272" s="176"/>
      <c r="H4272" s="175"/>
      <c r="I4272" s="173"/>
      <c r="J4272" s="173"/>
      <c r="K4272" s="173"/>
      <c r="L4272" s="174"/>
      <c r="M4272" s="173"/>
      <c r="N4272" s="173"/>
      <c r="O4272" s="173"/>
      <c r="P4272" s="167"/>
    </row>
    <row r="4273" spans="1:16" x14ac:dyDescent="0.35">
      <c r="A4273" s="177"/>
      <c r="B4273" s="175"/>
      <c r="C4273" s="175"/>
      <c r="D4273" s="175"/>
      <c r="E4273" s="175"/>
      <c r="F4273" s="175"/>
      <c r="G4273" s="176"/>
      <c r="H4273" s="175"/>
      <c r="I4273" s="173"/>
      <c r="J4273" s="173"/>
      <c r="K4273" s="173"/>
      <c r="L4273" s="174"/>
      <c r="M4273" s="173"/>
      <c r="N4273" s="173"/>
      <c r="O4273" s="173"/>
      <c r="P4273" s="167"/>
    </row>
    <row r="4274" spans="1:16" x14ac:dyDescent="0.35">
      <c r="A4274" s="177"/>
      <c r="B4274" s="175"/>
      <c r="C4274" s="175"/>
      <c r="D4274" s="175"/>
      <c r="E4274" s="175"/>
      <c r="F4274" s="175"/>
      <c r="G4274" s="176"/>
      <c r="H4274" s="175"/>
      <c r="I4274" s="173"/>
      <c r="J4274" s="173"/>
      <c r="K4274" s="173"/>
      <c r="L4274" s="174"/>
      <c r="M4274" s="173"/>
      <c r="N4274" s="173"/>
      <c r="O4274" s="173"/>
      <c r="P4274" s="167"/>
    </row>
    <row r="4275" spans="1:16" x14ac:dyDescent="0.35">
      <c r="A4275" s="177"/>
      <c r="B4275" s="175"/>
      <c r="C4275" s="175"/>
      <c r="D4275" s="175"/>
      <c r="E4275" s="175"/>
      <c r="F4275" s="175"/>
      <c r="G4275" s="176"/>
      <c r="H4275" s="175"/>
      <c r="I4275" s="173"/>
      <c r="J4275" s="173"/>
      <c r="K4275" s="173"/>
      <c r="L4275" s="174"/>
      <c r="M4275" s="173"/>
      <c r="N4275" s="173"/>
      <c r="O4275" s="173"/>
      <c r="P4275" s="167"/>
    </row>
    <row r="4276" spans="1:16" x14ac:dyDescent="0.35">
      <c r="A4276" s="177"/>
      <c r="B4276" s="175"/>
      <c r="C4276" s="175"/>
      <c r="D4276" s="175"/>
      <c r="E4276" s="175"/>
      <c r="F4276" s="175"/>
      <c r="G4276" s="176"/>
      <c r="H4276" s="175"/>
      <c r="I4276" s="173"/>
      <c r="J4276" s="173"/>
      <c r="K4276" s="173"/>
      <c r="L4276" s="174"/>
      <c r="M4276" s="173"/>
      <c r="N4276" s="173"/>
      <c r="O4276" s="173"/>
      <c r="P4276" s="167"/>
    </row>
    <row r="4277" spans="1:16" x14ac:dyDescent="0.35">
      <c r="A4277" s="177"/>
      <c r="B4277" s="175"/>
      <c r="C4277" s="175"/>
      <c r="D4277" s="175"/>
      <c r="E4277" s="175"/>
      <c r="F4277" s="175"/>
      <c r="G4277" s="176"/>
      <c r="H4277" s="175"/>
      <c r="I4277" s="173"/>
      <c r="J4277" s="173"/>
      <c r="K4277" s="173"/>
      <c r="L4277" s="174"/>
      <c r="M4277" s="173"/>
      <c r="N4277" s="173"/>
      <c r="O4277" s="173"/>
      <c r="P4277" s="167"/>
    </row>
    <row r="4278" spans="1:16" x14ac:dyDescent="0.35">
      <c r="A4278" s="172"/>
      <c r="B4278" s="170"/>
      <c r="C4278" s="170"/>
      <c r="D4278" s="170"/>
      <c r="E4278" s="170"/>
      <c r="F4278" s="170"/>
      <c r="G4278" s="171"/>
      <c r="H4278" s="170"/>
      <c r="I4278" s="168"/>
      <c r="J4278" s="168"/>
      <c r="K4278" s="168"/>
      <c r="L4278" s="169"/>
      <c r="M4278" s="168"/>
      <c r="N4278" s="168"/>
      <c r="O4278" s="168"/>
      <c r="P4278" s="167"/>
    </row>
  </sheetData>
  <autoFilter ref="A7:P3248" xr:uid="{00000000-0009-0000-0000-000012000000}"/>
  <mergeCells count="5">
    <mergeCell ref="I6:L6"/>
    <mergeCell ref="G2:I3"/>
    <mergeCell ref="M6:P6"/>
    <mergeCell ref="M2:P3"/>
    <mergeCell ref="A5:I5"/>
  </mergeCells>
  <conditionalFormatting sqref="A3228:O4278 L8:O112 L114:O3227 L113:M113">
    <cfRule type="containsBlanks" priority="6">
      <formula>LEN(TRIM(A8))=0</formula>
    </cfRule>
  </conditionalFormatting>
  <conditionalFormatting sqref="L8:L4278 P8:P4278">
    <cfRule type="cellIs" dxfId="61" priority="4" operator="greaterThan">
      <formula>0</formula>
    </cfRule>
    <cfRule type="cellIs" dxfId="60" priority="5" operator="lessThan">
      <formula>0</formula>
    </cfRule>
  </conditionalFormatting>
  <conditionalFormatting sqref="P113">
    <cfRule type="containsBlanks" priority="1">
      <formula>LEN(TRIM(P113))=0</formula>
    </cfRule>
  </conditionalFormatting>
  <pageMargins left="0.34722222222222199" right="0.15277777777777801" top="0.23611111111111099" bottom="0" header="0.3" footer="0.3"/>
  <pageSetup paperSize="9" orientation="landscape" horizontalDpi="300" verticalDpi="300" r:id="rId1"/>
  <headerFooter>
    <oddHeader xml:space="preserve">&amp;L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18">
    <tabColor rgb="FFFF2F92"/>
  </sheetPr>
  <dimension ref="A1:N106"/>
  <sheetViews>
    <sheetView showGridLines="0" zoomScale="130" zoomScaleNormal="130" zoomScaleSheetLayoutView="150" zoomScalePageLayoutView="160" workbookViewId="0"/>
  </sheetViews>
  <sheetFormatPr baseColWidth="10" defaultColWidth="10.58203125" defaultRowHeight="15.5" x14ac:dyDescent="0.35"/>
  <cols>
    <col min="1" max="1" width="3.08203125" style="17" customWidth="1"/>
    <col min="2" max="2" width="10.08203125" style="17" customWidth="1"/>
    <col min="3" max="3" width="5.58203125" style="17" customWidth="1"/>
    <col min="4" max="4" width="1.33203125" style="17" customWidth="1"/>
    <col min="5" max="5" width="4.58203125" style="17" customWidth="1"/>
    <col min="6" max="6" width="10.08203125" style="17" customWidth="1"/>
    <col min="7" max="7" width="5.5" style="17" customWidth="1"/>
    <col min="8" max="8" width="1.33203125" style="17" customWidth="1"/>
    <col min="9" max="9" width="4.58203125" style="17" customWidth="1"/>
    <col min="10" max="10" width="10.08203125" style="17" customWidth="1"/>
    <col min="11" max="11" width="6.08203125" style="17" customWidth="1"/>
    <col min="12" max="12" width="4.58203125" style="17" customWidth="1"/>
    <col min="13" max="13" width="11.5" style="17" customWidth="1"/>
    <col min="14" max="14" width="6.5" style="17" customWidth="1"/>
    <col min="15" max="55" width="5" style="17" customWidth="1"/>
    <col min="56" max="16384" width="10.58203125" style="17"/>
  </cols>
  <sheetData>
    <row r="1" spans="1:14" ht="15" customHeight="1" x14ac:dyDescent="0.35">
      <c r="A1" s="16"/>
      <c r="B1" s="16"/>
      <c r="C1" s="16"/>
      <c r="D1" s="16"/>
      <c r="E1" s="16"/>
      <c r="F1" s="16"/>
      <c r="G1" s="16"/>
      <c r="H1" s="16"/>
      <c r="I1" s="16"/>
      <c r="J1" s="16"/>
      <c r="K1" s="16"/>
      <c r="L1" s="16"/>
      <c r="M1" s="16"/>
      <c r="N1" s="16"/>
    </row>
    <row r="2" spans="1:14" ht="15" customHeight="1" x14ac:dyDescent="0.35">
      <c r="A2" s="16"/>
      <c r="B2" s="16"/>
      <c r="C2" s="15" t="s">
        <v>35</v>
      </c>
      <c r="D2" s="18"/>
      <c r="E2" s="18"/>
      <c r="F2" s="18"/>
      <c r="G2" s="16"/>
      <c r="H2" s="16"/>
      <c r="I2" s="16"/>
      <c r="J2" s="16"/>
      <c r="K2" s="16"/>
      <c r="L2" s="301" t="s">
        <v>85</v>
      </c>
      <c r="M2" s="301"/>
      <c r="N2" s="301"/>
    </row>
    <row r="3" spans="1:14" ht="15" customHeight="1" x14ac:dyDescent="0.35">
      <c r="A3" s="16"/>
      <c r="B3" s="16"/>
      <c r="C3" s="348" t="s">
        <v>9580</v>
      </c>
      <c r="D3" s="348"/>
      <c r="E3" s="348"/>
      <c r="F3" s="348"/>
      <c r="G3" s="348"/>
      <c r="H3" s="348"/>
      <c r="I3" s="348"/>
      <c r="J3" s="348"/>
      <c r="K3" s="348"/>
      <c r="L3" s="301"/>
      <c r="M3" s="301"/>
      <c r="N3" s="301"/>
    </row>
    <row r="4" spans="1:14" ht="15" customHeight="1" thickBot="1" x14ac:dyDescent="0.4">
      <c r="A4" s="19"/>
      <c r="B4" s="19"/>
      <c r="C4" s="349"/>
      <c r="D4" s="349"/>
      <c r="E4" s="349"/>
      <c r="F4" s="349"/>
      <c r="G4" s="349"/>
      <c r="H4" s="349"/>
      <c r="I4" s="349"/>
      <c r="J4" s="349"/>
      <c r="K4" s="349"/>
      <c r="L4" s="135"/>
      <c r="M4" s="135"/>
      <c r="N4" s="19"/>
    </row>
    <row r="5" spans="1:14" ht="15" customHeight="1" x14ac:dyDescent="0.35">
      <c r="A5" s="16"/>
      <c r="B5" s="16"/>
      <c r="C5" s="16"/>
      <c r="D5" s="16"/>
      <c r="E5" s="16"/>
      <c r="F5" s="16"/>
      <c r="G5" s="16"/>
      <c r="H5" s="16"/>
      <c r="I5" s="16"/>
      <c r="J5" s="16"/>
      <c r="K5" s="16"/>
      <c r="L5" s="16"/>
      <c r="M5" s="16"/>
      <c r="N5" s="16"/>
    </row>
    <row r="6" spans="1:14" ht="15" customHeight="1" x14ac:dyDescent="0.35">
      <c r="A6" s="32" t="s">
        <v>1</v>
      </c>
      <c r="B6" s="16"/>
      <c r="C6" s="21"/>
      <c r="D6" s="21"/>
      <c r="E6" s="16"/>
      <c r="F6" s="16"/>
      <c r="G6" s="16"/>
      <c r="H6" s="16"/>
      <c r="I6" s="16"/>
      <c r="J6" s="16"/>
      <c r="K6" s="70"/>
      <c r="L6" s="21"/>
      <c r="M6" s="21"/>
      <c r="N6" s="21"/>
    </row>
    <row r="7" spans="1:14" ht="15" customHeight="1" x14ac:dyDescent="0.35">
      <c r="A7" s="94"/>
      <c r="B7" s="95"/>
      <c r="C7" s="95"/>
      <c r="D7" s="95"/>
      <c r="E7" s="95"/>
      <c r="F7" s="95"/>
      <c r="G7" s="95"/>
      <c r="H7" s="95"/>
      <c r="I7" s="95"/>
      <c r="J7" s="95"/>
      <c r="K7" s="94"/>
      <c r="L7" s="95"/>
      <c r="M7" s="95"/>
      <c r="N7" s="95"/>
    </row>
    <row r="8" spans="1:14" ht="15" customHeight="1" x14ac:dyDescent="0.35">
      <c r="A8" s="100" t="s">
        <v>14</v>
      </c>
      <c r="B8" s="26">
        <v>278120</v>
      </c>
      <c r="C8" s="132" t="s">
        <v>9886</v>
      </c>
      <c r="D8" s="133"/>
      <c r="E8" s="100" t="s">
        <v>1226</v>
      </c>
      <c r="F8" s="26">
        <v>519262</v>
      </c>
      <c r="G8" s="134" t="s">
        <v>12149</v>
      </c>
      <c r="H8" s="133"/>
      <c r="I8" s="100" t="s">
        <v>14</v>
      </c>
      <c r="J8" s="26">
        <v>7389172</v>
      </c>
      <c r="K8" s="101" t="s">
        <v>12000</v>
      </c>
      <c r="L8" s="100"/>
      <c r="M8" s="26"/>
      <c r="N8" s="98"/>
    </row>
    <row r="9" spans="1:14" ht="15" customHeight="1" x14ac:dyDescent="0.35">
      <c r="A9" s="29"/>
      <c r="B9" s="311" t="s">
        <v>7</v>
      </c>
      <c r="C9" s="311"/>
      <c r="D9" s="151"/>
      <c r="E9" s="150"/>
      <c r="F9" s="150" t="s">
        <v>232</v>
      </c>
      <c r="G9" s="111"/>
      <c r="H9" s="151"/>
      <c r="I9" s="150"/>
      <c r="J9" s="311" t="s">
        <v>233</v>
      </c>
      <c r="K9" s="324"/>
      <c r="L9" s="72"/>
      <c r="M9" s="150"/>
      <c r="N9" s="129"/>
    </row>
    <row r="10" spans="1:14" ht="15" customHeight="1" x14ac:dyDescent="0.35">
      <c r="A10" s="21"/>
      <c r="B10" s="332" t="s">
        <v>11618</v>
      </c>
      <c r="C10" s="332"/>
      <c r="D10" s="152"/>
      <c r="E10" s="25"/>
      <c r="F10" s="332" t="s">
        <v>11999</v>
      </c>
      <c r="G10" s="332"/>
      <c r="H10" s="152"/>
      <c r="I10" s="25"/>
      <c r="J10" s="130" t="s">
        <v>12001</v>
      </c>
      <c r="K10" s="129"/>
      <c r="L10" s="72"/>
      <c r="M10" s="150"/>
      <c r="N10" s="129"/>
    </row>
    <row r="11" spans="1:14" ht="12.75" customHeight="1" x14ac:dyDescent="0.35">
      <c r="A11" s="21"/>
      <c r="B11" s="335" t="s">
        <v>1165</v>
      </c>
      <c r="C11" s="335"/>
      <c r="D11" s="153"/>
      <c r="E11" s="111"/>
      <c r="F11" s="337" t="s">
        <v>363</v>
      </c>
      <c r="G11" s="337"/>
      <c r="H11" s="153"/>
      <c r="I11" s="111"/>
      <c r="J11" s="337" t="s">
        <v>363</v>
      </c>
      <c r="K11" s="338"/>
      <c r="L11" s="112"/>
      <c r="M11" s="130"/>
      <c r="N11" s="131"/>
    </row>
    <row r="12" spans="1:14" ht="15.75" customHeight="1" x14ac:dyDescent="0.35">
      <c r="A12" s="21"/>
      <c r="B12" s="111"/>
      <c r="C12" s="111"/>
      <c r="D12" s="115"/>
      <c r="E12" s="111"/>
      <c r="F12" s="337"/>
      <c r="G12" s="337"/>
      <c r="H12" s="115"/>
      <c r="I12" s="111"/>
      <c r="J12" s="337"/>
      <c r="K12" s="338"/>
      <c r="L12" s="112"/>
      <c r="M12" s="337"/>
      <c r="N12" s="338"/>
    </row>
    <row r="13" spans="1:14" s="78" customFormat="1" ht="15" customHeight="1" x14ac:dyDescent="0.35">
      <c r="A13" s="120"/>
      <c r="B13" s="121"/>
      <c r="C13" s="121"/>
      <c r="D13" s="121"/>
      <c r="E13" s="121"/>
      <c r="F13" s="121"/>
      <c r="G13" s="121"/>
      <c r="H13" s="121"/>
      <c r="I13" s="121"/>
      <c r="J13" s="121"/>
      <c r="K13" s="121"/>
      <c r="L13" s="121"/>
      <c r="M13" s="121"/>
      <c r="N13" s="121"/>
    </row>
    <row r="14" spans="1:14" ht="9.75" customHeight="1" x14ac:dyDescent="0.35">
      <c r="A14" s="21"/>
      <c r="B14" s="21"/>
      <c r="C14" s="21"/>
      <c r="D14" s="21"/>
      <c r="E14" s="21"/>
      <c r="F14" s="21"/>
      <c r="G14" s="21"/>
      <c r="H14" s="21"/>
      <c r="I14" s="21"/>
      <c r="J14" s="21"/>
      <c r="K14" s="21"/>
      <c r="L14" s="21"/>
      <c r="M14" s="21"/>
      <c r="N14" s="21"/>
    </row>
    <row r="15" spans="1:14" ht="16.5" customHeight="1" x14ac:dyDescent="0.35">
      <c r="A15" s="38" t="s">
        <v>9581</v>
      </c>
      <c r="B15" s="38"/>
      <c r="C15" s="38"/>
      <c r="D15" s="38"/>
      <c r="E15" s="38"/>
      <c r="F15" s="38"/>
      <c r="G15" s="38"/>
      <c r="H15" s="38"/>
      <c r="I15" s="38"/>
      <c r="J15" s="38"/>
      <c r="K15" s="38"/>
      <c r="L15" s="38"/>
      <c r="M15" s="38"/>
      <c r="N15" s="38"/>
    </row>
    <row r="16" spans="1:14" ht="16.5" customHeight="1" x14ac:dyDescent="0.35">
      <c r="A16" s="21"/>
      <c r="B16" s="147"/>
      <c r="C16" s="21"/>
      <c r="D16" s="21"/>
      <c r="E16" s="21"/>
      <c r="F16" s="21"/>
      <c r="G16" s="21"/>
      <c r="H16" s="21"/>
      <c r="I16" s="21"/>
      <c r="J16" s="21"/>
      <c r="K16" s="21"/>
      <c r="L16" s="138"/>
      <c r="M16" s="138"/>
      <c r="N16" s="138"/>
    </row>
    <row r="17" spans="1:14" ht="16.5" customHeight="1" x14ac:dyDescent="0.35">
      <c r="A17" s="21"/>
      <c r="B17" s="21"/>
      <c r="C17" s="21"/>
      <c r="D17" s="21"/>
      <c r="E17" s="21"/>
      <c r="F17" s="148"/>
      <c r="G17" s="21"/>
      <c r="H17" s="21"/>
      <c r="I17" s="21"/>
      <c r="J17" s="356" t="s">
        <v>1164</v>
      </c>
      <c r="K17" s="356"/>
      <c r="L17" s="356"/>
      <c r="M17" s="214">
        <v>82237</v>
      </c>
      <c r="N17" s="165">
        <v>0.63</v>
      </c>
    </row>
    <row r="18" spans="1:14" ht="16.5" customHeight="1" x14ac:dyDescent="0.35">
      <c r="A18" s="21"/>
      <c r="B18" s="21"/>
      <c r="C18" s="21"/>
      <c r="D18" s="21"/>
      <c r="E18" s="21"/>
      <c r="F18" s="148"/>
      <c r="G18" s="21"/>
      <c r="H18" s="21"/>
      <c r="I18" s="21"/>
      <c r="J18" s="354" t="s">
        <v>1163</v>
      </c>
      <c r="K18" s="354"/>
      <c r="L18" s="354"/>
      <c r="M18" s="215">
        <v>16785</v>
      </c>
      <c r="N18" s="165">
        <v>0.64</v>
      </c>
    </row>
    <row r="19" spans="1:14" ht="16.5" customHeight="1" x14ac:dyDescent="0.35">
      <c r="A19" s="21"/>
      <c r="B19" s="21"/>
      <c r="C19" s="21"/>
      <c r="D19" s="21"/>
      <c r="E19" s="21"/>
      <c r="F19" s="21"/>
      <c r="G19" s="21"/>
      <c r="H19" s="21"/>
      <c r="I19" s="21"/>
      <c r="J19" s="354" t="s">
        <v>1162</v>
      </c>
      <c r="K19" s="354"/>
      <c r="L19" s="354"/>
      <c r="M19" s="215">
        <v>68342</v>
      </c>
      <c r="N19" s="165">
        <v>0.55000000000000004</v>
      </c>
    </row>
    <row r="20" spans="1:14" ht="16.5" customHeight="1" x14ac:dyDescent="0.35">
      <c r="A20" s="21"/>
      <c r="B20" s="21"/>
      <c r="C20" s="21"/>
      <c r="D20" s="21"/>
      <c r="E20" s="21"/>
      <c r="F20" s="21"/>
      <c r="G20" s="21"/>
      <c r="H20" s="21"/>
      <c r="I20" s="21"/>
      <c r="J20" s="354" t="s">
        <v>1161</v>
      </c>
      <c r="K20" s="354"/>
      <c r="L20" s="354"/>
      <c r="M20" s="215">
        <v>58849</v>
      </c>
      <c r="N20" s="165">
        <v>0.75</v>
      </c>
    </row>
    <row r="21" spans="1:14" ht="16.5" customHeight="1" x14ac:dyDescent="0.35">
      <c r="A21" s="21"/>
      <c r="B21" s="21"/>
      <c r="C21" s="21"/>
      <c r="D21" s="21"/>
      <c r="E21" s="21"/>
      <c r="F21" s="21"/>
      <c r="G21" s="21"/>
      <c r="H21" s="21"/>
      <c r="I21" s="21"/>
      <c r="J21" s="354" t="s">
        <v>1193</v>
      </c>
      <c r="K21" s="354"/>
      <c r="L21" s="354"/>
      <c r="M21" s="215">
        <v>21134</v>
      </c>
      <c r="N21" s="165">
        <v>0.56000000000000005</v>
      </c>
    </row>
    <row r="22" spans="1:14" ht="16.5" customHeight="1" x14ac:dyDescent="0.35">
      <c r="A22" s="21"/>
      <c r="B22" s="21"/>
      <c r="C22" s="21"/>
      <c r="D22" s="21"/>
      <c r="E22" s="21"/>
      <c r="F22" s="21"/>
      <c r="G22" s="21"/>
      <c r="H22" s="21"/>
      <c r="I22" s="21"/>
      <c r="J22" s="355" t="s">
        <v>1159</v>
      </c>
      <c r="K22" s="355"/>
      <c r="L22" s="355"/>
      <c r="M22" s="216">
        <v>5749</v>
      </c>
      <c r="N22" s="213">
        <v>0.7</v>
      </c>
    </row>
    <row r="23" spans="1:14" ht="16.5" customHeight="1" x14ac:dyDescent="0.35">
      <c r="A23" s="21"/>
      <c r="B23" s="21"/>
      <c r="C23" s="21"/>
      <c r="D23" s="21"/>
      <c r="E23" s="21"/>
      <c r="F23" s="21"/>
      <c r="G23" s="21"/>
      <c r="H23" s="21"/>
      <c r="I23" s="21"/>
      <c r="J23" s="21"/>
      <c r="K23" s="21"/>
      <c r="L23" s="21"/>
      <c r="M23" s="21"/>
      <c r="N23" s="21"/>
    </row>
    <row r="24" spans="1:14" ht="12.75" customHeight="1" x14ac:dyDescent="0.35">
      <c r="A24" s="21"/>
      <c r="B24" s="21"/>
      <c r="C24" s="21"/>
      <c r="D24" s="21"/>
      <c r="E24" s="21"/>
      <c r="F24" s="21"/>
      <c r="G24" s="21"/>
      <c r="H24" s="21"/>
      <c r="I24" s="21"/>
      <c r="J24" s="144"/>
      <c r="K24" s="146" t="s">
        <v>1166</v>
      </c>
      <c r="L24" s="21"/>
      <c r="M24" s="21"/>
      <c r="N24" s="21"/>
    </row>
    <row r="25" spans="1:14" ht="12" customHeight="1" x14ac:dyDescent="0.35">
      <c r="A25" s="21"/>
      <c r="B25" s="21"/>
      <c r="C25" s="21"/>
      <c r="D25" s="21"/>
      <c r="E25" s="21"/>
      <c r="F25" s="21"/>
      <c r="G25" s="21"/>
      <c r="H25" s="21"/>
      <c r="I25" s="21"/>
      <c r="J25" s="155"/>
      <c r="K25" s="146" t="s">
        <v>1218</v>
      </c>
      <c r="L25" s="21"/>
      <c r="M25" s="21"/>
      <c r="N25" s="21"/>
    </row>
    <row r="26" spans="1:14" ht="16.5" customHeight="1" x14ac:dyDescent="0.35">
      <c r="A26" s="21"/>
      <c r="B26" s="21"/>
      <c r="C26" s="21"/>
      <c r="D26" s="21"/>
      <c r="E26" s="21"/>
      <c r="F26" s="21"/>
      <c r="G26" s="21"/>
      <c r="H26" s="21"/>
      <c r="I26" s="21"/>
      <c r="J26" s="21"/>
      <c r="K26" s="21"/>
      <c r="L26" s="21"/>
      <c r="M26" s="21"/>
      <c r="N26" s="21"/>
    </row>
    <row r="27" spans="1:14" ht="16.5" customHeight="1" x14ac:dyDescent="0.35">
      <c r="A27" s="38" t="s">
        <v>1167</v>
      </c>
      <c r="B27" s="35"/>
      <c r="C27" s="35"/>
      <c r="D27" s="35"/>
      <c r="E27" s="35"/>
      <c r="F27" s="35"/>
      <c r="G27" s="35"/>
      <c r="H27" s="35"/>
      <c r="I27" s="35"/>
      <c r="J27" s="35"/>
      <c r="K27" s="35"/>
      <c r="L27" s="35"/>
      <c r="M27" s="35"/>
      <c r="N27" s="35"/>
    </row>
    <row r="28" spans="1:14" ht="26.25" customHeight="1" x14ac:dyDescent="0.35">
      <c r="A28" s="21"/>
      <c r="B28" s="21"/>
      <c r="C28" s="21"/>
      <c r="D28" s="21"/>
      <c r="E28" s="21"/>
      <c r="F28" s="21"/>
      <c r="G28" s="21"/>
      <c r="H28" s="21"/>
      <c r="I28" s="21"/>
      <c r="J28" s="21"/>
      <c r="K28" s="21"/>
      <c r="L28" s="21"/>
      <c r="M28" s="21"/>
      <c r="N28" s="21"/>
    </row>
    <row r="29" spans="1:14" ht="16.5" customHeight="1" x14ac:dyDescent="0.35">
      <c r="A29" s="21"/>
      <c r="B29" s="21"/>
      <c r="C29" s="21"/>
      <c r="D29" s="21"/>
      <c r="E29" s="21"/>
      <c r="F29" s="21"/>
      <c r="G29" s="21"/>
      <c r="H29" s="21"/>
      <c r="I29" s="21"/>
      <c r="J29" s="35" t="s">
        <v>1172</v>
      </c>
      <c r="K29" s="35"/>
      <c r="L29" s="35"/>
      <c r="M29" s="35"/>
      <c r="N29" s="21"/>
    </row>
    <row r="30" spans="1:14" ht="16.5" customHeight="1" x14ac:dyDescent="0.35">
      <c r="A30" s="21"/>
      <c r="B30" s="21"/>
      <c r="C30" s="21"/>
      <c r="D30" s="21"/>
      <c r="E30" s="21"/>
      <c r="F30" s="21"/>
      <c r="G30" s="21"/>
      <c r="H30" s="21"/>
      <c r="I30" s="21"/>
      <c r="J30" s="353" t="str">
        <f>'Graphique Data'!$A$65</f>
        <v>&lt;1 mois</v>
      </c>
      <c r="K30" s="353"/>
      <c r="L30" s="358">
        <f ca="1">'Graphique Data'!$B$65</f>
        <v>113659</v>
      </c>
      <c r="M30" s="358"/>
      <c r="N30" s="156">
        <f ca="1">L30/L36</f>
        <v>0.35147412625472357</v>
      </c>
    </row>
    <row r="31" spans="1:14" ht="16.5" customHeight="1" x14ac:dyDescent="0.35">
      <c r="A31" s="21"/>
      <c r="B31" s="21"/>
      <c r="C31" s="21"/>
      <c r="D31" s="21"/>
      <c r="E31" s="21"/>
      <c r="F31" s="21"/>
      <c r="G31" s="21"/>
      <c r="H31" s="21"/>
      <c r="I31" s="21"/>
      <c r="J31" s="350" t="str">
        <f>'Graphique Data'!$A$66</f>
        <v>Entre 1 et 6 mois</v>
      </c>
      <c r="K31" s="350"/>
      <c r="L31" s="359">
        <f ca="1">'Graphique Data'!$B$66</f>
        <v>56944</v>
      </c>
      <c r="M31" s="359"/>
      <c r="N31" s="157">
        <f ca="1">L31/L36</f>
        <v>0.17609113792527631</v>
      </c>
    </row>
    <row r="32" spans="1:14" ht="16.5" customHeight="1" x14ac:dyDescent="0.35">
      <c r="A32" s="21"/>
      <c r="B32" s="21"/>
      <c r="C32" s="21"/>
      <c r="D32" s="21"/>
      <c r="E32" s="21"/>
      <c r="F32" s="21"/>
      <c r="G32" s="21"/>
      <c r="H32" s="21"/>
      <c r="I32" s="21"/>
      <c r="J32" s="350" t="str">
        <f>'Graphique Data'!$A$67</f>
        <v xml:space="preserve">Entre 6 et 12 mois </v>
      </c>
      <c r="K32" s="350"/>
      <c r="L32" s="359">
        <f ca="1">'Graphique Data'!$B$67</f>
        <v>39647</v>
      </c>
      <c r="M32" s="359"/>
      <c r="N32" s="157">
        <f ca="1">L32/L36</f>
        <v>0.12260265076783207</v>
      </c>
    </row>
    <row r="33" spans="1:14" ht="16.5" customHeight="1" x14ac:dyDescent="0.35">
      <c r="A33" s="21"/>
      <c r="B33" s="21"/>
      <c r="C33" s="21"/>
      <c r="D33" s="21"/>
      <c r="E33" s="21"/>
      <c r="F33" s="21"/>
      <c r="G33" s="21"/>
      <c r="H33" s="21"/>
      <c r="I33" s="21"/>
      <c r="J33" s="350" t="str">
        <f>'Graphique Data'!$A$68</f>
        <v>&gt;12 mois</v>
      </c>
      <c r="K33" s="350"/>
      <c r="L33" s="359">
        <v>62106</v>
      </c>
      <c r="M33" s="359"/>
      <c r="N33" s="157">
        <f ca="1">L33/L36</f>
        <v>0.19205388121640929</v>
      </c>
    </row>
    <row r="34" spans="1:14" ht="16.5" customHeight="1" x14ac:dyDescent="0.35">
      <c r="A34" s="21"/>
      <c r="B34" s="21"/>
      <c r="C34" s="21"/>
      <c r="D34" s="21"/>
      <c r="E34" s="21"/>
      <c r="F34" s="21"/>
      <c r="G34" s="21"/>
      <c r="H34" s="21"/>
      <c r="I34" s="21"/>
      <c r="J34" s="350" t="str">
        <f>'Graphique Data'!$A$69</f>
        <v>Aucune connexion</v>
      </c>
      <c r="K34" s="350"/>
      <c r="L34" s="359">
        <f ca="1">'Graphique Data'!$B$69</f>
        <v>5495</v>
      </c>
      <c r="M34" s="359"/>
      <c r="N34" s="157">
        <f ca="1">L34/L36</f>
        <v>1.6992497943583051E-2</v>
      </c>
    </row>
    <row r="35" spans="1:14" ht="16.5" customHeight="1" x14ac:dyDescent="0.35">
      <c r="A35" s="21"/>
      <c r="B35" s="21"/>
      <c r="C35" s="21"/>
      <c r="D35" s="21"/>
      <c r="E35" s="21"/>
      <c r="F35" s="21"/>
      <c r="G35" s="21"/>
      <c r="H35" s="21"/>
      <c r="I35" s="21"/>
      <c r="J35" s="350" t="str">
        <f>'Graphique Data'!$A$70</f>
        <v>n.c.</v>
      </c>
      <c r="K35" s="350"/>
      <c r="L35" s="359">
        <f ca="1">'Graphique Data'!$B$70</f>
        <v>45527</v>
      </c>
      <c r="M35" s="359"/>
      <c r="N35" s="157">
        <f ca="1">L35/L36</f>
        <v>0.14078570589217573</v>
      </c>
    </row>
    <row r="36" spans="1:14" ht="16.5" customHeight="1" x14ac:dyDescent="0.35">
      <c r="A36" s="21"/>
      <c r="B36" s="21"/>
      <c r="C36" s="21"/>
      <c r="D36" s="21"/>
      <c r="E36" s="21"/>
      <c r="F36" s="21"/>
      <c r="G36" s="21"/>
      <c r="H36" s="21"/>
      <c r="I36" s="21"/>
      <c r="J36" s="21"/>
      <c r="K36" s="21"/>
      <c r="L36" s="357">
        <f ca="1">SUM(L30:M35)</f>
        <v>323378</v>
      </c>
      <c r="M36" s="357"/>
      <c r="N36" s="21"/>
    </row>
    <row r="37" spans="1:14" ht="16.5" customHeight="1" x14ac:dyDescent="0.35">
      <c r="A37" s="21"/>
      <c r="B37" s="21"/>
      <c r="C37" s="21"/>
      <c r="D37" s="21"/>
      <c r="E37" s="21"/>
      <c r="F37" s="21"/>
      <c r="G37" s="21"/>
      <c r="H37" s="21"/>
      <c r="I37" s="21"/>
      <c r="J37" s="21"/>
      <c r="K37" s="21"/>
      <c r="L37" s="21"/>
      <c r="M37" s="21"/>
      <c r="N37" s="21"/>
    </row>
    <row r="38" spans="1:14" ht="16.5" customHeight="1" x14ac:dyDescent="0.35">
      <c r="A38" s="21"/>
      <c r="B38" s="21"/>
      <c r="C38" s="21"/>
      <c r="D38" s="21"/>
      <c r="E38" s="21"/>
      <c r="F38" s="21"/>
      <c r="G38" s="21"/>
      <c r="H38" s="21"/>
      <c r="I38" s="21"/>
      <c r="J38" s="21"/>
      <c r="K38" s="21"/>
      <c r="L38" s="21"/>
      <c r="M38" s="21"/>
      <c r="N38" s="21"/>
    </row>
    <row r="39" spans="1:14" ht="15" customHeight="1" x14ac:dyDescent="0.35">
      <c r="A39" s="38" t="s">
        <v>9582</v>
      </c>
      <c r="B39" s="35"/>
      <c r="C39" s="35"/>
      <c r="D39" s="35"/>
      <c r="E39" s="35"/>
      <c r="F39" s="35"/>
      <c r="G39" s="35"/>
      <c r="H39" s="35"/>
      <c r="I39" s="35"/>
      <c r="J39" s="35"/>
      <c r="K39" s="35"/>
      <c r="L39" s="35"/>
      <c r="M39" s="35"/>
      <c r="N39" s="35"/>
    </row>
    <row r="40" spans="1:14" ht="6.75" customHeight="1" x14ac:dyDescent="0.35">
      <c r="A40" s="21"/>
      <c r="B40" s="21"/>
      <c r="C40" s="21"/>
      <c r="D40" s="21"/>
      <c r="E40" s="21"/>
      <c r="F40" s="21"/>
      <c r="G40" s="21"/>
      <c r="H40" s="21"/>
      <c r="I40" s="21"/>
      <c r="J40" s="21"/>
      <c r="K40" s="21"/>
      <c r="L40" s="21"/>
      <c r="M40" s="21"/>
      <c r="N40" s="21"/>
    </row>
    <row r="41" spans="1:14" x14ac:dyDescent="0.35">
      <c r="A41" s="104"/>
      <c r="B41" s="16"/>
      <c r="C41" s="16"/>
      <c r="D41" s="16"/>
      <c r="E41" s="16"/>
      <c r="F41" s="104" t="s">
        <v>1190</v>
      </c>
      <c r="G41" s="16"/>
      <c r="H41" s="16"/>
      <c r="I41" s="16"/>
      <c r="J41" s="104" t="s">
        <v>1191</v>
      </c>
      <c r="K41" s="16"/>
      <c r="L41" s="16"/>
      <c r="M41" s="16"/>
      <c r="N41" s="40"/>
    </row>
    <row r="42" spans="1:14" ht="15" customHeight="1" x14ac:dyDescent="0.35">
      <c r="A42" s="351" t="s">
        <v>1164</v>
      </c>
      <c r="B42" s="351"/>
      <c r="C42" s="351"/>
      <c r="D42" s="158"/>
      <c r="E42" s="159" t="s">
        <v>1226</v>
      </c>
      <c r="F42" s="217">
        <v>476155</v>
      </c>
      <c r="G42" s="362" t="s">
        <v>12150</v>
      </c>
      <c r="H42" s="363"/>
      <c r="I42" s="159" t="s">
        <v>14</v>
      </c>
      <c r="J42" s="217">
        <v>3633188</v>
      </c>
      <c r="K42" s="362" t="s">
        <v>12003</v>
      </c>
      <c r="L42" s="368"/>
      <c r="M42" s="16"/>
      <c r="N42" s="16"/>
    </row>
    <row r="43" spans="1:14" ht="15" customHeight="1" x14ac:dyDescent="0.35">
      <c r="A43" s="352" t="s">
        <v>1163</v>
      </c>
      <c r="B43" s="352"/>
      <c r="C43" s="352"/>
      <c r="D43" s="160"/>
      <c r="E43" s="161" t="s">
        <v>1226</v>
      </c>
      <c r="F43" s="218">
        <v>2923</v>
      </c>
      <c r="G43" s="364" t="s">
        <v>11592</v>
      </c>
      <c r="H43" s="365"/>
      <c r="I43" s="161" t="s">
        <v>14</v>
      </c>
      <c r="J43" s="218">
        <v>343926</v>
      </c>
      <c r="K43" s="366" t="s">
        <v>12151</v>
      </c>
      <c r="L43" s="369"/>
      <c r="M43" s="16"/>
      <c r="N43" s="16"/>
    </row>
    <row r="44" spans="1:14" ht="15" customHeight="1" x14ac:dyDescent="0.35">
      <c r="A44" s="352" t="s">
        <v>1162</v>
      </c>
      <c r="B44" s="352"/>
      <c r="C44" s="352"/>
      <c r="D44" s="160"/>
      <c r="E44" s="161" t="s">
        <v>1226</v>
      </c>
      <c r="F44" s="218">
        <v>22270</v>
      </c>
      <c r="G44" s="366" t="s">
        <v>12152</v>
      </c>
      <c r="H44" s="365"/>
      <c r="I44" s="161" t="s">
        <v>14</v>
      </c>
      <c r="J44" s="218">
        <v>1421009</v>
      </c>
      <c r="K44" s="366" t="s">
        <v>12004</v>
      </c>
      <c r="L44" s="369"/>
      <c r="M44" s="16"/>
      <c r="N44" s="16"/>
    </row>
    <row r="45" spans="1:14" ht="15" customHeight="1" x14ac:dyDescent="0.35">
      <c r="A45" s="352" t="s">
        <v>1161</v>
      </c>
      <c r="B45" s="352"/>
      <c r="C45" s="352"/>
      <c r="D45" s="160"/>
      <c r="E45" s="161" t="s">
        <v>1226</v>
      </c>
      <c r="F45" s="218">
        <v>2090</v>
      </c>
      <c r="G45" s="366" t="s">
        <v>12005</v>
      </c>
      <c r="H45" s="365"/>
      <c r="I45" s="161" t="s">
        <v>14</v>
      </c>
      <c r="J45" s="218">
        <v>1083130</v>
      </c>
      <c r="K45" s="366" t="s">
        <v>12153</v>
      </c>
      <c r="L45" s="369"/>
      <c r="M45" s="16"/>
      <c r="N45" s="16"/>
    </row>
    <row r="46" spans="1:14" ht="15" customHeight="1" x14ac:dyDescent="0.35">
      <c r="A46" s="352" t="s">
        <v>1160</v>
      </c>
      <c r="B46" s="352"/>
      <c r="C46" s="352"/>
      <c r="D46" s="160"/>
      <c r="E46" s="161" t="s">
        <v>1226</v>
      </c>
      <c r="F46" s="218">
        <v>771</v>
      </c>
      <c r="G46" s="366" t="s">
        <v>12006</v>
      </c>
      <c r="H46" s="365"/>
      <c r="I46" s="161" t="s">
        <v>14</v>
      </c>
      <c r="J46" s="218">
        <v>358426</v>
      </c>
      <c r="K46" s="366" t="s">
        <v>12154</v>
      </c>
      <c r="L46" s="369"/>
      <c r="M46" s="16"/>
      <c r="N46" s="16"/>
    </row>
    <row r="47" spans="1:14" ht="15" customHeight="1" x14ac:dyDescent="0.35">
      <c r="A47" s="370" t="s">
        <v>1159</v>
      </c>
      <c r="B47" s="370"/>
      <c r="C47" s="370"/>
      <c r="D47" s="162"/>
      <c r="E47" s="163" t="s">
        <v>1226</v>
      </c>
      <c r="F47" s="219">
        <v>3277</v>
      </c>
      <c r="G47" s="360" t="s">
        <v>12155</v>
      </c>
      <c r="H47" s="367"/>
      <c r="I47" s="163" t="s">
        <v>14</v>
      </c>
      <c r="J47" s="219">
        <v>122973</v>
      </c>
      <c r="K47" s="360" t="s">
        <v>12007</v>
      </c>
      <c r="L47" s="361"/>
      <c r="M47" s="16"/>
      <c r="N47" s="16"/>
    </row>
    <row r="48" spans="1:14" ht="15" customHeight="1" x14ac:dyDescent="0.35">
      <c r="A48" s="16"/>
      <c r="B48" s="16"/>
      <c r="C48" s="16"/>
      <c r="D48" s="16"/>
      <c r="E48" s="16"/>
      <c r="F48" s="16"/>
      <c r="G48" s="21"/>
      <c r="H48" s="21"/>
      <c r="I48" s="16"/>
      <c r="J48" s="16"/>
      <c r="K48" s="16"/>
      <c r="L48" s="16"/>
      <c r="M48" s="16"/>
      <c r="N48" s="16"/>
    </row>
    <row r="49" spans="1:14" ht="15" customHeight="1" x14ac:dyDescent="0.35">
      <c r="A49" s="16"/>
      <c r="B49" s="16"/>
      <c r="C49" s="16"/>
      <c r="D49" s="16"/>
      <c r="E49" s="16"/>
      <c r="F49" s="16"/>
      <c r="G49" s="16"/>
      <c r="H49" s="16"/>
      <c r="I49" s="16"/>
      <c r="J49" s="16"/>
      <c r="K49" s="16"/>
      <c r="L49" s="16"/>
      <c r="M49" s="16"/>
      <c r="N49" s="16"/>
    </row>
    <row r="50" spans="1:14" ht="15" customHeight="1" x14ac:dyDescent="0.35">
      <c r="A50" s="16"/>
      <c r="B50" s="16"/>
      <c r="C50" s="16"/>
      <c r="D50" s="16"/>
      <c r="E50" s="16"/>
      <c r="F50" s="16"/>
      <c r="G50" s="16"/>
      <c r="H50" s="16"/>
      <c r="I50" s="16"/>
      <c r="J50" s="16"/>
      <c r="K50" s="16"/>
      <c r="L50" s="16"/>
      <c r="M50" s="16"/>
      <c r="N50" s="16"/>
    </row>
    <row r="51" spans="1:14" ht="15" customHeight="1" x14ac:dyDescent="0.35">
      <c r="A51" s="38" t="s">
        <v>253</v>
      </c>
      <c r="B51" s="35"/>
      <c r="C51" s="35"/>
      <c r="D51" s="35"/>
      <c r="E51" s="35"/>
      <c r="F51" s="35"/>
      <c r="G51" s="35"/>
      <c r="H51" s="35"/>
      <c r="I51" s="35"/>
      <c r="J51" s="35"/>
      <c r="K51" s="35"/>
      <c r="L51" s="35"/>
      <c r="M51" s="35"/>
      <c r="N51" s="35"/>
    </row>
    <row r="52" spans="1:14" ht="15" customHeight="1" x14ac:dyDescent="0.35">
      <c r="A52" s="105"/>
      <c r="B52" s="149"/>
      <c r="C52" s="106"/>
      <c r="D52" s="106"/>
      <c r="E52" s="106"/>
      <c r="F52" s="106"/>
      <c r="G52" s="106"/>
      <c r="H52" s="106"/>
      <c r="I52" s="106"/>
      <c r="J52" s="149"/>
      <c r="K52" s="105"/>
      <c r="L52" s="95"/>
      <c r="M52" s="95"/>
      <c r="N52" s="95"/>
    </row>
    <row r="53" spans="1:14" ht="15" customHeight="1" x14ac:dyDescent="0.35">
      <c r="A53" s="16"/>
      <c r="B53" s="16"/>
      <c r="C53" s="16"/>
      <c r="D53" s="16"/>
      <c r="E53" s="16"/>
      <c r="F53" s="16"/>
      <c r="G53" s="16"/>
      <c r="H53" s="16"/>
      <c r="I53" s="16"/>
      <c r="J53" s="16"/>
      <c r="K53" s="16"/>
      <c r="L53" s="16"/>
      <c r="M53" s="16"/>
      <c r="N53" s="16"/>
    </row>
    <row r="54" spans="1:14" ht="15" customHeight="1" x14ac:dyDescent="0.35">
      <c r="A54" s="16"/>
      <c r="B54" s="16"/>
      <c r="C54" s="16"/>
      <c r="D54" s="16"/>
      <c r="E54" s="16"/>
      <c r="F54" s="16"/>
      <c r="G54" s="16"/>
      <c r="H54" s="16"/>
      <c r="I54" s="16"/>
      <c r="J54" s="16"/>
      <c r="K54" s="16"/>
      <c r="L54" s="16"/>
      <c r="M54" s="16"/>
      <c r="N54" s="16"/>
    </row>
    <row r="55" spans="1:14" ht="15" customHeight="1" x14ac:dyDescent="0.35">
      <c r="A55" s="16"/>
      <c r="B55" s="16"/>
      <c r="C55" s="16"/>
      <c r="D55" s="16"/>
      <c r="E55" s="16"/>
      <c r="F55" s="16"/>
      <c r="G55" s="16"/>
      <c r="H55" s="16"/>
      <c r="I55" s="16"/>
      <c r="J55" s="16"/>
      <c r="K55" s="16"/>
      <c r="L55" s="16"/>
      <c r="M55" s="16"/>
      <c r="N55" s="16"/>
    </row>
    <row r="56" spans="1:14" ht="15" customHeight="1" x14ac:dyDescent="0.35">
      <c r="A56" s="16"/>
      <c r="B56" s="16"/>
      <c r="C56" s="16"/>
      <c r="D56" s="16"/>
      <c r="E56" s="16"/>
      <c r="F56" s="16"/>
      <c r="G56" s="16"/>
      <c r="H56" s="16"/>
      <c r="I56" s="16"/>
      <c r="J56" s="16"/>
      <c r="K56" s="16"/>
      <c r="L56" s="16"/>
      <c r="M56" s="16"/>
      <c r="N56" s="16"/>
    </row>
    <row r="57" spans="1:14" ht="15" customHeight="1" x14ac:dyDescent="0.35">
      <c r="A57" s="16"/>
      <c r="B57" s="16"/>
      <c r="C57" s="16"/>
      <c r="D57" s="16"/>
      <c r="E57" s="16"/>
      <c r="F57" s="16"/>
      <c r="G57" s="16"/>
      <c r="H57" s="16"/>
      <c r="I57" s="16"/>
      <c r="J57" s="16"/>
      <c r="K57" s="16"/>
      <c r="L57" s="16"/>
      <c r="M57" s="16"/>
      <c r="N57" s="16"/>
    </row>
    <row r="58" spans="1:14" ht="15" customHeight="1" x14ac:dyDescent="0.35">
      <c r="A58" s="16"/>
      <c r="B58" s="16"/>
      <c r="C58" s="16"/>
      <c r="D58" s="16"/>
      <c r="E58" s="16"/>
      <c r="F58" s="16"/>
      <c r="G58" s="16"/>
      <c r="H58" s="16"/>
      <c r="I58" s="16"/>
      <c r="J58" s="16"/>
      <c r="K58" s="16"/>
      <c r="L58" s="16"/>
      <c r="M58" s="16"/>
      <c r="N58" s="16"/>
    </row>
    <row r="59" spans="1:14" ht="15" customHeight="1" x14ac:dyDescent="0.35">
      <c r="A59" s="16"/>
      <c r="B59" s="16"/>
      <c r="C59" s="16"/>
      <c r="D59" s="16"/>
      <c r="E59" s="16"/>
      <c r="F59" s="16"/>
      <c r="G59" s="16"/>
      <c r="H59" s="16"/>
      <c r="I59" s="16"/>
      <c r="J59" s="16"/>
      <c r="K59" s="16"/>
      <c r="L59" s="16"/>
      <c r="M59" s="16"/>
      <c r="N59" s="16"/>
    </row>
    <row r="60" spans="1:14" ht="15" customHeight="1" x14ac:dyDescent="0.35">
      <c r="A60" s="16"/>
      <c r="B60" s="16"/>
      <c r="C60" s="16"/>
      <c r="D60" s="16"/>
      <c r="E60" s="16"/>
      <c r="F60" s="16"/>
      <c r="G60" s="16"/>
      <c r="H60" s="16"/>
      <c r="I60" s="16"/>
      <c r="J60" s="16"/>
      <c r="K60" s="16"/>
      <c r="L60" s="16"/>
      <c r="M60" s="16"/>
      <c r="N60" s="16"/>
    </row>
    <row r="61" spans="1:14" ht="15" customHeight="1" x14ac:dyDescent="0.35">
      <c r="A61" s="16"/>
      <c r="B61" s="16"/>
      <c r="C61" s="16"/>
      <c r="D61" s="16"/>
      <c r="E61" s="16"/>
      <c r="F61" s="16"/>
      <c r="G61" s="16"/>
      <c r="H61" s="16"/>
      <c r="I61" s="16"/>
      <c r="J61" s="16"/>
      <c r="K61" s="16"/>
      <c r="L61" s="16"/>
      <c r="M61" s="16"/>
      <c r="N61" s="16"/>
    </row>
    <row r="62" spans="1:14" ht="15" customHeight="1" x14ac:dyDescent="0.35">
      <c r="A62" s="16"/>
      <c r="B62" s="16"/>
      <c r="C62" s="16"/>
      <c r="D62" s="16"/>
      <c r="E62" s="16"/>
      <c r="F62" s="16"/>
      <c r="G62" s="16"/>
      <c r="H62" s="16"/>
      <c r="I62" s="16"/>
      <c r="J62" s="16"/>
      <c r="K62" s="16"/>
      <c r="L62" s="16"/>
      <c r="M62" s="16"/>
      <c r="N62" s="16"/>
    </row>
    <row r="63" spans="1:14" ht="15" customHeight="1" x14ac:dyDescent="0.35">
      <c r="A63" s="16"/>
      <c r="B63" s="16"/>
      <c r="C63" s="16"/>
      <c r="D63" s="16"/>
      <c r="E63" s="16"/>
      <c r="F63" s="16"/>
      <c r="G63" s="16"/>
      <c r="H63" s="16"/>
      <c r="I63" s="16"/>
      <c r="J63" s="16"/>
      <c r="K63" s="16"/>
      <c r="L63" s="16"/>
      <c r="M63" s="16"/>
      <c r="N63" s="16"/>
    </row>
    <row r="64" spans="1:14" ht="15" customHeight="1" x14ac:dyDescent="0.35">
      <c r="A64" s="16"/>
      <c r="B64" s="16"/>
      <c r="C64" s="16"/>
      <c r="D64" s="16"/>
      <c r="E64" s="16"/>
      <c r="F64" s="16"/>
      <c r="G64" s="16"/>
      <c r="H64" s="16"/>
      <c r="I64" s="16"/>
      <c r="J64" s="16"/>
      <c r="K64" s="16"/>
      <c r="L64" s="16"/>
      <c r="M64" s="16"/>
      <c r="N64" s="16"/>
    </row>
    <row r="65" spans="1:14" ht="15" customHeight="1" x14ac:dyDescent="0.35">
      <c r="A65" s="16"/>
      <c r="B65" s="16"/>
      <c r="C65" s="16"/>
      <c r="D65" s="16"/>
      <c r="E65" s="16"/>
      <c r="F65" s="16"/>
      <c r="G65" s="16"/>
      <c r="H65" s="16"/>
      <c r="I65" s="16"/>
      <c r="J65" s="16"/>
      <c r="K65" s="16"/>
      <c r="L65" s="16"/>
      <c r="M65" s="16"/>
      <c r="N65" s="16"/>
    </row>
    <row r="66" spans="1:14" ht="15" customHeight="1" x14ac:dyDescent="0.35">
      <c r="A66" s="16"/>
      <c r="B66" s="16"/>
      <c r="C66" s="16"/>
      <c r="D66" s="16"/>
      <c r="E66" s="16"/>
      <c r="F66" s="16"/>
      <c r="G66" s="16"/>
      <c r="H66" s="16"/>
      <c r="I66" s="16"/>
      <c r="J66" s="16"/>
      <c r="K66" s="16"/>
      <c r="L66" s="16"/>
      <c r="M66" s="16"/>
      <c r="N66" s="16"/>
    </row>
    <row r="67" spans="1:14" ht="15" customHeight="1" x14ac:dyDescent="0.35">
      <c r="A67" s="16"/>
      <c r="B67" s="16"/>
      <c r="C67" s="16"/>
      <c r="D67" s="16"/>
      <c r="E67" s="16"/>
      <c r="F67" s="16"/>
      <c r="G67" s="16"/>
      <c r="H67" s="16"/>
      <c r="I67" s="16"/>
      <c r="J67" s="16"/>
      <c r="K67" s="16"/>
      <c r="L67" s="16"/>
      <c r="M67" s="16"/>
      <c r="N67" s="16"/>
    </row>
    <row r="68" spans="1:14" ht="15" customHeight="1" x14ac:dyDescent="0.35">
      <c r="A68" s="16"/>
      <c r="B68" s="16"/>
      <c r="C68" s="16"/>
      <c r="D68" s="16"/>
      <c r="E68" s="16"/>
      <c r="F68" s="16"/>
      <c r="G68" s="16"/>
      <c r="H68" s="16"/>
      <c r="I68" s="16"/>
      <c r="J68" s="16"/>
      <c r="K68" s="16"/>
      <c r="L68" s="16"/>
      <c r="M68" s="16"/>
      <c r="N68" s="16"/>
    </row>
    <row r="69" spans="1:14" ht="15" customHeight="1" x14ac:dyDescent="0.35">
      <c r="A69" s="16"/>
      <c r="B69" s="16"/>
      <c r="C69" s="16"/>
      <c r="D69" s="16"/>
      <c r="E69" s="16"/>
      <c r="F69" s="16"/>
      <c r="G69" s="16"/>
      <c r="H69" s="16"/>
      <c r="I69" s="16"/>
      <c r="J69" s="16"/>
      <c r="K69" s="16"/>
      <c r="L69" s="16"/>
      <c r="M69" s="16"/>
      <c r="N69" s="16"/>
    </row>
    <row r="70" spans="1:14" ht="15" customHeight="1" x14ac:dyDescent="0.35">
      <c r="A70" s="16"/>
      <c r="B70" s="16"/>
      <c r="C70" s="16"/>
      <c r="D70" s="16"/>
      <c r="E70" s="16"/>
      <c r="F70" s="16"/>
      <c r="G70" s="16"/>
      <c r="H70" s="16"/>
      <c r="I70" s="16"/>
      <c r="J70" s="16"/>
      <c r="K70" s="16"/>
      <c r="L70" s="16"/>
      <c r="M70" s="16"/>
      <c r="N70" s="16"/>
    </row>
    <row r="71" spans="1:14" ht="15" customHeight="1" x14ac:dyDescent="0.35">
      <c r="A71" s="16"/>
      <c r="B71" s="16"/>
      <c r="C71" s="16"/>
      <c r="D71" s="16"/>
      <c r="E71" s="16"/>
      <c r="F71" s="16"/>
      <c r="G71" s="16"/>
      <c r="H71" s="16"/>
      <c r="I71" s="16"/>
      <c r="J71" s="16"/>
      <c r="K71" s="16"/>
      <c r="L71" s="16"/>
      <c r="M71" s="16"/>
      <c r="N71" s="16"/>
    </row>
    <row r="72" spans="1:14" ht="15" customHeight="1" x14ac:dyDescent="0.35">
      <c r="A72" s="16"/>
      <c r="B72" s="16"/>
      <c r="C72" s="16"/>
      <c r="D72" s="16"/>
      <c r="E72" s="16"/>
      <c r="F72" s="16"/>
      <c r="G72" s="16"/>
      <c r="H72" s="16"/>
      <c r="I72" s="16"/>
      <c r="J72" s="16"/>
      <c r="K72" s="16"/>
      <c r="L72" s="16"/>
      <c r="M72" s="16"/>
      <c r="N72" s="16"/>
    </row>
    <row r="73" spans="1:14" ht="15" customHeight="1" x14ac:dyDescent="0.35">
      <c r="A73" s="16"/>
      <c r="B73" s="154"/>
      <c r="C73" s="16"/>
      <c r="D73" s="16"/>
      <c r="E73" s="16"/>
      <c r="F73" s="16"/>
      <c r="G73" s="16"/>
      <c r="H73" s="16"/>
      <c r="I73" s="16"/>
      <c r="J73" s="154"/>
      <c r="K73" s="16"/>
      <c r="L73" s="16"/>
      <c r="M73" s="16"/>
      <c r="N73" s="16"/>
    </row>
    <row r="74" spans="1:14" ht="15" customHeight="1" x14ac:dyDescent="0.35">
      <c r="A74" s="16"/>
      <c r="B74" s="16"/>
      <c r="C74" s="16"/>
      <c r="D74" s="16"/>
      <c r="E74" s="16"/>
      <c r="F74" s="16"/>
      <c r="G74" s="16"/>
      <c r="H74" s="16"/>
      <c r="I74" s="16"/>
      <c r="J74" s="16"/>
      <c r="K74" s="16"/>
      <c r="L74" s="16"/>
      <c r="M74" s="16"/>
      <c r="N74" s="16"/>
    </row>
    <row r="75" spans="1:14" ht="15" customHeight="1" x14ac:dyDescent="0.35">
      <c r="A75" s="16"/>
      <c r="B75" s="16"/>
      <c r="C75" s="16"/>
      <c r="D75" s="16"/>
      <c r="E75" s="16"/>
      <c r="F75" s="16"/>
      <c r="G75" s="21"/>
      <c r="H75" s="21"/>
      <c r="I75" s="21"/>
      <c r="J75" s="21"/>
      <c r="K75" s="21"/>
      <c r="L75" s="21"/>
      <c r="M75" s="16"/>
      <c r="N75" s="16"/>
    </row>
    <row r="76" spans="1:14" ht="15" customHeight="1" x14ac:dyDescent="0.35">
      <c r="A76" s="16"/>
      <c r="B76" s="16"/>
      <c r="C76" s="16"/>
      <c r="D76" s="16"/>
      <c r="E76" s="16"/>
      <c r="F76" s="16"/>
      <c r="G76" s="21"/>
      <c r="H76" s="21"/>
      <c r="I76" s="21"/>
      <c r="J76" s="21"/>
      <c r="K76" s="21"/>
      <c r="L76" s="21"/>
      <c r="M76" s="16"/>
      <c r="N76" s="16"/>
    </row>
    <row r="77" spans="1:14" ht="15" customHeight="1" x14ac:dyDescent="0.35">
      <c r="A77" s="16"/>
      <c r="B77" s="16"/>
      <c r="C77" s="16"/>
      <c r="D77" s="16"/>
      <c r="E77" s="16"/>
      <c r="F77" s="16"/>
      <c r="G77" s="21"/>
      <c r="H77" s="21"/>
      <c r="I77" s="21"/>
      <c r="J77" s="21"/>
      <c r="K77" s="21"/>
      <c r="L77" s="21"/>
      <c r="M77" s="16"/>
      <c r="N77" s="16"/>
    </row>
    <row r="78" spans="1:14" ht="15" customHeight="1" x14ac:dyDescent="0.35">
      <c r="A78" s="16"/>
      <c r="B78" s="16"/>
      <c r="C78" s="16"/>
      <c r="D78" s="16"/>
      <c r="E78" s="16"/>
      <c r="F78" s="16"/>
      <c r="G78" s="21"/>
      <c r="H78" s="21"/>
      <c r="I78" s="21"/>
      <c r="J78" s="21"/>
      <c r="K78" s="21"/>
      <c r="L78" s="21"/>
      <c r="M78" s="16"/>
      <c r="N78" s="16"/>
    </row>
    <row r="79" spans="1:14" ht="15" customHeight="1" x14ac:dyDescent="0.35">
      <c r="A79" s="16"/>
      <c r="B79" s="16"/>
      <c r="C79" s="16"/>
      <c r="D79" s="16"/>
      <c r="E79" s="16"/>
      <c r="F79" s="16"/>
      <c r="G79" s="21"/>
      <c r="H79" s="21"/>
      <c r="I79" s="21"/>
      <c r="J79" s="21"/>
      <c r="K79" s="21"/>
      <c r="L79" s="21"/>
      <c r="M79" s="16"/>
      <c r="N79" s="16"/>
    </row>
    <row r="80" spans="1:14" ht="15" customHeight="1" x14ac:dyDescent="0.35">
      <c r="A80" s="16"/>
      <c r="B80" s="16"/>
      <c r="C80" s="16"/>
      <c r="D80" s="16"/>
      <c r="E80" s="16"/>
      <c r="F80" s="16"/>
      <c r="G80" s="21"/>
      <c r="H80" s="21"/>
      <c r="I80" s="21"/>
      <c r="J80" s="21"/>
      <c r="K80" s="21"/>
      <c r="L80" s="21"/>
      <c r="M80" s="16"/>
      <c r="N80" s="16"/>
    </row>
    <row r="81" spans="1:14" ht="15" customHeight="1" x14ac:dyDescent="0.35">
      <c r="A81" s="16"/>
      <c r="B81" s="16"/>
      <c r="C81" s="16"/>
      <c r="D81" s="16"/>
      <c r="E81" s="16"/>
      <c r="F81" s="16"/>
      <c r="G81" s="21"/>
      <c r="H81" s="21"/>
      <c r="I81" s="21"/>
      <c r="J81" s="21"/>
      <c r="K81" s="116"/>
      <c r="L81" s="21"/>
      <c r="M81" s="16"/>
      <c r="N81" s="16"/>
    </row>
    <row r="82" spans="1:14" ht="15" customHeight="1" x14ac:dyDescent="0.35">
      <c r="A82" s="21"/>
      <c r="B82" s="21"/>
      <c r="C82" s="21"/>
      <c r="D82" s="21"/>
      <c r="E82" s="21"/>
      <c r="F82" s="21"/>
      <c r="G82" s="21"/>
      <c r="H82" s="21"/>
      <c r="I82" s="21"/>
      <c r="J82" s="21"/>
      <c r="K82" s="116"/>
      <c r="L82" s="21"/>
      <c r="M82" s="21"/>
      <c r="N82" s="21"/>
    </row>
    <row r="83" spans="1:14" ht="15" customHeight="1" x14ac:dyDescent="0.35">
      <c r="A83" s="21"/>
      <c r="B83" s="21"/>
      <c r="C83" s="21"/>
      <c r="D83" s="21"/>
      <c r="E83" s="21"/>
      <c r="F83" s="21"/>
      <c r="G83" s="21"/>
      <c r="H83" s="21"/>
      <c r="I83" s="21"/>
      <c r="J83" s="21"/>
      <c r="K83" s="116"/>
      <c r="L83" s="21"/>
      <c r="M83" s="21"/>
      <c r="N83" s="21"/>
    </row>
    <row r="84" spans="1:14" ht="15" customHeight="1" x14ac:dyDescent="0.35">
      <c r="A84" s="21"/>
      <c r="B84" s="21"/>
      <c r="C84" s="21"/>
      <c r="D84" s="21"/>
      <c r="E84" s="21"/>
      <c r="F84" s="21"/>
      <c r="G84" s="21"/>
      <c r="H84" s="21"/>
      <c r="I84" s="21"/>
      <c r="J84" s="21"/>
      <c r="K84" s="116"/>
      <c r="L84" s="21"/>
      <c r="M84" s="21"/>
      <c r="N84" s="21"/>
    </row>
    <row r="85" spans="1:14" ht="15" customHeight="1" x14ac:dyDescent="0.35">
      <c r="A85" s="21"/>
      <c r="B85" s="21"/>
      <c r="C85" s="21"/>
      <c r="D85" s="21"/>
      <c r="E85" s="21"/>
      <c r="F85" s="21"/>
      <c r="G85" s="21"/>
      <c r="H85" s="21"/>
      <c r="I85" s="21"/>
      <c r="J85" s="21"/>
      <c r="K85" s="21"/>
      <c r="L85" s="21"/>
      <c r="M85" s="21"/>
      <c r="N85" s="21"/>
    </row>
    <row r="86" spans="1:14" ht="15" customHeight="1" x14ac:dyDescent="0.35">
      <c r="A86" s="21"/>
      <c r="B86" s="21"/>
      <c r="C86" s="21"/>
      <c r="D86" s="21"/>
      <c r="E86" s="21"/>
      <c r="F86" s="21"/>
      <c r="G86" s="21"/>
      <c r="H86" s="21"/>
      <c r="I86" s="21"/>
      <c r="J86" s="21"/>
      <c r="K86" s="21"/>
      <c r="L86" s="21"/>
      <c r="M86" s="21"/>
      <c r="N86" s="117"/>
    </row>
    <row r="87" spans="1:14" ht="15" customHeight="1" x14ac:dyDescent="0.35">
      <c r="A87" s="21"/>
      <c r="B87" s="21"/>
      <c r="C87" s="21"/>
      <c r="D87" s="21"/>
      <c r="E87" s="21"/>
      <c r="F87" s="21"/>
      <c r="G87" s="21"/>
      <c r="H87" s="21"/>
      <c r="I87" s="21"/>
      <c r="J87" s="21"/>
      <c r="K87" s="21"/>
      <c r="L87" s="21"/>
      <c r="M87" s="21"/>
      <c r="N87" s="21"/>
    </row>
    <row r="88" spans="1:14" ht="12.75" customHeight="1" x14ac:dyDescent="0.35">
      <c r="A88" s="21"/>
      <c r="B88" s="21"/>
      <c r="C88" s="21"/>
      <c r="D88" s="21"/>
      <c r="E88" s="21"/>
      <c r="F88" s="21"/>
      <c r="G88" s="21"/>
      <c r="H88" s="21"/>
      <c r="I88" s="21"/>
      <c r="J88" s="21"/>
      <c r="K88" s="21"/>
      <c r="L88" s="21"/>
      <c r="M88" s="21"/>
      <c r="N88" s="21"/>
    </row>
    <row r="89" spans="1:14" ht="12.75" customHeight="1" x14ac:dyDescent="0.35">
      <c r="A89" s="21"/>
      <c r="B89" s="21"/>
      <c r="C89" s="21"/>
      <c r="D89" s="21"/>
      <c r="E89" s="21"/>
      <c r="F89" s="21"/>
      <c r="G89" s="21"/>
      <c r="H89" s="21"/>
      <c r="I89" s="21"/>
      <c r="J89" s="21"/>
      <c r="K89" s="21"/>
      <c r="L89" s="21"/>
      <c r="M89" s="21"/>
      <c r="N89" s="21"/>
    </row>
    <row r="90" spans="1:14" ht="15" customHeight="1" x14ac:dyDescent="0.35">
      <c r="A90" s="21"/>
      <c r="B90" s="21"/>
      <c r="C90" s="21"/>
      <c r="D90" s="21"/>
      <c r="E90" s="21"/>
      <c r="F90" s="21"/>
      <c r="G90" s="21"/>
      <c r="H90" s="21"/>
      <c r="I90" s="21"/>
      <c r="J90" s="21"/>
      <c r="K90" s="21"/>
      <c r="L90" s="21"/>
      <c r="M90" s="21"/>
      <c r="N90" s="21"/>
    </row>
    <row r="91" spans="1:14" ht="15" customHeight="1" x14ac:dyDescent="0.35">
      <c r="A91" s="21"/>
      <c r="B91" s="21"/>
      <c r="C91" s="21"/>
      <c r="D91" s="21"/>
      <c r="E91" s="21"/>
      <c r="F91" s="21"/>
      <c r="G91" s="21"/>
      <c r="H91" s="21"/>
      <c r="I91" s="21"/>
      <c r="J91" s="21"/>
      <c r="K91" s="21"/>
      <c r="L91" s="21"/>
      <c r="M91" s="21"/>
      <c r="N91" s="21"/>
    </row>
    <row r="92" spans="1:14" ht="15" customHeight="1" x14ac:dyDescent="0.35">
      <c r="A92" s="21"/>
      <c r="B92" s="21"/>
      <c r="C92" s="21"/>
      <c r="D92" s="21"/>
      <c r="E92" s="21"/>
      <c r="F92" s="21"/>
      <c r="G92" s="21"/>
      <c r="H92" s="21"/>
      <c r="I92" s="21"/>
      <c r="J92" s="21"/>
      <c r="K92" s="21"/>
      <c r="L92" s="21"/>
      <c r="M92" s="21"/>
      <c r="N92" s="21"/>
    </row>
    <row r="93" spans="1:14" ht="15" customHeight="1" x14ac:dyDescent="0.35">
      <c r="A93" s="16"/>
      <c r="B93" s="154"/>
      <c r="C93" s="16"/>
      <c r="D93" s="16"/>
      <c r="E93" s="16"/>
      <c r="F93" s="16"/>
      <c r="G93" s="16"/>
      <c r="H93" s="16"/>
      <c r="I93" s="16"/>
      <c r="J93" s="154"/>
      <c r="K93" s="16"/>
      <c r="L93" s="16"/>
      <c r="M93" s="16"/>
      <c r="N93" s="16"/>
    </row>
    <row r="94" spans="1:14" ht="15" customHeight="1" x14ac:dyDescent="0.35">
      <c r="A94" s="16"/>
      <c r="B94" s="16"/>
      <c r="C94" s="16"/>
      <c r="D94" s="16"/>
      <c r="E94" s="16"/>
      <c r="F94" s="16"/>
      <c r="G94" s="16"/>
      <c r="H94" s="16"/>
      <c r="I94" s="16"/>
      <c r="J94" s="16"/>
      <c r="K94" s="16"/>
      <c r="L94" s="16"/>
      <c r="M94" s="16"/>
      <c r="N94" s="16"/>
    </row>
    <row r="95" spans="1:14" ht="15" customHeight="1" x14ac:dyDescent="0.35">
      <c r="A95" s="16"/>
      <c r="B95" s="16"/>
      <c r="C95" s="16"/>
      <c r="D95" s="16"/>
      <c r="E95" s="16"/>
      <c r="F95" s="16"/>
      <c r="G95" s="21"/>
      <c r="H95" s="21"/>
      <c r="I95" s="21"/>
      <c r="J95" s="21"/>
      <c r="K95" s="21"/>
      <c r="L95" s="21"/>
      <c r="M95" s="16"/>
      <c r="N95" s="16"/>
    </row>
    <row r="96" spans="1:14" ht="15" customHeight="1" x14ac:dyDescent="0.35">
      <c r="A96" s="16"/>
      <c r="B96" s="16"/>
      <c r="C96" s="16"/>
      <c r="D96" s="16"/>
      <c r="E96" s="16"/>
      <c r="F96" s="16"/>
      <c r="G96" s="21"/>
      <c r="H96" s="21"/>
      <c r="I96" s="21"/>
      <c r="J96" s="21"/>
      <c r="K96" s="21"/>
      <c r="L96" s="21"/>
      <c r="M96" s="16"/>
      <c r="N96" s="16"/>
    </row>
    <row r="97" spans="1:14" ht="15" customHeight="1" x14ac:dyDescent="0.35">
      <c r="A97" s="16"/>
      <c r="B97" s="16"/>
      <c r="C97" s="16"/>
      <c r="D97" s="16"/>
      <c r="E97" s="16"/>
      <c r="F97" s="16"/>
      <c r="G97" s="21"/>
      <c r="H97" s="21"/>
      <c r="I97" s="21"/>
      <c r="J97" s="21"/>
      <c r="K97" s="21"/>
      <c r="L97" s="21"/>
      <c r="M97" s="16"/>
      <c r="N97" s="16"/>
    </row>
    <row r="98" spans="1:14" ht="15" customHeight="1" x14ac:dyDescent="0.35">
      <c r="A98" s="16"/>
      <c r="B98" s="16"/>
      <c r="C98" s="16"/>
      <c r="D98" s="16"/>
      <c r="E98" s="16"/>
      <c r="F98" s="16"/>
      <c r="G98" s="21"/>
      <c r="H98" s="21"/>
      <c r="I98" s="21"/>
      <c r="J98" s="21"/>
      <c r="K98" s="21"/>
      <c r="L98" s="21"/>
      <c r="M98" s="16"/>
      <c r="N98" s="16"/>
    </row>
    <row r="99" spans="1:14" ht="15" customHeight="1" x14ac:dyDescent="0.35">
      <c r="A99" s="16"/>
      <c r="B99" s="16"/>
      <c r="C99" s="16"/>
      <c r="D99" s="16"/>
      <c r="E99" s="16"/>
      <c r="F99" s="16"/>
      <c r="G99" s="21"/>
      <c r="H99" s="21"/>
      <c r="I99" s="21"/>
      <c r="J99" s="21"/>
      <c r="K99" s="21"/>
      <c r="L99" s="21"/>
      <c r="M99" s="16"/>
      <c r="N99" s="16"/>
    </row>
    <row r="100" spans="1:14" ht="15" customHeight="1" x14ac:dyDescent="0.35">
      <c r="A100" s="16"/>
      <c r="B100" s="16"/>
      <c r="C100" s="16"/>
      <c r="D100" s="16"/>
      <c r="E100" s="16"/>
      <c r="F100" s="16"/>
      <c r="G100" s="21"/>
      <c r="H100" s="21"/>
      <c r="I100" s="21"/>
      <c r="J100" s="21"/>
      <c r="K100" s="21"/>
      <c r="L100" s="21"/>
      <c r="M100" s="16"/>
      <c r="N100" s="16"/>
    </row>
    <row r="101" spans="1:14" ht="15" customHeight="1" x14ac:dyDescent="0.35">
      <c r="A101" s="16"/>
      <c r="B101" s="16"/>
      <c r="C101" s="16"/>
      <c r="D101" s="16"/>
      <c r="E101" s="16"/>
      <c r="F101" s="16"/>
      <c r="G101" s="21"/>
      <c r="H101" s="21"/>
      <c r="I101" s="21"/>
      <c r="J101" s="21"/>
      <c r="K101" s="116"/>
      <c r="L101" s="21"/>
      <c r="M101" s="16"/>
      <c r="N101" s="16"/>
    </row>
    <row r="102" spans="1:14" ht="15" customHeight="1" x14ac:dyDescent="0.35">
      <c r="A102" s="21"/>
      <c r="B102" s="21"/>
      <c r="C102" s="21"/>
      <c r="D102" s="21"/>
      <c r="E102" s="21"/>
      <c r="F102" s="21"/>
      <c r="G102" s="21"/>
      <c r="H102" s="21"/>
      <c r="I102" s="21"/>
      <c r="J102" s="21"/>
      <c r="K102" s="116"/>
      <c r="L102" s="21"/>
      <c r="M102" s="21"/>
      <c r="N102" s="21"/>
    </row>
    <row r="103" spans="1:14" ht="15" customHeight="1" x14ac:dyDescent="0.35">
      <c r="A103" s="21"/>
      <c r="B103" s="21"/>
      <c r="C103" s="21"/>
      <c r="D103" s="21"/>
      <c r="E103" s="21"/>
      <c r="F103" s="21"/>
      <c r="G103" s="21"/>
      <c r="H103" s="21"/>
      <c r="I103" s="21"/>
      <c r="J103" s="21"/>
      <c r="K103" s="116"/>
      <c r="L103" s="21"/>
      <c r="M103" s="21"/>
      <c r="N103" s="21"/>
    </row>
    <row r="104" spans="1:14" ht="15" customHeight="1" x14ac:dyDescent="0.35">
      <c r="A104" s="21"/>
      <c r="B104" s="21"/>
      <c r="C104" s="21"/>
      <c r="D104" s="21"/>
      <c r="E104" s="21"/>
      <c r="F104" s="21"/>
      <c r="G104" s="21"/>
      <c r="H104" s="21"/>
      <c r="I104" s="21"/>
      <c r="J104" s="21"/>
      <c r="K104" s="116"/>
      <c r="L104" s="21"/>
      <c r="M104" s="21"/>
      <c r="N104" s="21"/>
    </row>
    <row r="105" spans="1:14" ht="15" customHeight="1" x14ac:dyDescent="0.35">
      <c r="A105" s="21"/>
      <c r="B105" s="21"/>
      <c r="C105" s="21"/>
      <c r="D105" s="21"/>
      <c r="E105" s="21"/>
      <c r="F105" s="21"/>
      <c r="G105" s="21"/>
      <c r="H105" s="21"/>
      <c r="I105" s="21"/>
      <c r="J105" s="21"/>
      <c r="K105" s="21"/>
      <c r="L105" s="21"/>
      <c r="M105" s="21"/>
      <c r="N105" s="21"/>
    </row>
    <row r="106" spans="1:14" ht="15" customHeight="1" x14ac:dyDescent="0.35">
      <c r="A106" s="21"/>
      <c r="B106" s="21"/>
      <c r="C106" s="21"/>
      <c r="D106" s="21"/>
      <c r="E106" s="21"/>
      <c r="F106" s="21"/>
      <c r="G106" s="21"/>
      <c r="H106" s="21"/>
      <c r="I106" s="21"/>
      <c r="J106" s="21"/>
      <c r="K106" s="21"/>
      <c r="L106" s="21"/>
      <c r="M106" s="21"/>
      <c r="N106" s="117"/>
    </row>
  </sheetData>
  <mergeCells count="47">
    <mergeCell ref="A44:C44"/>
    <mergeCell ref="A45:C45"/>
    <mergeCell ref="A46:C46"/>
    <mergeCell ref="K47:L47"/>
    <mergeCell ref="G42:H42"/>
    <mergeCell ref="G43:H43"/>
    <mergeCell ref="G44:H44"/>
    <mergeCell ref="G45:H45"/>
    <mergeCell ref="G46:H46"/>
    <mergeCell ref="G47:H47"/>
    <mergeCell ref="K42:L42"/>
    <mergeCell ref="K43:L43"/>
    <mergeCell ref="K44:L44"/>
    <mergeCell ref="K45:L45"/>
    <mergeCell ref="K46:L46"/>
    <mergeCell ref="A47:C47"/>
    <mergeCell ref="L36:M36"/>
    <mergeCell ref="L30:M30"/>
    <mergeCell ref="L31:M31"/>
    <mergeCell ref="L32:M32"/>
    <mergeCell ref="L33:M33"/>
    <mergeCell ref="L34:M34"/>
    <mergeCell ref="L35:M35"/>
    <mergeCell ref="J35:K35"/>
    <mergeCell ref="A42:C42"/>
    <mergeCell ref="A43:C43"/>
    <mergeCell ref="B11:C11"/>
    <mergeCell ref="J11:K12"/>
    <mergeCell ref="J30:K30"/>
    <mergeCell ref="J31:K31"/>
    <mergeCell ref="J32:K32"/>
    <mergeCell ref="J33:K33"/>
    <mergeCell ref="J34:K34"/>
    <mergeCell ref="J21:L21"/>
    <mergeCell ref="J22:L22"/>
    <mergeCell ref="J17:L17"/>
    <mergeCell ref="J18:L18"/>
    <mergeCell ref="J19:L19"/>
    <mergeCell ref="J20:L20"/>
    <mergeCell ref="M12:N12"/>
    <mergeCell ref="F11:G12"/>
    <mergeCell ref="L2:N3"/>
    <mergeCell ref="B9:C9"/>
    <mergeCell ref="J9:K9"/>
    <mergeCell ref="B10:C10"/>
    <mergeCell ref="F10:G10"/>
    <mergeCell ref="C3:K4"/>
  </mergeCells>
  <conditionalFormatting sqref="A8">
    <cfRule type="containsText" dxfId="59" priority="19" operator="containsText" text="u">
      <formula>NOT(ISERROR(SEARCH("u",A8)))</formula>
    </cfRule>
    <cfRule type="containsText" dxfId="58" priority="20" operator="containsText" text="q">
      <formula>NOT(ISERROR(SEARCH("q",A8)))</formula>
    </cfRule>
    <cfRule type="containsText" dxfId="57" priority="21" operator="containsText" text="p">
      <formula>NOT(ISERROR(SEARCH("p",A8)))</formula>
    </cfRule>
  </conditionalFormatting>
  <conditionalFormatting sqref="E8">
    <cfRule type="containsText" dxfId="56" priority="16" operator="containsText" text="u">
      <formula>NOT(ISERROR(SEARCH("u",E8)))</formula>
    </cfRule>
    <cfRule type="containsText" dxfId="55" priority="17" operator="containsText" text="q">
      <formula>NOT(ISERROR(SEARCH("q",E8)))</formula>
    </cfRule>
    <cfRule type="containsText" dxfId="54" priority="18" operator="containsText" text="p">
      <formula>NOT(ISERROR(SEARCH("p",E8)))</formula>
    </cfRule>
  </conditionalFormatting>
  <conditionalFormatting sqref="I8">
    <cfRule type="containsText" dxfId="53" priority="13" operator="containsText" text="u">
      <formula>NOT(ISERROR(SEARCH("u",I8)))</formula>
    </cfRule>
    <cfRule type="containsText" dxfId="52" priority="14" operator="containsText" text="q">
      <formula>NOT(ISERROR(SEARCH("q",I8)))</formula>
    </cfRule>
    <cfRule type="containsText" dxfId="51" priority="15" operator="containsText" text="p">
      <formula>NOT(ISERROR(SEARCH("p",I8)))</formula>
    </cfRule>
  </conditionalFormatting>
  <conditionalFormatting sqref="L8">
    <cfRule type="containsText" dxfId="50" priority="10" operator="containsText" text="u">
      <formula>NOT(ISERROR(SEARCH("u",L8)))</formula>
    </cfRule>
    <cfRule type="containsText" dxfId="49" priority="11" operator="containsText" text="q">
      <formula>NOT(ISERROR(SEARCH("q",L8)))</formula>
    </cfRule>
    <cfRule type="containsText" dxfId="48" priority="12" operator="containsText" text="p">
      <formula>NOT(ISERROR(SEARCH("p",L8)))</formula>
    </cfRule>
  </conditionalFormatting>
  <conditionalFormatting sqref="E42:E47">
    <cfRule type="containsText" dxfId="47" priority="7" operator="containsText" text="u">
      <formula>NOT(ISERROR(SEARCH("u",E42)))</formula>
    </cfRule>
    <cfRule type="containsText" dxfId="46" priority="8" operator="containsText" text="q">
      <formula>NOT(ISERROR(SEARCH("q",E42)))</formula>
    </cfRule>
    <cfRule type="containsText" dxfId="45" priority="9" operator="containsText" text="p">
      <formula>NOT(ISERROR(SEARCH("p",E42)))</formula>
    </cfRule>
  </conditionalFormatting>
  <conditionalFormatting sqref="I42:I47">
    <cfRule type="containsText" dxfId="44" priority="1" operator="containsText" text="u">
      <formula>NOT(ISERROR(SEARCH("u",I42)))</formula>
    </cfRule>
    <cfRule type="containsText" dxfId="43" priority="2" operator="containsText" text="q">
      <formula>NOT(ISERROR(SEARCH("q",I42)))</formula>
    </cfRule>
    <cfRule type="containsText" dxfId="42" priority="3" operator="containsText" text="p">
      <formula>NOT(ISERROR(SEARCH("p",I42)))</formula>
    </cfRule>
  </conditionalFormatting>
  <pageMargins left="0.34722222222222199" right="0.15277777777777801" top="0.23611111111111099" bottom="0" header="0.3" footer="0.3"/>
  <pageSetup paperSize="9" orientation="portrait" horizontalDpi="300" verticalDpi="300" r:id="rId1"/>
  <headerFooter>
    <oddHeader xml:space="preserve">&amp;L
</oddHeader>
  </headerFooter>
  <ignoredErrors>
    <ignoredError sqref="C8 G8 K8 G42:G47 K42:K47"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euil12">
    <tabColor rgb="FF008080"/>
  </sheetPr>
  <dimension ref="A1:N307"/>
  <sheetViews>
    <sheetView showGridLines="0" zoomScale="120" zoomScaleNormal="120" zoomScaleSheetLayoutView="150" zoomScalePageLayoutView="160" workbookViewId="0"/>
  </sheetViews>
  <sheetFormatPr baseColWidth="10" defaultColWidth="10.58203125" defaultRowHeight="15.5" x14ac:dyDescent="0.35"/>
  <cols>
    <col min="1" max="1" width="3.08203125" style="17" customWidth="1"/>
    <col min="2" max="2" width="10.08203125" style="17" customWidth="1"/>
    <col min="3" max="3" width="5.58203125" style="17" customWidth="1"/>
    <col min="4" max="4" width="1.33203125" style="17" customWidth="1"/>
    <col min="5" max="5" width="4.58203125" style="17" customWidth="1"/>
    <col min="6" max="6" width="10.08203125" style="17" customWidth="1"/>
    <col min="7" max="7" width="6" style="17" customWidth="1"/>
    <col min="8" max="8" width="1.33203125" style="17" customWidth="1"/>
    <col min="9" max="9" width="4.58203125" style="17" customWidth="1"/>
    <col min="10" max="10" width="10.08203125" style="17" customWidth="1"/>
    <col min="11" max="11" width="6.08203125" style="17" customWidth="1"/>
    <col min="12" max="12" width="4.58203125" style="17" customWidth="1"/>
    <col min="13" max="13" width="10.08203125" style="17" customWidth="1"/>
    <col min="14" max="14" width="8" style="17" customWidth="1"/>
    <col min="15" max="55" width="5" style="17" customWidth="1"/>
    <col min="56" max="16384" width="10.58203125" style="17"/>
  </cols>
  <sheetData>
    <row r="1" spans="1:14" ht="15" customHeight="1" x14ac:dyDescent="0.35">
      <c r="A1" s="16"/>
      <c r="B1" s="16"/>
      <c r="C1" s="16"/>
      <c r="D1" s="16"/>
      <c r="E1" s="16"/>
      <c r="F1" s="16"/>
      <c r="G1" s="16"/>
      <c r="H1" s="16"/>
      <c r="I1" s="16"/>
      <c r="J1" s="16"/>
      <c r="K1" s="16"/>
      <c r="L1" s="16"/>
      <c r="M1" s="16"/>
      <c r="N1" s="16"/>
    </row>
    <row r="2" spans="1:14" ht="15" customHeight="1" x14ac:dyDescent="0.35">
      <c r="A2" s="16"/>
      <c r="B2" s="16"/>
      <c r="C2" s="15" t="s">
        <v>35</v>
      </c>
      <c r="D2" s="18"/>
      <c r="E2" s="18"/>
      <c r="F2" s="18"/>
      <c r="G2" s="16"/>
      <c r="H2" s="16"/>
      <c r="I2" s="16"/>
      <c r="J2" s="16"/>
      <c r="K2" s="16"/>
      <c r="L2" s="301" t="s">
        <v>85</v>
      </c>
      <c r="M2" s="301"/>
      <c r="N2" s="301"/>
    </row>
    <row r="3" spans="1:14" ht="15" customHeight="1" x14ac:dyDescent="0.35">
      <c r="A3" s="16"/>
      <c r="B3" s="16"/>
      <c r="C3" s="348" t="s">
        <v>1192</v>
      </c>
      <c r="D3" s="348"/>
      <c r="E3" s="348"/>
      <c r="F3" s="348"/>
      <c r="G3" s="348"/>
      <c r="H3" s="348"/>
      <c r="I3" s="348"/>
      <c r="J3" s="348"/>
      <c r="K3" s="136"/>
      <c r="L3" s="301"/>
      <c r="M3" s="301"/>
      <c r="N3" s="301"/>
    </row>
    <row r="4" spans="1:14" ht="15" customHeight="1" thickBot="1" x14ac:dyDescent="0.4">
      <c r="A4" s="19"/>
      <c r="B4" s="19"/>
      <c r="C4" s="349"/>
      <c r="D4" s="349"/>
      <c r="E4" s="349"/>
      <c r="F4" s="349"/>
      <c r="G4" s="349"/>
      <c r="H4" s="349"/>
      <c r="I4" s="349"/>
      <c r="J4" s="349"/>
      <c r="K4" s="137"/>
      <c r="L4" s="135"/>
      <c r="M4" s="135"/>
      <c r="N4" s="19"/>
    </row>
    <row r="5" spans="1:14" ht="15" customHeight="1" x14ac:dyDescent="0.35">
      <c r="A5" s="16"/>
      <c r="B5" s="16"/>
      <c r="C5" s="16"/>
      <c r="D5" s="16"/>
      <c r="E5" s="16"/>
      <c r="F5" s="16"/>
      <c r="G5" s="16"/>
      <c r="H5" s="16"/>
      <c r="I5" s="16"/>
      <c r="J5" s="16"/>
      <c r="K5" s="16"/>
      <c r="L5" s="16"/>
      <c r="M5" s="16"/>
      <c r="N5" s="16"/>
    </row>
    <row r="6" spans="1:14" ht="15" customHeight="1" x14ac:dyDescent="0.35">
      <c r="A6" s="32" t="s">
        <v>1</v>
      </c>
      <c r="B6" s="16"/>
      <c r="C6" s="21"/>
      <c r="D6" s="21"/>
      <c r="E6" s="16"/>
      <c r="F6" s="16"/>
      <c r="G6" s="16"/>
      <c r="H6" s="16"/>
      <c r="I6" s="16"/>
      <c r="J6" s="16"/>
      <c r="K6" s="70"/>
      <c r="L6" s="21"/>
      <c r="M6" s="21"/>
      <c r="N6" s="21"/>
    </row>
    <row r="7" spans="1:14" ht="15" customHeight="1" x14ac:dyDescent="0.35">
      <c r="A7" s="94"/>
      <c r="B7" s="95"/>
      <c r="C7" s="95"/>
      <c r="D7" s="95"/>
      <c r="E7" s="95"/>
      <c r="F7" s="95"/>
      <c r="G7" s="95"/>
      <c r="H7" s="95"/>
      <c r="I7" s="95"/>
      <c r="J7" s="95"/>
      <c r="K7" s="94"/>
      <c r="L7" s="95"/>
      <c r="M7" s="95"/>
      <c r="N7" s="95"/>
    </row>
    <row r="8" spans="1:14" ht="15" customHeight="1" x14ac:dyDescent="0.35">
      <c r="A8" s="100" t="s">
        <v>14</v>
      </c>
      <c r="B8" s="26">
        <v>269</v>
      </c>
      <c r="C8" s="132" t="s">
        <v>11617</v>
      </c>
      <c r="D8" s="133"/>
      <c r="E8" s="100" t="s">
        <v>9100</v>
      </c>
      <c r="F8" s="26">
        <v>205</v>
      </c>
      <c r="G8" s="134" t="s">
        <v>11013</v>
      </c>
      <c r="H8" s="133"/>
      <c r="I8" s="100" t="s">
        <v>1226</v>
      </c>
      <c r="J8" s="26">
        <v>3167</v>
      </c>
      <c r="K8" s="101" t="s">
        <v>12144</v>
      </c>
      <c r="L8" s="100" t="s">
        <v>1226</v>
      </c>
      <c r="M8" s="26">
        <v>626083</v>
      </c>
      <c r="N8" s="98" t="s">
        <v>12145</v>
      </c>
    </row>
    <row r="9" spans="1:14" ht="15" customHeight="1" x14ac:dyDescent="0.35">
      <c r="A9" s="29"/>
      <c r="B9" s="311" t="s">
        <v>312</v>
      </c>
      <c r="C9" s="311"/>
      <c r="D9" s="128"/>
      <c r="E9" s="125"/>
      <c r="F9" s="125" t="s">
        <v>313</v>
      </c>
      <c r="G9" s="111"/>
      <c r="H9" s="128"/>
      <c r="I9" s="125"/>
      <c r="J9" s="311" t="s">
        <v>314</v>
      </c>
      <c r="K9" s="324"/>
      <c r="L9" s="72"/>
      <c r="M9" s="125" t="s">
        <v>246</v>
      </c>
      <c r="N9" s="129"/>
    </row>
    <row r="10" spans="1:14" ht="15" customHeight="1" x14ac:dyDescent="0.35">
      <c r="A10" s="21"/>
      <c r="B10" s="332" t="s">
        <v>12009</v>
      </c>
      <c r="C10" s="332"/>
      <c r="D10" s="126"/>
      <c r="E10" s="25"/>
      <c r="F10" s="332" t="s">
        <v>11591</v>
      </c>
      <c r="G10" s="332"/>
      <c r="H10" s="126"/>
      <c r="I10" s="25"/>
      <c r="J10" s="130" t="s">
        <v>1224</v>
      </c>
      <c r="K10" s="129"/>
      <c r="L10" s="72"/>
      <c r="M10" s="125" t="s">
        <v>362</v>
      </c>
      <c r="N10" s="129"/>
    </row>
    <row r="11" spans="1:14" ht="12.75" customHeight="1" x14ac:dyDescent="0.35">
      <c r="A11" s="21"/>
      <c r="B11" s="335" t="s">
        <v>315</v>
      </c>
      <c r="C11" s="335"/>
      <c r="D11" s="127"/>
      <c r="E11" s="111"/>
      <c r="F11" s="335" t="s">
        <v>315</v>
      </c>
      <c r="G11" s="335"/>
      <c r="H11" s="127"/>
      <c r="I11" s="111"/>
      <c r="J11" s="337" t="s">
        <v>363</v>
      </c>
      <c r="K11" s="338"/>
      <c r="L11" s="112"/>
      <c r="M11" s="130" t="s">
        <v>11949</v>
      </c>
      <c r="N11" s="131"/>
    </row>
    <row r="12" spans="1:14" ht="15.75" customHeight="1" x14ac:dyDescent="0.35">
      <c r="A12" s="21"/>
      <c r="B12" s="111"/>
      <c r="C12" s="111"/>
      <c r="D12" s="115"/>
      <c r="E12" s="111"/>
      <c r="F12" s="111"/>
      <c r="G12" s="111"/>
      <c r="H12" s="115"/>
      <c r="I12" s="111"/>
      <c r="J12" s="337"/>
      <c r="K12" s="338"/>
      <c r="L12" s="112"/>
      <c r="M12" s="337" t="s">
        <v>284</v>
      </c>
      <c r="N12" s="338"/>
    </row>
    <row r="13" spans="1:14" s="78" customFormat="1" ht="15" customHeight="1" x14ac:dyDescent="0.35">
      <c r="A13" s="120"/>
      <c r="B13" s="121"/>
      <c r="C13" s="121"/>
      <c r="D13" s="121"/>
      <c r="E13" s="121"/>
      <c r="F13" s="121"/>
      <c r="G13" s="121"/>
      <c r="H13" s="121"/>
      <c r="I13" s="121"/>
      <c r="J13" s="121"/>
      <c r="K13" s="121"/>
      <c r="L13" s="121"/>
      <c r="M13" s="121"/>
      <c r="N13" s="121"/>
    </row>
    <row r="14" spans="1:14" ht="9.75" customHeight="1" x14ac:dyDescent="0.35">
      <c r="A14" s="21"/>
      <c r="B14" s="21"/>
      <c r="C14" s="21"/>
      <c r="D14" s="21"/>
      <c r="E14" s="21"/>
      <c r="F14" s="21"/>
      <c r="G14" s="21"/>
      <c r="H14" s="21"/>
      <c r="I14" s="21"/>
      <c r="J14" s="21"/>
      <c r="K14" s="21"/>
      <c r="L14" s="21"/>
      <c r="M14" s="21"/>
      <c r="N14" s="21"/>
    </row>
    <row r="15" spans="1:14" ht="16.5" customHeight="1" x14ac:dyDescent="0.35">
      <c r="A15" s="38" t="s">
        <v>357</v>
      </c>
      <c r="B15" s="38"/>
      <c r="C15" s="38"/>
      <c r="D15" s="38"/>
      <c r="E15" s="38"/>
      <c r="F15" s="38"/>
      <c r="G15" s="38"/>
      <c r="H15" s="38"/>
      <c r="I15" s="38"/>
      <c r="J15" s="38"/>
      <c r="K15" s="38"/>
      <c r="L15" s="38"/>
      <c r="M15" s="38"/>
      <c r="N15" s="38"/>
    </row>
    <row r="16" spans="1:14" ht="16.5" customHeight="1" x14ac:dyDescent="0.35">
      <c r="A16" s="21"/>
      <c r="B16" s="147" t="s">
        <v>353</v>
      </c>
      <c r="C16" s="21"/>
      <c r="D16" s="21"/>
      <c r="E16" s="21"/>
      <c r="F16" s="21"/>
      <c r="G16" s="21"/>
      <c r="H16" s="21"/>
      <c r="I16" s="21"/>
      <c r="J16" s="21"/>
      <c r="K16" s="21"/>
      <c r="L16" s="138"/>
      <c r="M16" s="138"/>
      <c r="N16" s="138"/>
    </row>
    <row r="17" spans="1:14" ht="16.5" customHeight="1" x14ac:dyDescent="0.35">
      <c r="A17" s="21"/>
      <c r="B17" s="21"/>
      <c r="C17" s="21"/>
      <c r="D17" s="21"/>
      <c r="E17" s="21"/>
      <c r="F17" s="148" t="s">
        <v>354</v>
      </c>
      <c r="G17" s="21"/>
      <c r="H17" s="21"/>
      <c r="I17" s="21"/>
      <c r="J17" s="148" t="s">
        <v>321</v>
      </c>
      <c r="K17" s="21"/>
      <c r="L17" s="21"/>
      <c r="M17" s="148" t="s">
        <v>355</v>
      </c>
      <c r="N17" s="21"/>
    </row>
    <row r="18" spans="1:14" ht="16.5" customHeight="1" x14ac:dyDescent="0.35">
      <c r="A18" s="21"/>
      <c r="B18" s="21"/>
      <c r="C18" s="21"/>
      <c r="D18" s="21"/>
      <c r="E18" s="21"/>
      <c r="F18" s="148"/>
      <c r="G18" s="21"/>
      <c r="H18" s="21"/>
      <c r="I18" s="21"/>
      <c r="J18" s="148"/>
      <c r="K18" s="21"/>
      <c r="L18" s="21"/>
      <c r="M18" s="148"/>
      <c r="N18" s="21"/>
    </row>
    <row r="19" spans="1:14" ht="16.5" customHeight="1" x14ac:dyDescent="0.35">
      <c r="A19" s="21"/>
      <c r="B19" s="21"/>
      <c r="C19" s="21"/>
      <c r="D19" s="21"/>
      <c r="E19" s="21"/>
      <c r="F19" s="21"/>
      <c r="G19" s="21"/>
      <c r="H19" s="21"/>
      <c r="I19" s="21"/>
      <c r="J19" s="21"/>
      <c r="K19" s="21"/>
      <c r="L19" s="21"/>
      <c r="M19" s="21"/>
      <c r="N19" s="21"/>
    </row>
    <row r="20" spans="1:14" ht="16.5" customHeight="1" x14ac:dyDescent="0.35">
      <c r="A20" s="21"/>
      <c r="B20" s="21"/>
      <c r="C20" s="21"/>
      <c r="D20" s="21"/>
      <c r="E20" s="21"/>
      <c r="F20" s="21"/>
      <c r="G20" s="21"/>
      <c r="H20" s="21"/>
      <c r="I20" s="21"/>
      <c r="J20" s="21"/>
      <c r="K20" s="21"/>
      <c r="L20" s="21"/>
      <c r="M20" s="21"/>
      <c r="N20" s="21"/>
    </row>
    <row r="21" spans="1:14" ht="16.5" customHeight="1" x14ac:dyDescent="0.35">
      <c r="A21" s="21"/>
      <c r="B21" s="21"/>
      <c r="C21" s="21"/>
      <c r="D21" s="21"/>
      <c r="E21" s="21"/>
      <c r="F21" s="21"/>
      <c r="G21" s="21"/>
      <c r="H21" s="21"/>
      <c r="I21" s="21"/>
      <c r="J21" s="21"/>
      <c r="K21" s="21"/>
      <c r="L21" s="21"/>
      <c r="M21" s="21"/>
      <c r="N21" s="21"/>
    </row>
    <row r="22" spans="1:14" ht="16.5" customHeight="1" x14ac:dyDescent="0.35">
      <c r="A22" s="21"/>
      <c r="B22" s="21"/>
      <c r="C22" s="21"/>
      <c r="D22" s="21"/>
      <c r="E22" s="21"/>
      <c r="F22" s="21"/>
      <c r="G22" s="21"/>
      <c r="H22" s="21"/>
      <c r="I22" s="21"/>
      <c r="J22" s="21"/>
      <c r="K22" s="21"/>
      <c r="L22" s="21"/>
      <c r="M22" s="21"/>
      <c r="N22" s="21"/>
    </row>
    <row r="23" spans="1:14" ht="16.5" customHeight="1" x14ac:dyDescent="0.35">
      <c r="A23" s="21"/>
      <c r="B23" s="21"/>
      <c r="C23" s="21"/>
      <c r="D23" s="21"/>
      <c r="E23" s="21"/>
      <c r="F23" s="21"/>
      <c r="G23" s="21"/>
      <c r="H23" s="21"/>
      <c r="I23" s="21"/>
      <c r="J23" s="21"/>
      <c r="K23" s="21"/>
      <c r="L23" s="21"/>
      <c r="M23" s="21"/>
      <c r="N23" s="21"/>
    </row>
    <row r="24" spans="1:14" ht="12.75" customHeight="1" x14ac:dyDescent="0.35">
      <c r="A24" s="144"/>
      <c r="B24" s="146" t="s">
        <v>317</v>
      </c>
      <c r="C24" s="21"/>
      <c r="D24" s="21"/>
      <c r="E24" s="21"/>
      <c r="F24" s="21"/>
      <c r="G24" s="21"/>
      <c r="H24" s="21"/>
      <c r="I24" s="21"/>
      <c r="J24" s="21"/>
      <c r="K24" s="21"/>
      <c r="L24" s="21"/>
      <c r="M24" s="21"/>
      <c r="N24" s="21"/>
    </row>
    <row r="25" spans="1:14" ht="12" customHeight="1" x14ac:dyDescent="0.35">
      <c r="A25" s="145"/>
      <c r="B25" s="146" t="s">
        <v>352</v>
      </c>
      <c r="C25" s="21"/>
      <c r="D25" s="21"/>
      <c r="E25" s="21"/>
      <c r="F25" s="21"/>
      <c r="G25" s="21"/>
      <c r="H25" s="21"/>
      <c r="I25" s="21"/>
      <c r="J25" s="21"/>
      <c r="K25" s="21"/>
      <c r="L25" s="21"/>
      <c r="M25" s="21"/>
      <c r="N25" s="21"/>
    </row>
    <row r="26" spans="1:14" ht="16.5" customHeight="1" x14ac:dyDescent="0.35">
      <c r="A26" s="21"/>
      <c r="B26" s="21"/>
      <c r="C26" s="21"/>
      <c r="D26" s="21"/>
      <c r="E26" s="21"/>
      <c r="F26" s="21"/>
      <c r="G26" s="21"/>
      <c r="H26" s="21"/>
      <c r="I26" s="21"/>
      <c r="J26" s="21"/>
      <c r="K26" s="21"/>
      <c r="L26" s="21"/>
      <c r="M26" s="21"/>
      <c r="N26" s="21"/>
    </row>
    <row r="27" spans="1:14" ht="16.5" customHeight="1" x14ac:dyDescent="0.35">
      <c r="A27" s="38" t="s">
        <v>356</v>
      </c>
      <c r="B27" s="35"/>
      <c r="C27" s="35"/>
      <c r="D27" s="35"/>
      <c r="E27" s="35"/>
      <c r="F27" s="35"/>
      <c r="G27" s="35"/>
      <c r="H27" s="35"/>
      <c r="I27" s="35"/>
      <c r="J27" s="35"/>
      <c r="K27" s="35"/>
      <c r="L27" s="35"/>
      <c r="M27" s="35"/>
      <c r="N27" s="35"/>
    </row>
    <row r="28" spans="1:14" ht="26.25" customHeight="1" x14ac:dyDescent="0.35">
      <c r="A28" s="21"/>
      <c r="B28" s="21"/>
      <c r="C28" s="21"/>
      <c r="D28" s="21"/>
      <c r="E28" s="21"/>
      <c r="F28" s="21"/>
      <c r="G28" s="21"/>
      <c r="H28" s="21"/>
      <c r="I28" s="21"/>
      <c r="J28" s="21"/>
      <c r="K28" s="21"/>
      <c r="L28" s="21"/>
      <c r="M28" s="21"/>
      <c r="N28" s="21"/>
    </row>
    <row r="29" spans="1:14" ht="16.5" customHeight="1" x14ac:dyDescent="0.35">
      <c r="A29" s="21"/>
      <c r="B29" s="21"/>
      <c r="C29" s="21"/>
      <c r="D29" s="21"/>
      <c r="E29" s="21"/>
      <c r="F29" s="21"/>
      <c r="G29" s="21"/>
      <c r="H29" s="21"/>
      <c r="I29" s="21"/>
      <c r="J29" s="21"/>
      <c r="K29" s="21"/>
      <c r="L29" s="21"/>
      <c r="M29" s="21"/>
      <c r="N29" s="21"/>
    </row>
    <row r="30" spans="1:14" ht="16.5" customHeight="1" x14ac:dyDescent="0.35">
      <c r="A30" s="21"/>
      <c r="B30" s="21"/>
      <c r="C30" s="21"/>
      <c r="D30" s="21"/>
      <c r="E30" s="21"/>
      <c r="F30" s="21"/>
      <c r="G30" s="21"/>
      <c r="H30" s="21"/>
      <c r="I30" s="21"/>
      <c r="J30" s="21"/>
      <c r="K30" s="21"/>
      <c r="L30" s="21"/>
      <c r="M30" s="21"/>
      <c r="N30" s="21"/>
    </row>
    <row r="31" spans="1:14" ht="16.5" customHeight="1" x14ac:dyDescent="0.35">
      <c r="A31" s="21"/>
      <c r="B31" s="21"/>
      <c r="C31" s="21"/>
      <c r="D31" s="21"/>
      <c r="E31" s="21"/>
      <c r="F31" s="21"/>
      <c r="G31" s="21"/>
      <c r="H31" s="21"/>
      <c r="I31" s="21"/>
      <c r="J31" s="21"/>
      <c r="K31" s="21"/>
      <c r="L31" s="21"/>
      <c r="M31" s="21"/>
      <c r="N31" s="21"/>
    </row>
    <row r="32" spans="1:14" ht="16.5" customHeight="1" x14ac:dyDescent="0.35">
      <c r="A32" s="21"/>
      <c r="B32" s="21"/>
      <c r="C32" s="21"/>
      <c r="D32" s="21"/>
      <c r="E32" s="21"/>
      <c r="F32" s="21"/>
      <c r="G32" s="21"/>
      <c r="H32" s="21"/>
      <c r="I32" s="21"/>
      <c r="J32" s="21"/>
      <c r="K32" s="21"/>
      <c r="L32" s="21"/>
      <c r="M32" s="21"/>
      <c r="N32" s="21"/>
    </row>
    <row r="33" spans="1:14" ht="16.5" customHeight="1" x14ac:dyDescent="0.35">
      <c r="A33" s="21"/>
      <c r="B33" s="21"/>
      <c r="C33" s="21"/>
      <c r="D33" s="21"/>
      <c r="E33" s="21"/>
      <c r="F33" s="21"/>
      <c r="G33" s="21"/>
      <c r="H33" s="21"/>
      <c r="I33" s="21"/>
      <c r="J33" s="21"/>
      <c r="K33" s="21"/>
      <c r="L33" s="21"/>
      <c r="M33" s="21"/>
      <c r="N33" s="21"/>
    </row>
    <row r="34" spans="1:14" ht="16.5" customHeight="1" x14ac:dyDescent="0.35">
      <c r="A34" s="21"/>
      <c r="B34" s="21"/>
      <c r="C34" s="21"/>
      <c r="D34" s="21"/>
      <c r="E34" s="21"/>
      <c r="F34" s="21"/>
      <c r="G34" s="21"/>
      <c r="H34" s="21"/>
      <c r="I34" s="21"/>
      <c r="J34" s="21"/>
      <c r="K34" s="21"/>
      <c r="L34" s="21"/>
      <c r="M34" s="21"/>
      <c r="N34" s="21"/>
    </row>
    <row r="35" spans="1:14" ht="16.5" customHeight="1" x14ac:dyDescent="0.35">
      <c r="A35" s="21"/>
      <c r="B35" s="21"/>
      <c r="C35" s="21"/>
      <c r="D35" s="21"/>
      <c r="E35" s="21"/>
      <c r="F35" s="21"/>
      <c r="G35" s="21"/>
      <c r="H35" s="21"/>
      <c r="I35" s="21"/>
      <c r="J35" s="21"/>
      <c r="K35" s="21"/>
      <c r="L35" s="21"/>
      <c r="M35" s="21"/>
      <c r="N35" s="21"/>
    </row>
    <row r="36" spans="1:14" ht="16.5" customHeight="1" x14ac:dyDescent="0.35">
      <c r="A36" s="21"/>
      <c r="B36" s="21"/>
      <c r="C36" s="21"/>
      <c r="D36" s="21"/>
      <c r="E36" s="21"/>
      <c r="F36" s="21"/>
      <c r="G36" s="21"/>
      <c r="H36" s="21"/>
      <c r="I36" s="21"/>
      <c r="J36" s="21"/>
      <c r="K36" s="21"/>
      <c r="L36" s="21"/>
      <c r="M36" s="21"/>
      <c r="N36" s="21"/>
    </row>
    <row r="37" spans="1:14" ht="16.5" customHeight="1" x14ac:dyDescent="0.35">
      <c r="A37" s="21"/>
      <c r="B37" s="21"/>
      <c r="C37" s="21"/>
      <c r="D37" s="21"/>
      <c r="E37" s="21"/>
      <c r="F37" s="21"/>
      <c r="G37" s="21"/>
      <c r="H37" s="21"/>
      <c r="I37" s="21"/>
      <c r="J37" s="21"/>
      <c r="K37" s="21"/>
      <c r="L37" s="21"/>
      <c r="M37" s="21"/>
      <c r="N37" s="21"/>
    </row>
    <row r="38" spans="1:14" ht="16.5" customHeight="1" x14ac:dyDescent="0.35">
      <c r="A38" s="21"/>
      <c r="B38" s="21"/>
      <c r="C38" s="21"/>
      <c r="D38" s="21"/>
      <c r="E38" s="21"/>
      <c r="F38" s="21"/>
      <c r="G38" s="21"/>
      <c r="H38" s="21"/>
      <c r="I38" s="21"/>
      <c r="J38" s="21"/>
      <c r="K38" s="21"/>
      <c r="L38" s="21"/>
      <c r="M38" s="21"/>
      <c r="N38" s="21"/>
    </row>
    <row r="39" spans="1:14" ht="15" customHeight="1" x14ac:dyDescent="0.35">
      <c r="A39" s="38" t="s">
        <v>360</v>
      </c>
      <c r="B39" s="35"/>
      <c r="C39" s="35"/>
      <c r="D39" s="35"/>
      <c r="E39" s="35"/>
      <c r="F39" s="35"/>
      <c r="G39" s="35"/>
      <c r="H39" s="35"/>
      <c r="I39" s="35"/>
      <c r="J39" s="35"/>
      <c r="K39" s="35"/>
      <c r="L39" s="35"/>
      <c r="M39" s="35"/>
      <c r="N39" s="35"/>
    </row>
    <row r="40" spans="1:14" ht="6.75" customHeight="1" x14ac:dyDescent="0.35">
      <c r="A40" s="21"/>
      <c r="B40" s="21"/>
      <c r="C40" s="21"/>
      <c r="D40" s="21"/>
      <c r="E40" s="21"/>
      <c r="F40" s="21"/>
      <c r="G40" s="21"/>
      <c r="H40" s="21"/>
      <c r="I40" s="21"/>
      <c r="J40" s="21"/>
      <c r="K40" s="21"/>
      <c r="L40" s="21"/>
      <c r="M40" s="21"/>
      <c r="N40" s="21"/>
    </row>
    <row r="41" spans="1:14" x14ac:dyDescent="0.35">
      <c r="A41" s="104" t="s">
        <v>9104</v>
      </c>
      <c r="B41" s="16"/>
      <c r="C41" s="16"/>
      <c r="D41" s="16"/>
      <c r="E41" s="16"/>
      <c r="F41" s="16"/>
      <c r="G41" s="16"/>
      <c r="H41" s="16"/>
      <c r="I41" s="16"/>
      <c r="J41" s="104" t="s">
        <v>1233</v>
      </c>
      <c r="K41" s="16"/>
      <c r="L41" s="16"/>
      <c r="M41" s="16"/>
      <c r="N41" s="40"/>
    </row>
    <row r="42" spans="1:14" ht="15" customHeight="1" x14ac:dyDescent="0.35">
      <c r="A42" s="16"/>
      <c r="B42" s="16"/>
      <c r="C42" s="16"/>
      <c r="D42" s="16"/>
      <c r="E42" s="16"/>
      <c r="F42" s="16"/>
      <c r="G42" s="16"/>
      <c r="H42" s="16"/>
      <c r="I42" s="16"/>
      <c r="J42" s="16"/>
      <c r="K42" s="16"/>
      <c r="L42" s="16"/>
      <c r="M42" s="16"/>
      <c r="N42" s="16"/>
    </row>
    <row r="43" spans="1:14" ht="15" customHeight="1" x14ac:dyDescent="0.35">
      <c r="A43" s="16"/>
      <c r="B43" s="16"/>
      <c r="C43" s="16"/>
      <c r="D43" s="16"/>
      <c r="E43" s="16"/>
      <c r="F43" s="16"/>
      <c r="G43" s="16"/>
      <c r="H43" s="16"/>
      <c r="I43" s="16"/>
      <c r="J43" s="16"/>
      <c r="K43" s="16"/>
      <c r="L43" s="16"/>
      <c r="M43" s="16"/>
      <c r="N43" s="16"/>
    </row>
    <row r="44" spans="1:14" ht="15" customHeight="1" x14ac:dyDescent="0.35">
      <c r="A44" s="16"/>
      <c r="B44" s="16"/>
      <c r="C44" s="16"/>
      <c r="D44" s="16"/>
      <c r="E44" s="16"/>
      <c r="F44" s="16"/>
      <c r="G44" s="16"/>
      <c r="H44" s="16"/>
      <c r="I44" s="16"/>
      <c r="J44" s="16"/>
      <c r="K44" s="16"/>
      <c r="L44" s="16"/>
      <c r="M44" s="16"/>
      <c r="N44" s="16"/>
    </row>
    <row r="45" spans="1:14" ht="15" customHeight="1" x14ac:dyDescent="0.35">
      <c r="A45" s="16"/>
      <c r="B45" s="16"/>
      <c r="C45" s="16"/>
      <c r="D45" s="16"/>
      <c r="E45" s="16"/>
      <c r="F45" s="16"/>
      <c r="G45" s="16"/>
      <c r="H45" s="16"/>
      <c r="I45" s="16"/>
      <c r="J45" s="16"/>
      <c r="K45" s="16"/>
      <c r="L45" s="16"/>
      <c r="M45" s="16"/>
      <c r="N45" s="16"/>
    </row>
    <row r="46" spans="1:14" ht="15" customHeight="1" x14ac:dyDescent="0.35">
      <c r="A46" s="16"/>
      <c r="B46" s="16"/>
      <c r="C46" s="16"/>
      <c r="D46" s="16"/>
      <c r="E46" s="16"/>
      <c r="F46" s="16"/>
      <c r="G46" s="16"/>
      <c r="H46" s="16"/>
      <c r="I46" s="16"/>
      <c r="J46" s="16"/>
      <c r="K46" s="16"/>
      <c r="L46" s="16"/>
      <c r="M46" s="16"/>
      <c r="N46" s="16"/>
    </row>
    <row r="47" spans="1:14" ht="15" customHeight="1" x14ac:dyDescent="0.35">
      <c r="A47" s="16"/>
      <c r="B47" s="16"/>
      <c r="C47" s="16"/>
      <c r="D47" s="16"/>
      <c r="E47" s="16"/>
      <c r="F47" s="16"/>
      <c r="G47" s="16"/>
      <c r="H47" s="16"/>
      <c r="I47" s="16"/>
      <c r="J47" s="16"/>
      <c r="K47" s="16"/>
      <c r="L47" s="16"/>
      <c r="M47" s="16"/>
      <c r="N47" s="16"/>
    </row>
    <row r="48" spans="1:14" ht="15" customHeight="1" x14ac:dyDescent="0.35">
      <c r="A48" s="16"/>
      <c r="B48" s="16"/>
      <c r="C48" s="16"/>
      <c r="D48" s="16"/>
      <c r="E48" s="16"/>
      <c r="F48" s="16"/>
      <c r="G48" s="16"/>
      <c r="H48" s="16"/>
      <c r="I48" s="16"/>
      <c r="J48" s="16"/>
      <c r="K48" s="16"/>
      <c r="L48" s="16"/>
      <c r="M48" s="16"/>
      <c r="N48" s="16"/>
    </row>
    <row r="49" spans="1:14" ht="15" customHeight="1" x14ac:dyDescent="0.35">
      <c r="A49" s="16"/>
      <c r="B49" s="16"/>
      <c r="C49" s="16"/>
      <c r="D49" s="16"/>
      <c r="E49" s="16"/>
      <c r="F49" s="16"/>
      <c r="G49" s="16"/>
      <c r="H49" s="16"/>
      <c r="I49" s="16"/>
      <c r="J49" s="16"/>
      <c r="K49" s="16"/>
      <c r="L49" s="16"/>
      <c r="M49" s="16"/>
      <c r="N49" s="16"/>
    </row>
    <row r="50" spans="1:14" ht="15" customHeight="1" x14ac:dyDescent="0.35">
      <c r="A50" s="16"/>
      <c r="B50" s="16"/>
      <c r="C50" s="16"/>
      <c r="D50" s="16"/>
      <c r="E50" s="16"/>
      <c r="F50" s="16"/>
      <c r="G50" s="16"/>
      <c r="H50" s="16"/>
      <c r="I50" s="16"/>
      <c r="J50" s="16"/>
      <c r="K50" s="16"/>
      <c r="L50" s="16"/>
      <c r="M50" s="16"/>
      <c r="N50" s="16"/>
    </row>
    <row r="51" spans="1:14" ht="15" customHeight="1" x14ac:dyDescent="0.35">
      <c r="A51" s="38" t="s">
        <v>253</v>
      </c>
      <c r="B51" s="35"/>
      <c r="C51" s="35"/>
      <c r="D51" s="35"/>
      <c r="E51" s="35"/>
      <c r="F51" s="35"/>
      <c r="G51" s="35"/>
      <c r="H51" s="35"/>
      <c r="I51" s="35"/>
      <c r="J51" s="35"/>
      <c r="K51" s="35"/>
      <c r="L51" s="35"/>
      <c r="M51" s="35"/>
      <c r="N51" s="35"/>
    </row>
    <row r="52" spans="1:14" ht="15" customHeight="1" x14ac:dyDescent="0.35">
      <c r="A52" s="105"/>
      <c r="B52" s="149"/>
      <c r="C52" s="106"/>
      <c r="D52" s="106"/>
      <c r="E52" s="106"/>
      <c r="F52" s="106"/>
      <c r="G52" s="106"/>
      <c r="H52" s="106"/>
      <c r="I52" s="106"/>
      <c r="J52" s="149"/>
      <c r="K52" s="105"/>
      <c r="L52" s="95"/>
      <c r="M52" s="95"/>
      <c r="N52" s="95"/>
    </row>
    <row r="53" spans="1:14" ht="15" customHeight="1" x14ac:dyDescent="0.35">
      <c r="A53" s="16"/>
      <c r="B53" s="16"/>
      <c r="C53" s="16"/>
      <c r="D53" s="16"/>
      <c r="E53" s="16"/>
      <c r="F53" s="16"/>
      <c r="G53" s="16"/>
      <c r="H53" s="16"/>
      <c r="I53" s="16"/>
      <c r="J53" s="16"/>
      <c r="K53" s="16"/>
      <c r="L53" s="16"/>
      <c r="M53" s="16"/>
      <c r="N53" s="16"/>
    </row>
    <row r="54" spans="1:14" ht="15" customHeight="1" x14ac:dyDescent="0.35">
      <c r="A54" s="16"/>
      <c r="B54" s="16"/>
      <c r="C54" s="16"/>
      <c r="D54" s="16"/>
      <c r="E54" s="16"/>
      <c r="F54" s="16"/>
      <c r="G54" s="16"/>
      <c r="H54" s="16"/>
      <c r="I54" s="16"/>
      <c r="J54" s="16"/>
      <c r="K54" s="16"/>
      <c r="L54" s="16"/>
      <c r="M54" s="16"/>
      <c r="N54" s="16"/>
    </row>
    <row r="55" spans="1:14" ht="15" customHeight="1" x14ac:dyDescent="0.35">
      <c r="A55" s="16"/>
      <c r="B55" s="16"/>
      <c r="C55" s="16"/>
      <c r="D55" s="16"/>
      <c r="E55" s="16"/>
      <c r="F55" s="16"/>
      <c r="G55" s="16"/>
      <c r="H55" s="16"/>
      <c r="I55" s="16"/>
      <c r="J55" s="16"/>
      <c r="K55" s="16"/>
      <c r="L55" s="16"/>
      <c r="M55" s="16"/>
      <c r="N55" s="16"/>
    </row>
    <row r="56" spans="1:14" ht="15" customHeight="1" x14ac:dyDescent="0.35">
      <c r="A56" s="16"/>
      <c r="B56" s="16"/>
      <c r="C56" s="16"/>
      <c r="D56" s="16"/>
      <c r="E56" s="16"/>
      <c r="F56" s="16"/>
      <c r="G56" s="16"/>
      <c r="H56" s="16"/>
      <c r="I56" s="16"/>
      <c r="J56" s="16"/>
      <c r="K56" s="16"/>
      <c r="L56" s="16"/>
      <c r="M56" s="16"/>
      <c r="N56" s="16"/>
    </row>
    <row r="57" spans="1:14" ht="15" customHeight="1" x14ac:dyDescent="0.35">
      <c r="A57" s="16"/>
      <c r="B57" s="16"/>
      <c r="C57" s="16"/>
      <c r="D57" s="16"/>
      <c r="E57" s="16"/>
      <c r="F57" s="16"/>
      <c r="G57" s="16"/>
      <c r="H57" s="16"/>
      <c r="I57" s="16"/>
      <c r="J57" s="16"/>
      <c r="K57" s="16"/>
      <c r="L57" s="16"/>
      <c r="M57" s="16"/>
      <c r="N57" s="16"/>
    </row>
    <row r="58" spans="1:14" ht="15" customHeight="1" x14ac:dyDescent="0.35">
      <c r="A58" s="16"/>
      <c r="B58" s="16"/>
      <c r="C58" s="16"/>
      <c r="D58" s="16"/>
      <c r="E58" s="16"/>
      <c r="F58" s="16"/>
      <c r="G58" s="16"/>
      <c r="H58" s="16"/>
      <c r="I58" s="16"/>
      <c r="J58" s="16"/>
      <c r="K58" s="16"/>
      <c r="L58" s="16"/>
      <c r="M58" s="16"/>
      <c r="N58" s="16"/>
    </row>
    <row r="59" spans="1:14" ht="15" customHeight="1" x14ac:dyDescent="0.35">
      <c r="A59" s="16"/>
      <c r="B59" s="16"/>
      <c r="C59" s="16"/>
      <c r="D59" s="16"/>
      <c r="E59" s="16"/>
      <c r="F59" s="16"/>
      <c r="G59" s="16"/>
      <c r="H59" s="16"/>
      <c r="I59" s="16"/>
      <c r="J59" s="16"/>
      <c r="K59" s="16"/>
      <c r="L59" s="16"/>
      <c r="M59" s="16"/>
      <c r="N59" s="16"/>
    </row>
    <row r="60" spans="1:14" ht="15" customHeight="1" x14ac:dyDescent="0.35">
      <c r="A60" s="16"/>
      <c r="B60" s="16"/>
      <c r="C60" s="16"/>
      <c r="D60" s="16"/>
      <c r="E60" s="16"/>
      <c r="F60" s="16"/>
      <c r="G60" s="16"/>
      <c r="H60" s="16"/>
      <c r="I60" s="16"/>
      <c r="J60" s="16"/>
      <c r="K60" s="16"/>
      <c r="L60" s="16"/>
      <c r="M60" s="16"/>
      <c r="N60" s="16"/>
    </row>
    <row r="61" spans="1:14" ht="15" customHeight="1" x14ac:dyDescent="0.35">
      <c r="A61" s="16"/>
      <c r="B61" s="16"/>
      <c r="C61" s="16"/>
      <c r="D61" s="16"/>
      <c r="E61" s="16"/>
      <c r="F61" s="16"/>
      <c r="G61" s="16"/>
      <c r="H61" s="16"/>
      <c r="I61" s="16"/>
      <c r="J61" s="16"/>
      <c r="K61" s="16"/>
      <c r="L61" s="16"/>
      <c r="M61" s="16"/>
      <c r="N61" s="16"/>
    </row>
    <row r="62" spans="1:14" ht="15" customHeight="1" x14ac:dyDescent="0.35">
      <c r="A62" s="16"/>
      <c r="B62" s="16"/>
      <c r="C62" s="16"/>
      <c r="D62" s="16"/>
      <c r="E62" s="16"/>
      <c r="F62" s="16"/>
      <c r="G62" s="16"/>
      <c r="H62" s="16"/>
      <c r="I62" s="16"/>
      <c r="J62" s="16"/>
      <c r="K62" s="16"/>
      <c r="L62" s="16"/>
      <c r="M62" s="16"/>
      <c r="N62" s="16"/>
    </row>
    <row r="63" spans="1:14" ht="15" customHeight="1" x14ac:dyDescent="0.35">
      <c r="A63" s="16"/>
      <c r="B63" s="16"/>
      <c r="C63" s="16"/>
      <c r="D63" s="16"/>
      <c r="E63" s="16"/>
      <c r="F63" s="16"/>
      <c r="G63" s="16"/>
      <c r="H63" s="16"/>
      <c r="I63" s="16"/>
      <c r="J63" s="16"/>
      <c r="K63" s="16"/>
      <c r="L63" s="16"/>
      <c r="M63" s="16"/>
      <c r="N63" s="16"/>
    </row>
    <row r="64" spans="1:14" ht="15" customHeight="1" x14ac:dyDescent="0.35">
      <c r="A64" s="16"/>
      <c r="B64" s="16"/>
      <c r="C64" s="16"/>
      <c r="D64" s="16"/>
      <c r="E64" s="16"/>
      <c r="F64" s="16"/>
      <c r="G64" s="16"/>
      <c r="H64" s="16"/>
      <c r="I64" s="16"/>
      <c r="J64" s="16"/>
      <c r="K64" s="16"/>
      <c r="L64" s="16"/>
      <c r="M64" s="16"/>
      <c r="N64" s="16"/>
    </row>
    <row r="65" spans="1:14" ht="15" customHeight="1" x14ac:dyDescent="0.35">
      <c r="A65" s="16"/>
      <c r="B65" s="16"/>
      <c r="C65" s="16"/>
      <c r="D65" s="16"/>
      <c r="E65" s="16"/>
      <c r="F65" s="16"/>
      <c r="G65" s="16"/>
      <c r="H65" s="16"/>
      <c r="I65" s="16"/>
      <c r="J65" s="16"/>
      <c r="K65" s="16"/>
      <c r="L65" s="16"/>
      <c r="M65" s="16"/>
      <c r="N65" s="16"/>
    </row>
    <row r="66" spans="1:14" ht="15" customHeight="1" x14ac:dyDescent="0.35">
      <c r="A66" s="16"/>
      <c r="B66" s="16"/>
      <c r="C66" s="16"/>
      <c r="D66" s="16"/>
      <c r="E66" s="16"/>
      <c r="F66" s="16"/>
      <c r="G66" s="16"/>
      <c r="H66" s="16"/>
      <c r="I66" s="16"/>
      <c r="J66" s="16"/>
      <c r="K66" s="16"/>
      <c r="L66" s="16"/>
      <c r="M66" s="16"/>
      <c r="N66" s="16"/>
    </row>
    <row r="67" spans="1:14" ht="15" customHeight="1" x14ac:dyDescent="0.35">
      <c r="A67" s="16"/>
      <c r="B67" s="16"/>
      <c r="C67" s="16"/>
      <c r="D67" s="16"/>
      <c r="E67" s="16"/>
      <c r="F67" s="16"/>
      <c r="G67" s="16"/>
      <c r="H67" s="16"/>
      <c r="I67" s="16"/>
      <c r="J67" s="16"/>
      <c r="K67" s="16"/>
      <c r="L67" s="16"/>
      <c r="M67" s="16"/>
      <c r="N67" s="16"/>
    </row>
    <row r="68" spans="1:14" ht="15" customHeight="1" x14ac:dyDescent="0.35">
      <c r="A68" s="16"/>
      <c r="B68" s="16"/>
      <c r="C68" s="16"/>
      <c r="D68" s="16"/>
      <c r="E68" s="16"/>
      <c r="F68" s="16"/>
      <c r="G68" s="16"/>
      <c r="H68" s="16"/>
      <c r="I68" s="16"/>
      <c r="J68" s="16"/>
      <c r="K68" s="16"/>
      <c r="L68" s="16"/>
      <c r="M68" s="16"/>
      <c r="N68" s="16"/>
    </row>
    <row r="69" spans="1:14" ht="15" customHeight="1" x14ac:dyDescent="0.35">
      <c r="A69" s="16"/>
      <c r="B69" s="16"/>
      <c r="C69" s="16"/>
      <c r="D69" s="16"/>
      <c r="E69" s="16"/>
      <c r="F69" s="16"/>
      <c r="G69" s="16"/>
      <c r="H69" s="16"/>
      <c r="I69" s="16"/>
      <c r="J69" s="16"/>
      <c r="K69" s="16"/>
      <c r="L69" s="16"/>
      <c r="M69" s="16"/>
      <c r="N69" s="16"/>
    </row>
    <row r="70" spans="1:14" ht="15" customHeight="1" x14ac:dyDescent="0.35">
      <c r="A70" s="16"/>
      <c r="B70" s="154"/>
      <c r="C70" s="16"/>
      <c r="D70" s="16"/>
      <c r="E70" s="16"/>
      <c r="F70" s="16"/>
      <c r="G70" s="16"/>
      <c r="H70" s="16"/>
      <c r="I70" s="16"/>
      <c r="J70" s="154"/>
      <c r="K70" s="16"/>
      <c r="L70" s="16"/>
      <c r="M70" s="16"/>
      <c r="N70" s="16"/>
    </row>
    <row r="71" spans="1:14" ht="15" customHeight="1" x14ac:dyDescent="0.35">
      <c r="A71" s="16"/>
      <c r="B71" s="16"/>
      <c r="C71" s="16"/>
      <c r="D71" s="16"/>
      <c r="E71" s="16"/>
      <c r="F71" s="16"/>
      <c r="G71" s="16"/>
      <c r="H71" s="16"/>
      <c r="I71" s="16"/>
      <c r="J71" s="16"/>
      <c r="K71" s="16"/>
      <c r="L71" s="16"/>
      <c r="M71" s="16"/>
      <c r="N71" s="16"/>
    </row>
    <row r="72" spans="1:14" ht="15" customHeight="1" x14ac:dyDescent="0.35">
      <c r="A72" s="16"/>
      <c r="B72" s="16"/>
      <c r="C72" s="16"/>
      <c r="D72" s="16"/>
      <c r="E72" s="16"/>
      <c r="F72" s="16"/>
      <c r="G72" s="21"/>
      <c r="H72" s="21"/>
      <c r="I72" s="21"/>
      <c r="J72" s="21"/>
      <c r="K72" s="21"/>
      <c r="L72" s="21"/>
      <c r="M72" s="16"/>
      <c r="N72" s="16"/>
    </row>
    <row r="73" spans="1:14" ht="15" customHeight="1" x14ac:dyDescent="0.35">
      <c r="A73" s="16"/>
      <c r="B73" s="16"/>
      <c r="C73" s="16"/>
      <c r="D73" s="16"/>
      <c r="E73" s="16"/>
      <c r="F73" s="16"/>
      <c r="G73" s="21"/>
      <c r="H73" s="21"/>
      <c r="I73" s="21"/>
      <c r="J73" s="21"/>
      <c r="K73" s="21"/>
      <c r="L73" s="21"/>
      <c r="M73" s="16"/>
      <c r="N73" s="16"/>
    </row>
    <row r="74" spans="1:14" ht="15" customHeight="1" x14ac:dyDescent="0.35">
      <c r="A74" s="16"/>
      <c r="B74" s="16"/>
      <c r="C74" s="16"/>
      <c r="D74" s="16"/>
      <c r="E74" s="16"/>
      <c r="F74" s="16"/>
      <c r="G74" s="21"/>
      <c r="H74" s="21"/>
      <c r="I74" s="21"/>
      <c r="J74" s="21"/>
      <c r="K74" s="21"/>
      <c r="L74" s="21"/>
      <c r="M74" s="16"/>
      <c r="N74" s="16"/>
    </row>
    <row r="75" spans="1:14" ht="15" customHeight="1" x14ac:dyDescent="0.35">
      <c r="A75" s="16"/>
      <c r="B75" s="16"/>
      <c r="C75" s="16"/>
      <c r="D75" s="16"/>
      <c r="E75" s="16"/>
      <c r="F75" s="16"/>
      <c r="G75" s="21"/>
      <c r="H75" s="21"/>
      <c r="I75" s="21"/>
      <c r="J75" s="21"/>
      <c r="K75" s="21"/>
      <c r="L75" s="21"/>
      <c r="M75" s="16"/>
      <c r="N75" s="16"/>
    </row>
    <row r="76" spans="1:14" ht="15" customHeight="1" x14ac:dyDescent="0.35">
      <c r="A76" s="16"/>
      <c r="B76" s="16"/>
      <c r="C76" s="16"/>
      <c r="D76" s="16"/>
      <c r="E76" s="16"/>
      <c r="F76" s="16"/>
      <c r="G76" s="21"/>
      <c r="H76" s="21"/>
      <c r="I76" s="21"/>
      <c r="J76" s="21"/>
      <c r="K76" s="21"/>
      <c r="L76" s="21"/>
      <c r="M76" s="16"/>
      <c r="N76" s="16"/>
    </row>
    <row r="77" spans="1:14" ht="15" customHeight="1" x14ac:dyDescent="0.35">
      <c r="A77" s="16"/>
      <c r="B77" s="16"/>
      <c r="C77" s="16"/>
      <c r="D77" s="16"/>
      <c r="E77" s="16"/>
      <c r="F77" s="16"/>
      <c r="G77" s="21"/>
      <c r="H77" s="21"/>
      <c r="I77" s="21"/>
      <c r="J77" s="21"/>
      <c r="K77" s="21"/>
      <c r="L77" s="21"/>
      <c r="M77" s="16"/>
      <c r="N77" s="16"/>
    </row>
    <row r="78" spans="1:14" ht="15" customHeight="1" x14ac:dyDescent="0.35">
      <c r="A78" s="16"/>
      <c r="B78" s="16"/>
      <c r="C78" s="16"/>
      <c r="D78" s="16"/>
      <c r="E78" s="16"/>
      <c r="F78" s="16"/>
      <c r="G78" s="21"/>
      <c r="H78" s="21"/>
      <c r="I78" s="21"/>
      <c r="J78" s="21"/>
      <c r="K78" s="116"/>
      <c r="L78" s="21"/>
      <c r="M78" s="16"/>
      <c r="N78" s="16"/>
    </row>
    <row r="79" spans="1:14" ht="15" customHeight="1" x14ac:dyDescent="0.35">
      <c r="A79" s="21"/>
      <c r="B79" s="21"/>
      <c r="C79" s="21"/>
      <c r="D79" s="21"/>
      <c r="E79" s="21"/>
      <c r="F79" s="21"/>
      <c r="G79" s="21"/>
      <c r="H79" s="21"/>
      <c r="I79" s="21"/>
      <c r="J79" s="21"/>
      <c r="K79" s="116"/>
      <c r="L79" s="21"/>
      <c r="M79" s="21"/>
      <c r="N79" s="21"/>
    </row>
    <row r="80" spans="1:14" ht="15" customHeight="1" x14ac:dyDescent="0.35">
      <c r="A80" s="21"/>
      <c r="B80" s="21"/>
      <c r="C80" s="21"/>
      <c r="D80" s="21"/>
      <c r="E80" s="21"/>
      <c r="F80" s="21"/>
      <c r="G80" s="21"/>
      <c r="H80" s="21"/>
      <c r="I80" s="21"/>
      <c r="J80" s="21"/>
      <c r="K80" s="116"/>
      <c r="L80" s="21"/>
      <c r="M80" s="21"/>
      <c r="N80" s="21"/>
    </row>
    <row r="81" spans="1:14" ht="15" customHeight="1" x14ac:dyDescent="0.35">
      <c r="A81" s="21"/>
      <c r="B81" s="21"/>
      <c r="C81" s="21"/>
      <c r="D81" s="21"/>
      <c r="E81" s="21"/>
      <c r="F81" s="21"/>
      <c r="G81" s="21"/>
      <c r="H81" s="21"/>
      <c r="I81" s="21"/>
      <c r="J81" s="21"/>
      <c r="K81" s="116"/>
      <c r="L81" s="21"/>
      <c r="M81" s="21"/>
      <c r="N81" s="21"/>
    </row>
    <row r="82" spans="1:14" ht="15" customHeight="1" x14ac:dyDescent="0.35">
      <c r="A82" s="21"/>
      <c r="B82" s="21"/>
      <c r="C82" s="21"/>
      <c r="D82" s="21"/>
      <c r="E82" s="21"/>
      <c r="F82" s="21"/>
      <c r="G82" s="21"/>
      <c r="H82" s="21"/>
      <c r="I82" s="21"/>
      <c r="J82" s="21"/>
      <c r="K82" s="21"/>
      <c r="L82" s="21"/>
      <c r="M82" s="21"/>
      <c r="N82" s="21"/>
    </row>
    <row r="83" spans="1:14" ht="15" customHeight="1" x14ac:dyDescent="0.35">
      <c r="A83" s="21"/>
      <c r="B83" s="21"/>
      <c r="C83" s="21"/>
      <c r="D83" s="21"/>
      <c r="E83" s="21"/>
      <c r="F83" s="21"/>
      <c r="G83" s="21"/>
      <c r="H83" s="21"/>
      <c r="I83" s="21"/>
      <c r="J83" s="21"/>
      <c r="K83" s="21"/>
      <c r="L83" s="21"/>
      <c r="M83" s="21"/>
      <c r="N83" s="117"/>
    </row>
    <row r="84" spans="1:14" ht="15" customHeight="1" x14ac:dyDescent="0.35">
      <c r="A84" s="21"/>
      <c r="B84" s="21"/>
      <c r="C84" s="21"/>
      <c r="D84" s="21"/>
      <c r="E84" s="21"/>
      <c r="F84" s="21"/>
      <c r="G84" s="21"/>
      <c r="H84" s="21"/>
      <c r="I84" s="21"/>
      <c r="J84" s="21"/>
      <c r="K84" s="21"/>
      <c r="L84" s="21"/>
      <c r="M84" s="21"/>
      <c r="N84" s="21"/>
    </row>
    <row r="85" spans="1:14" ht="12.75" customHeight="1" x14ac:dyDescent="0.35">
      <c r="A85" s="21"/>
      <c r="B85" s="21"/>
      <c r="C85" s="21"/>
      <c r="D85" s="21"/>
      <c r="E85" s="21"/>
      <c r="F85" s="21"/>
      <c r="G85" s="21"/>
      <c r="H85" s="21"/>
      <c r="I85" s="21"/>
      <c r="J85" s="21"/>
      <c r="K85" s="21"/>
      <c r="L85" s="21"/>
      <c r="M85" s="21"/>
      <c r="N85" s="21"/>
    </row>
    <row r="86" spans="1:14" ht="12.75" customHeight="1" x14ac:dyDescent="0.35">
      <c r="A86" s="21"/>
      <c r="B86" s="21"/>
      <c r="C86" s="21"/>
      <c r="D86" s="21"/>
      <c r="E86" s="21"/>
      <c r="F86" s="21"/>
      <c r="G86" s="21"/>
      <c r="H86" s="21"/>
      <c r="I86" s="21"/>
      <c r="J86" s="21"/>
      <c r="K86" s="21"/>
      <c r="L86" s="21"/>
      <c r="M86" s="21"/>
      <c r="N86" s="21"/>
    </row>
    <row r="87" spans="1:14" ht="15" customHeight="1" x14ac:dyDescent="0.35">
      <c r="A87" s="21"/>
      <c r="B87" s="21"/>
      <c r="C87" s="21"/>
      <c r="D87" s="21"/>
      <c r="E87" s="21"/>
      <c r="F87" s="21"/>
      <c r="G87" s="21"/>
      <c r="H87" s="21"/>
      <c r="I87" s="21"/>
      <c r="J87" s="21"/>
      <c r="K87" s="21"/>
      <c r="L87" s="21"/>
      <c r="M87" s="21"/>
      <c r="N87" s="21"/>
    </row>
    <row r="88" spans="1:14" ht="15" customHeight="1" x14ac:dyDescent="0.35">
      <c r="A88" s="21"/>
      <c r="B88" s="21"/>
      <c r="C88" s="21"/>
      <c r="D88" s="21"/>
      <c r="E88" s="21"/>
      <c r="F88" s="21"/>
      <c r="G88" s="21"/>
      <c r="H88" s="21"/>
      <c r="I88" s="21"/>
      <c r="J88" s="21"/>
      <c r="K88" s="21"/>
      <c r="L88" s="21"/>
      <c r="M88" s="21"/>
      <c r="N88" s="21"/>
    </row>
    <row r="89" spans="1:14" ht="15" customHeight="1" x14ac:dyDescent="0.35">
      <c r="A89" s="21"/>
      <c r="B89" s="21"/>
      <c r="C89" s="21"/>
      <c r="D89" s="21"/>
      <c r="E89" s="21"/>
      <c r="F89" s="21"/>
      <c r="G89" s="21"/>
      <c r="H89" s="21"/>
      <c r="I89" s="21"/>
      <c r="J89" s="21"/>
      <c r="K89" s="21"/>
      <c r="L89" s="21"/>
      <c r="M89" s="21"/>
      <c r="N89" s="21"/>
    </row>
    <row r="90" spans="1:14" ht="15" customHeight="1" x14ac:dyDescent="0.35">
      <c r="A90" s="38" t="s">
        <v>339</v>
      </c>
      <c r="B90" s="35"/>
      <c r="C90" s="35"/>
      <c r="D90" s="35"/>
      <c r="E90" s="35"/>
      <c r="F90" s="35"/>
      <c r="G90" s="35"/>
      <c r="H90" s="21"/>
      <c r="I90" s="35"/>
      <c r="J90" s="21"/>
      <c r="K90" s="35"/>
      <c r="L90" s="35"/>
      <c r="M90" s="35"/>
      <c r="N90" s="35"/>
    </row>
    <row r="91" spans="1:14" ht="15" customHeight="1" x14ac:dyDescent="0.35">
      <c r="A91" s="372" t="s">
        <v>12146</v>
      </c>
      <c r="B91" s="372"/>
      <c r="C91" s="372"/>
      <c r="D91" s="372"/>
      <c r="E91" s="372"/>
      <c r="F91" s="372"/>
      <c r="G91" s="372"/>
      <c r="H91" s="294"/>
      <c r="I91" s="373" t="s">
        <v>12147</v>
      </c>
      <c r="J91" s="373"/>
      <c r="K91" s="373"/>
      <c r="L91" s="373"/>
      <c r="M91" s="373"/>
      <c r="N91" s="373"/>
    </row>
    <row r="92" spans="1:14" ht="15" customHeight="1" x14ac:dyDescent="0.35">
      <c r="A92" s="141" t="s">
        <v>12148</v>
      </c>
      <c r="B92" s="141"/>
      <c r="C92" s="141"/>
      <c r="D92" s="141"/>
      <c r="E92" s="141"/>
      <c r="F92" s="141"/>
      <c r="G92" s="141"/>
      <c r="H92" s="295"/>
      <c r="I92" s="371"/>
      <c r="J92" s="371"/>
      <c r="K92" s="371"/>
      <c r="L92" s="371"/>
      <c r="M92" s="371"/>
      <c r="N92" s="371"/>
    </row>
    <row r="93" spans="1:14" ht="15" customHeight="1" x14ac:dyDescent="0.35">
      <c r="A93" s="141"/>
      <c r="B93" s="141"/>
      <c r="C93" s="141"/>
      <c r="D93" s="141"/>
      <c r="E93" s="141"/>
      <c r="F93" s="141"/>
      <c r="G93" s="141"/>
      <c r="H93" s="141"/>
      <c r="I93" s="371"/>
      <c r="J93" s="371"/>
      <c r="K93" s="371"/>
      <c r="L93" s="371"/>
      <c r="M93" s="371"/>
      <c r="N93" s="371"/>
    </row>
    <row r="94" spans="1:14" ht="15" customHeight="1" x14ac:dyDescent="0.35">
      <c r="A94" s="141"/>
      <c r="B94" s="141"/>
      <c r="C94" s="141"/>
      <c r="D94" s="141"/>
      <c r="E94" s="141"/>
      <c r="F94" s="141"/>
      <c r="G94" s="141"/>
      <c r="H94" s="141"/>
      <c r="I94" s="371"/>
      <c r="J94" s="371"/>
      <c r="K94" s="371"/>
      <c r="L94" s="371"/>
      <c r="M94" s="371"/>
      <c r="N94" s="371"/>
    </row>
    <row r="95" spans="1:14" ht="15" customHeight="1" x14ac:dyDescent="0.35">
      <c r="A95" s="141"/>
      <c r="B95" s="141"/>
      <c r="C95" s="141"/>
      <c r="D95" s="141"/>
      <c r="E95" s="141"/>
      <c r="F95" s="141"/>
      <c r="G95" s="141"/>
      <c r="H95" s="141"/>
      <c r="I95" s="371"/>
      <c r="J95" s="371"/>
      <c r="K95" s="371"/>
      <c r="L95" s="371"/>
      <c r="M95" s="371"/>
      <c r="N95" s="371"/>
    </row>
    <row r="96" spans="1:14" ht="15" customHeight="1" x14ac:dyDescent="0.35">
      <c r="A96" s="141"/>
      <c r="B96" s="141"/>
      <c r="C96" s="141"/>
      <c r="D96" s="141"/>
      <c r="E96" s="141"/>
      <c r="F96" s="141"/>
      <c r="G96" s="141"/>
      <c r="H96" s="141"/>
      <c r="I96" s="371"/>
      <c r="J96" s="371"/>
      <c r="K96" s="371"/>
      <c r="L96" s="371"/>
      <c r="M96" s="371"/>
      <c r="N96" s="371"/>
    </row>
    <row r="97" spans="1:14" ht="15" customHeight="1" x14ac:dyDescent="0.35">
      <c r="A97" s="141"/>
      <c r="B97" s="141"/>
      <c r="C97" s="141"/>
      <c r="D97" s="141"/>
      <c r="E97" s="141"/>
      <c r="F97" s="141"/>
      <c r="G97" s="141"/>
      <c r="H97" s="141"/>
      <c r="I97" s="371"/>
      <c r="J97" s="371"/>
      <c r="K97" s="371"/>
      <c r="L97" s="371"/>
      <c r="M97" s="371"/>
      <c r="N97" s="371"/>
    </row>
    <row r="98" spans="1:14" ht="15" customHeight="1" x14ac:dyDescent="0.35">
      <c r="A98" s="141"/>
      <c r="B98" s="141"/>
      <c r="C98" s="141"/>
      <c r="D98" s="141"/>
      <c r="E98" s="141"/>
      <c r="F98" s="141"/>
      <c r="G98" s="141"/>
      <c r="H98" s="141"/>
      <c r="I98" s="371"/>
      <c r="J98" s="371"/>
      <c r="K98" s="371"/>
      <c r="L98" s="371"/>
      <c r="M98" s="371"/>
      <c r="N98" s="371"/>
    </row>
    <row r="99" spans="1:14" ht="15" customHeight="1" x14ac:dyDescent="0.35">
      <c r="A99" s="141"/>
      <c r="B99" s="141"/>
      <c r="C99" s="141"/>
      <c r="D99" s="141"/>
      <c r="E99" s="141"/>
      <c r="F99" s="141"/>
      <c r="G99" s="141"/>
      <c r="H99" s="141"/>
      <c r="I99" s="371"/>
      <c r="J99" s="371"/>
      <c r="K99" s="371"/>
      <c r="L99" s="371"/>
      <c r="M99" s="371"/>
      <c r="N99" s="371"/>
    </row>
    <row r="100" spans="1:14" ht="15" customHeight="1" x14ac:dyDescent="0.35">
      <c r="A100" s="141"/>
      <c r="B100" s="141"/>
      <c r="C100" s="141"/>
      <c r="D100" s="141"/>
      <c r="E100" s="141"/>
      <c r="F100" s="141"/>
      <c r="G100" s="141"/>
      <c r="H100" s="141"/>
      <c r="I100" s="371"/>
      <c r="J100" s="371"/>
      <c r="K100" s="371"/>
      <c r="L100" s="371"/>
      <c r="M100" s="371"/>
      <c r="N100" s="371"/>
    </row>
    <row r="101" spans="1:14" ht="15" customHeight="1" x14ac:dyDescent="0.35">
      <c r="A101" s="141"/>
      <c r="B101" s="141"/>
      <c r="C101" s="141"/>
      <c r="D101" s="141"/>
      <c r="E101" s="141"/>
      <c r="F101" s="141"/>
      <c r="G101" s="141"/>
      <c r="H101" s="141"/>
      <c r="I101" s="371"/>
      <c r="J101" s="371"/>
      <c r="K101" s="371"/>
      <c r="L101" s="371"/>
      <c r="M101" s="371"/>
      <c r="N101" s="371"/>
    </row>
    <row r="102" spans="1:14" ht="15" customHeight="1" x14ac:dyDescent="0.35">
      <c r="A102" s="141"/>
      <c r="B102" s="141"/>
      <c r="C102" s="141"/>
      <c r="D102" s="141"/>
      <c r="E102" s="141"/>
      <c r="F102" s="141"/>
      <c r="G102" s="141"/>
      <c r="H102" s="141"/>
      <c r="I102" s="371"/>
      <c r="J102" s="371"/>
      <c r="K102" s="371"/>
      <c r="L102" s="371"/>
      <c r="M102" s="371"/>
      <c r="N102" s="371"/>
    </row>
    <row r="103" spans="1:14" ht="15" customHeight="1" x14ac:dyDescent="0.35">
      <c r="A103" s="141"/>
      <c r="B103" s="141"/>
      <c r="C103" s="141"/>
      <c r="D103" s="141"/>
      <c r="E103" s="141"/>
      <c r="F103" s="141"/>
      <c r="G103" s="141"/>
      <c r="H103" s="141"/>
      <c r="I103" s="371"/>
      <c r="J103" s="371"/>
      <c r="K103" s="371"/>
      <c r="L103" s="371"/>
      <c r="M103" s="371"/>
      <c r="N103" s="371"/>
    </row>
    <row r="104" spans="1:14" ht="15" customHeight="1" x14ac:dyDescent="0.35">
      <c r="A104" s="141"/>
      <c r="B104" s="141"/>
      <c r="C104" s="141"/>
      <c r="D104" s="141"/>
      <c r="E104" s="141"/>
      <c r="F104" s="141"/>
      <c r="G104" s="141"/>
      <c r="H104" s="141"/>
      <c r="I104" s="371"/>
      <c r="J104" s="371"/>
      <c r="K104" s="371"/>
      <c r="L104" s="371"/>
      <c r="M104" s="371"/>
      <c r="N104" s="371"/>
    </row>
    <row r="105" spans="1:14" ht="15" customHeight="1" x14ac:dyDescent="0.35">
      <c r="A105" s="141"/>
      <c r="B105" s="141"/>
      <c r="C105" s="141"/>
      <c r="D105" s="141"/>
      <c r="E105" s="141"/>
      <c r="F105" s="141"/>
      <c r="G105" s="141"/>
      <c r="H105" s="141"/>
      <c r="I105" s="371"/>
      <c r="J105" s="371"/>
      <c r="K105" s="371"/>
      <c r="L105" s="371"/>
      <c r="M105" s="371"/>
      <c r="N105" s="371"/>
    </row>
    <row r="106" spans="1:14" ht="15" customHeight="1" x14ac:dyDescent="0.35">
      <c r="A106" s="141"/>
      <c r="B106" s="141"/>
      <c r="C106" s="141"/>
      <c r="D106" s="141"/>
      <c r="E106" s="141"/>
      <c r="F106" s="141"/>
      <c r="G106" s="141"/>
      <c r="H106" s="141"/>
      <c r="I106" s="371"/>
      <c r="J106" s="371"/>
      <c r="K106" s="371"/>
      <c r="L106" s="371"/>
      <c r="M106" s="371"/>
      <c r="N106" s="371"/>
    </row>
    <row r="107" spans="1:14" ht="15" customHeight="1" x14ac:dyDescent="0.35">
      <c r="A107" s="141"/>
      <c r="B107" s="141"/>
      <c r="C107" s="141"/>
      <c r="D107" s="141"/>
      <c r="E107" s="141"/>
      <c r="F107" s="141"/>
      <c r="G107" s="141"/>
      <c r="H107" s="141"/>
      <c r="I107" s="371"/>
      <c r="J107" s="371"/>
      <c r="K107" s="371"/>
      <c r="L107" s="371"/>
      <c r="M107" s="371"/>
      <c r="N107" s="371"/>
    </row>
    <row r="108" spans="1:14" ht="15" customHeight="1" x14ac:dyDescent="0.35">
      <c r="A108" s="141"/>
      <c r="B108" s="141"/>
      <c r="C108" s="141"/>
      <c r="D108" s="141"/>
      <c r="E108" s="141"/>
      <c r="F108" s="141"/>
      <c r="G108" s="141"/>
      <c r="H108" s="141"/>
      <c r="I108" s="371"/>
      <c r="J108" s="371"/>
      <c r="K108" s="371"/>
      <c r="L108" s="371"/>
      <c r="M108" s="371"/>
      <c r="N108" s="371"/>
    </row>
    <row r="109" spans="1:14" ht="15" customHeight="1" x14ac:dyDescent="0.35">
      <c r="A109" s="141"/>
      <c r="B109" s="141"/>
      <c r="C109" s="141"/>
      <c r="D109" s="141"/>
      <c r="E109" s="141"/>
      <c r="F109" s="141"/>
      <c r="G109" s="141"/>
      <c r="H109" s="141"/>
      <c r="I109" s="371"/>
      <c r="J109" s="371"/>
      <c r="K109" s="371"/>
      <c r="L109" s="371"/>
      <c r="M109" s="371"/>
      <c r="N109" s="371"/>
    </row>
    <row r="110" spans="1:14" ht="15" customHeight="1" x14ac:dyDescent="0.35">
      <c r="A110" s="141"/>
      <c r="B110" s="141"/>
      <c r="C110" s="141"/>
      <c r="D110" s="141"/>
      <c r="E110" s="141"/>
      <c r="F110" s="141"/>
      <c r="G110" s="141"/>
      <c r="H110" s="141"/>
      <c r="I110" s="371"/>
      <c r="J110" s="371"/>
      <c r="K110" s="371"/>
      <c r="L110" s="371"/>
      <c r="M110" s="371"/>
      <c r="N110" s="371"/>
    </row>
    <row r="111" spans="1:14" ht="15" customHeight="1" x14ac:dyDescent="0.35">
      <c r="A111" s="141"/>
      <c r="B111" s="141"/>
      <c r="C111" s="141"/>
      <c r="D111" s="141"/>
      <c r="E111" s="141"/>
      <c r="F111" s="141"/>
      <c r="G111" s="141"/>
      <c r="H111" s="141"/>
      <c r="I111" s="371"/>
      <c r="J111" s="371"/>
      <c r="K111" s="371"/>
      <c r="L111" s="371"/>
      <c r="M111" s="371"/>
      <c r="N111" s="371"/>
    </row>
    <row r="112" spans="1:14" ht="15" customHeight="1" x14ac:dyDescent="0.35">
      <c r="A112" s="141"/>
      <c r="B112" s="141"/>
      <c r="C112" s="141"/>
      <c r="D112" s="141"/>
      <c r="E112" s="141"/>
      <c r="F112" s="141"/>
      <c r="G112" s="141"/>
      <c r="H112" s="141"/>
      <c r="I112" s="371"/>
      <c r="J112" s="371"/>
      <c r="K112" s="371"/>
      <c r="L112" s="371"/>
      <c r="M112" s="371"/>
      <c r="N112" s="371"/>
    </row>
    <row r="113" spans="1:14" ht="15" customHeight="1" x14ac:dyDescent="0.35">
      <c r="A113" s="141"/>
      <c r="B113" s="141"/>
      <c r="C113" s="141"/>
      <c r="D113" s="141"/>
      <c r="E113" s="141"/>
      <c r="F113" s="141"/>
      <c r="G113" s="141"/>
      <c r="H113" s="141"/>
      <c r="I113" s="371"/>
      <c r="J113" s="371"/>
      <c r="K113" s="371"/>
      <c r="L113" s="371"/>
      <c r="M113" s="371"/>
      <c r="N113" s="371"/>
    </row>
    <row r="114" spans="1:14" ht="15" customHeight="1" x14ac:dyDescent="0.35">
      <c r="A114" s="141"/>
      <c r="B114" s="141"/>
      <c r="C114" s="141"/>
      <c r="D114" s="141"/>
      <c r="E114" s="141"/>
      <c r="F114" s="141"/>
      <c r="G114" s="141"/>
      <c r="H114" s="141"/>
      <c r="I114" s="371"/>
      <c r="J114" s="371"/>
      <c r="K114" s="371"/>
      <c r="L114" s="371"/>
      <c r="M114" s="371"/>
      <c r="N114" s="371"/>
    </row>
    <row r="115" spans="1:14" ht="15" customHeight="1" x14ac:dyDescent="0.35">
      <c r="A115" s="141"/>
      <c r="B115" s="141"/>
      <c r="C115" s="141"/>
      <c r="D115" s="141"/>
      <c r="E115" s="141"/>
      <c r="F115" s="141"/>
      <c r="G115" s="141"/>
      <c r="H115" s="141"/>
      <c r="I115" s="371"/>
      <c r="J115" s="371"/>
      <c r="K115" s="371"/>
      <c r="L115" s="371"/>
      <c r="M115" s="371"/>
      <c r="N115" s="371"/>
    </row>
    <row r="116" spans="1:14" ht="15" customHeight="1" x14ac:dyDescent="0.35">
      <c r="A116" s="141"/>
      <c r="B116" s="141"/>
      <c r="C116" s="141"/>
      <c r="D116" s="141"/>
      <c r="E116" s="141"/>
      <c r="F116" s="141"/>
      <c r="G116" s="141"/>
      <c r="H116" s="141"/>
      <c r="I116" s="371"/>
      <c r="J116" s="371"/>
      <c r="K116" s="371"/>
      <c r="L116" s="371"/>
      <c r="M116" s="371"/>
      <c r="N116" s="371"/>
    </row>
    <row r="117" spans="1:14" ht="15" customHeight="1" x14ac:dyDescent="0.35">
      <c r="A117" s="141"/>
      <c r="B117" s="141"/>
      <c r="C117" s="141"/>
      <c r="D117" s="141"/>
      <c r="E117" s="141"/>
      <c r="F117" s="141"/>
      <c r="G117" s="141"/>
      <c r="H117" s="141"/>
      <c r="I117" s="371"/>
      <c r="J117" s="371"/>
      <c r="K117" s="371"/>
      <c r="L117" s="371"/>
      <c r="M117" s="371"/>
      <c r="N117" s="371"/>
    </row>
    <row r="118" spans="1:14" ht="15" customHeight="1" x14ac:dyDescent="0.35">
      <c r="A118" s="141"/>
      <c r="B118" s="141"/>
      <c r="C118" s="141"/>
      <c r="D118" s="141"/>
      <c r="E118" s="141"/>
      <c r="F118" s="141"/>
      <c r="G118" s="141"/>
      <c r="H118" s="141"/>
      <c r="I118" s="371"/>
      <c r="J118" s="371"/>
      <c r="K118" s="371"/>
      <c r="L118" s="371"/>
      <c r="M118" s="371"/>
      <c r="N118" s="371"/>
    </row>
    <row r="119" spans="1:14" ht="15" customHeight="1" x14ac:dyDescent="0.35">
      <c r="A119" s="141"/>
      <c r="B119" s="141"/>
      <c r="C119" s="141"/>
      <c r="D119" s="141"/>
      <c r="E119" s="141"/>
      <c r="F119" s="141"/>
      <c r="G119" s="141"/>
      <c r="H119" s="141"/>
      <c r="I119" s="371"/>
      <c r="J119" s="371"/>
      <c r="K119" s="371"/>
      <c r="L119" s="371"/>
      <c r="M119" s="371"/>
      <c r="N119" s="371"/>
    </row>
    <row r="120" spans="1:14" ht="15" customHeight="1" x14ac:dyDescent="0.35">
      <c r="A120" s="141"/>
      <c r="B120" s="141"/>
      <c r="C120" s="141"/>
      <c r="D120" s="141"/>
      <c r="E120" s="141"/>
      <c r="F120" s="141"/>
      <c r="G120" s="141"/>
      <c r="H120" s="141"/>
      <c r="I120" s="371"/>
      <c r="J120" s="371"/>
      <c r="K120" s="371"/>
      <c r="L120" s="371"/>
      <c r="M120" s="371"/>
      <c r="N120" s="371"/>
    </row>
    <row r="121" spans="1:14" ht="15" customHeight="1" x14ac:dyDescent="0.35">
      <c r="A121" s="141"/>
      <c r="B121" s="141"/>
      <c r="C121" s="141"/>
      <c r="D121" s="141"/>
      <c r="E121" s="141"/>
      <c r="F121" s="141"/>
      <c r="G121" s="141"/>
      <c r="H121" s="141"/>
      <c r="I121" s="371"/>
      <c r="J121" s="371"/>
      <c r="K121" s="371"/>
      <c r="L121" s="371"/>
      <c r="M121" s="371"/>
      <c r="N121" s="371"/>
    </row>
    <row r="122" spans="1:14" ht="15" customHeight="1" x14ac:dyDescent="0.35">
      <c r="A122" s="141"/>
      <c r="B122" s="141"/>
      <c r="C122" s="141"/>
      <c r="D122" s="141"/>
      <c r="E122" s="141"/>
      <c r="F122" s="141"/>
      <c r="G122" s="141"/>
      <c r="H122" s="141"/>
      <c r="I122" s="371"/>
      <c r="J122" s="371"/>
      <c r="K122" s="371"/>
      <c r="L122" s="371"/>
      <c r="M122" s="371"/>
      <c r="N122" s="371"/>
    </row>
    <row r="123" spans="1:14" ht="15" customHeight="1" x14ac:dyDescent="0.35">
      <c r="A123" s="141"/>
      <c r="B123" s="141"/>
      <c r="C123" s="141"/>
      <c r="D123" s="141"/>
      <c r="E123" s="141"/>
      <c r="F123" s="141"/>
      <c r="G123" s="141"/>
      <c r="H123" s="141"/>
      <c r="I123" s="371"/>
      <c r="J123" s="371"/>
      <c r="K123" s="371"/>
      <c r="L123" s="371"/>
      <c r="M123" s="371"/>
      <c r="N123" s="371"/>
    </row>
    <row r="124" spans="1:14" ht="15" customHeight="1" x14ac:dyDescent="0.35">
      <c r="A124" s="141"/>
      <c r="B124" s="141"/>
      <c r="C124" s="141"/>
      <c r="D124" s="141"/>
      <c r="E124" s="141"/>
      <c r="F124" s="141"/>
      <c r="G124" s="141"/>
      <c r="H124" s="141"/>
      <c r="I124" s="371"/>
      <c r="J124" s="371"/>
      <c r="K124" s="371"/>
      <c r="L124" s="371"/>
      <c r="M124" s="371"/>
      <c r="N124" s="371"/>
    </row>
    <row r="125" spans="1:14" ht="15" customHeight="1" x14ac:dyDescent="0.35">
      <c r="A125" s="141"/>
      <c r="B125" s="141"/>
      <c r="C125" s="141"/>
      <c r="D125" s="141"/>
      <c r="E125" s="141"/>
      <c r="F125" s="141"/>
      <c r="G125" s="141"/>
      <c r="H125" s="141"/>
      <c r="I125" s="371"/>
      <c r="J125" s="371"/>
      <c r="K125" s="371"/>
      <c r="L125" s="371"/>
      <c r="M125" s="371"/>
      <c r="N125" s="371"/>
    </row>
    <row r="126" spans="1:14" ht="15" customHeight="1" x14ac:dyDescent="0.35">
      <c r="A126" s="141"/>
      <c r="B126" s="141"/>
      <c r="C126" s="141"/>
      <c r="D126" s="141"/>
      <c r="E126" s="141"/>
      <c r="F126" s="141"/>
      <c r="G126" s="141"/>
      <c r="H126" s="141"/>
      <c r="I126" s="371"/>
      <c r="J126" s="371"/>
      <c r="K126" s="371"/>
      <c r="L126" s="371"/>
      <c r="M126" s="371"/>
      <c r="N126" s="371"/>
    </row>
    <row r="127" spans="1:14" ht="15" customHeight="1" x14ac:dyDescent="0.35">
      <c r="A127" s="141"/>
      <c r="B127" s="141"/>
      <c r="C127" s="141"/>
      <c r="D127" s="141"/>
      <c r="E127" s="141"/>
      <c r="F127" s="141"/>
      <c r="G127" s="141"/>
      <c r="H127" s="141"/>
      <c r="I127" s="371"/>
      <c r="J127" s="371"/>
      <c r="K127" s="371"/>
      <c r="L127" s="371"/>
      <c r="M127" s="371"/>
      <c r="N127" s="371"/>
    </row>
    <row r="128" spans="1:14" ht="15" customHeight="1" x14ac:dyDescent="0.35">
      <c r="A128" s="141"/>
      <c r="B128" s="141"/>
      <c r="C128" s="141"/>
      <c r="D128" s="141"/>
      <c r="E128" s="141"/>
      <c r="F128" s="141"/>
      <c r="G128" s="141"/>
      <c r="H128" s="141"/>
      <c r="I128" s="371"/>
      <c r="J128" s="371"/>
      <c r="K128" s="371"/>
      <c r="L128" s="371"/>
      <c r="M128" s="371"/>
      <c r="N128" s="371"/>
    </row>
    <row r="129" spans="1:14" ht="15" customHeight="1" x14ac:dyDescent="0.35">
      <c r="A129" s="141"/>
      <c r="B129" s="141"/>
      <c r="C129" s="141"/>
      <c r="D129" s="141"/>
      <c r="E129" s="141"/>
      <c r="F129" s="141"/>
      <c r="G129" s="141"/>
      <c r="H129" s="141"/>
      <c r="I129" s="371"/>
      <c r="J129" s="371"/>
      <c r="K129" s="371"/>
      <c r="L129" s="371"/>
      <c r="M129" s="371"/>
      <c r="N129" s="371"/>
    </row>
    <row r="130" spans="1:14" ht="15" customHeight="1" x14ac:dyDescent="0.35">
      <c r="A130" s="141"/>
      <c r="B130" s="141"/>
      <c r="C130" s="141"/>
      <c r="D130" s="141"/>
      <c r="E130" s="141"/>
      <c r="F130" s="141"/>
      <c r="G130" s="141"/>
      <c r="H130" s="141"/>
      <c r="I130" s="371"/>
      <c r="J130" s="371"/>
      <c r="K130" s="371"/>
      <c r="L130" s="371"/>
      <c r="M130" s="371"/>
      <c r="N130" s="371"/>
    </row>
    <row r="131" spans="1:14" ht="15" customHeight="1" x14ac:dyDescent="0.35">
      <c r="A131" s="141"/>
      <c r="B131" s="141"/>
      <c r="C131" s="141"/>
      <c r="D131" s="141"/>
      <c r="E131" s="141"/>
      <c r="F131" s="141"/>
      <c r="G131" s="141"/>
      <c r="H131" s="141"/>
      <c r="I131" s="371"/>
      <c r="J131" s="371"/>
      <c r="K131" s="371"/>
      <c r="L131" s="371"/>
      <c r="M131" s="371"/>
      <c r="N131" s="371"/>
    </row>
    <row r="132" spans="1:14" ht="15" customHeight="1" x14ac:dyDescent="0.35">
      <c r="A132" s="141"/>
      <c r="B132" s="141"/>
      <c r="C132" s="141"/>
      <c r="D132" s="141"/>
      <c r="E132" s="141"/>
      <c r="F132" s="141"/>
      <c r="G132" s="141"/>
      <c r="H132" s="141"/>
      <c r="I132" s="371"/>
      <c r="J132" s="371"/>
      <c r="K132" s="371"/>
      <c r="L132" s="371"/>
      <c r="M132" s="371"/>
      <c r="N132" s="371"/>
    </row>
    <row r="133" spans="1:14" ht="15" customHeight="1" x14ac:dyDescent="0.35">
      <c r="A133" s="141"/>
      <c r="B133" s="141"/>
      <c r="C133" s="141"/>
      <c r="D133" s="141"/>
      <c r="E133" s="141"/>
      <c r="F133" s="141"/>
      <c r="G133" s="141"/>
      <c r="H133" s="141"/>
      <c r="I133" s="371"/>
      <c r="J133" s="371"/>
      <c r="K133" s="371"/>
      <c r="L133" s="371"/>
      <c r="M133" s="371"/>
      <c r="N133" s="371"/>
    </row>
    <row r="134" spans="1:14" ht="15" customHeight="1" x14ac:dyDescent="0.35">
      <c r="A134" s="141"/>
      <c r="B134" s="141"/>
      <c r="C134" s="141"/>
      <c r="D134" s="141"/>
      <c r="E134" s="141"/>
      <c r="F134" s="141"/>
      <c r="G134" s="141"/>
      <c r="H134" s="141"/>
      <c r="I134" s="371"/>
      <c r="J134" s="371"/>
      <c r="K134" s="371"/>
      <c r="L134" s="371"/>
      <c r="M134" s="371"/>
      <c r="N134" s="371"/>
    </row>
    <row r="135" spans="1:14" ht="15" customHeight="1" x14ac:dyDescent="0.35">
      <c r="A135" s="141"/>
      <c r="B135" s="141"/>
      <c r="C135" s="141"/>
      <c r="D135" s="141"/>
      <c r="E135" s="141"/>
      <c r="F135" s="141"/>
      <c r="G135" s="141"/>
      <c r="H135" s="141"/>
      <c r="I135" s="371"/>
      <c r="J135" s="371"/>
      <c r="K135" s="371"/>
      <c r="L135" s="371"/>
      <c r="M135" s="371"/>
      <c r="N135" s="371"/>
    </row>
    <row r="136" spans="1:14" ht="15" customHeight="1" x14ac:dyDescent="0.35">
      <c r="A136" s="141"/>
      <c r="B136" s="141"/>
      <c r="C136" s="141"/>
      <c r="D136" s="141"/>
      <c r="E136" s="141"/>
      <c r="F136" s="141"/>
      <c r="G136" s="141"/>
      <c r="H136" s="141"/>
      <c r="I136" s="371"/>
      <c r="J136" s="371"/>
      <c r="K136" s="371"/>
      <c r="L136" s="371"/>
      <c r="M136" s="371"/>
      <c r="N136" s="371"/>
    </row>
    <row r="137" spans="1:14" ht="15" customHeight="1" x14ac:dyDescent="0.35">
      <c r="A137" s="141"/>
      <c r="B137" s="141"/>
      <c r="C137" s="141"/>
      <c r="D137" s="141"/>
      <c r="E137" s="141"/>
      <c r="F137" s="141"/>
      <c r="G137" s="141"/>
      <c r="H137" s="141"/>
      <c r="I137" s="371"/>
      <c r="J137" s="371"/>
      <c r="K137" s="371"/>
      <c r="L137" s="371"/>
      <c r="M137" s="371"/>
      <c r="N137" s="371"/>
    </row>
    <row r="138" spans="1:14" ht="15" customHeight="1" x14ac:dyDescent="0.35">
      <c r="A138" s="141"/>
      <c r="B138" s="141"/>
      <c r="C138" s="141"/>
      <c r="D138" s="141"/>
      <c r="E138" s="141"/>
      <c r="F138" s="141"/>
      <c r="G138" s="141"/>
      <c r="H138" s="141"/>
      <c r="I138" s="371"/>
      <c r="J138" s="371"/>
      <c r="K138" s="371"/>
      <c r="L138" s="371"/>
      <c r="M138" s="371"/>
      <c r="N138" s="371"/>
    </row>
    <row r="139" spans="1:14" ht="15" customHeight="1" x14ac:dyDescent="0.35">
      <c r="A139" s="141"/>
      <c r="B139" s="141"/>
      <c r="C139" s="141"/>
      <c r="D139" s="141"/>
      <c r="E139" s="141"/>
      <c r="F139" s="141"/>
      <c r="G139" s="141"/>
      <c r="H139" s="141"/>
      <c r="I139" s="371"/>
      <c r="J139" s="371"/>
      <c r="K139" s="371"/>
      <c r="L139" s="371"/>
      <c r="M139" s="371"/>
      <c r="N139" s="371"/>
    </row>
    <row r="140" spans="1:14" ht="15" customHeight="1" x14ac:dyDescent="0.35">
      <c r="A140" s="141"/>
      <c r="B140" s="141"/>
      <c r="C140" s="141"/>
      <c r="D140" s="141"/>
      <c r="E140" s="141"/>
      <c r="F140" s="141"/>
      <c r="G140" s="141"/>
      <c r="H140" s="141"/>
      <c r="I140" s="371"/>
      <c r="J140" s="371"/>
      <c r="K140" s="371"/>
      <c r="L140" s="371"/>
      <c r="M140" s="371"/>
      <c r="N140" s="371"/>
    </row>
    <row r="141" spans="1:14" ht="15" customHeight="1" x14ac:dyDescent="0.35">
      <c r="A141" s="141"/>
      <c r="B141" s="141"/>
      <c r="C141" s="141"/>
      <c r="D141" s="141"/>
      <c r="E141" s="141"/>
      <c r="F141" s="141"/>
      <c r="G141" s="141"/>
      <c r="H141" s="141"/>
      <c r="I141" s="371"/>
      <c r="J141" s="371"/>
      <c r="K141" s="371"/>
      <c r="L141" s="371"/>
      <c r="M141" s="371"/>
      <c r="N141" s="371"/>
    </row>
    <row r="142" spans="1:14" ht="15" customHeight="1" x14ac:dyDescent="0.35">
      <c r="A142" s="141"/>
      <c r="B142" s="141"/>
      <c r="C142" s="141"/>
      <c r="D142" s="141"/>
      <c r="E142" s="141"/>
      <c r="F142" s="141"/>
      <c r="G142" s="141"/>
      <c r="H142" s="141"/>
      <c r="I142" s="371"/>
      <c r="J142" s="371"/>
      <c r="K142" s="371"/>
      <c r="L142" s="371"/>
      <c r="M142" s="371"/>
      <c r="N142" s="371"/>
    </row>
    <row r="143" spans="1:14" ht="15" customHeight="1" x14ac:dyDescent="0.35">
      <c r="A143" s="141"/>
      <c r="B143" s="141"/>
      <c r="C143" s="141"/>
      <c r="D143" s="141"/>
      <c r="E143" s="141"/>
      <c r="F143" s="141"/>
      <c r="G143" s="141"/>
      <c r="H143" s="141"/>
      <c r="I143" s="371"/>
      <c r="J143" s="371"/>
      <c r="K143" s="371"/>
      <c r="L143" s="371"/>
      <c r="M143" s="371"/>
      <c r="N143" s="371"/>
    </row>
    <row r="144" spans="1:14" ht="15" customHeight="1" x14ac:dyDescent="0.35">
      <c r="A144" s="141"/>
      <c r="B144" s="141"/>
      <c r="C144" s="141"/>
      <c r="D144" s="141"/>
      <c r="E144" s="141"/>
      <c r="F144" s="141"/>
      <c r="G144" s="141"/>
      <c r="H144" s="141"/>
      <c r="I144" s="371"/>
      <c r="J144" s="371"/>
      <c r="K144" s="371"/>
      <c r="L144" s="371"/>
      <c r="M144" s="371"/>
      <c r="N144" s="371"/>
    </row>
    <row r="145" spans="1:14" ht="15" customHeight="1" x14ac:dyDescent="0.35">
      <c r="A145" s="141"/>
      <c r="B145" s="141"/>
      <c r="C145" s="141"/>
      <c r="D145" s="141"/>
      <c r="E145" s="141"/>
      <c r="F145" s="141"/>
      <c r="G145" s="141"/>
      <c r="H145" s="141"/>
      <c r="I145" s="371"/>
      <c r="J145" s="371"/>
      <c r="K145" s="371"/>
      <c r="L145" s="371"/>
      <c r="M145" s="371"/>
      <c r="N145" s="371"/>
    </row>
    <row r="146" spans="1:14" ht="15" customHeight="1" x14ac:dyDescent="0.35">
      <c r="A146" s="141"/>
      <c r="B146" s="141"/>
      <c r="C146" s="141"/>
      <c r="D146" s="141"/>
      <c r="E146" s="141"/>
      <c r="F146" s="141"/>
      <c r="G146" s="141"/>
      <c r="H146" s="141"/>
      <c r="I146" s="371"/>
      <c r="J146" s="371"/>
      <c r="K146" s="371"/>
      <c r="L146" s="371"/>
      <c r="M146" s="371"/>
      <c r="N146" s="371"/>
    </row>
    <row r="147" spans="1:14" ht="15" customHeight="1" x14ac:dyDescent="0.35">
      <c r="A147" s="141"/>
      <c r="B147" s="141"/>
      <c r="C147" s="141"/>
      <c r="D147" s="141"/>
      <c r="E147" s="141"/>
      <c r="F147" s="141"/>
      <c r="G147" s="141"/>
      <c r="H147" s="141"/>
      <c r="I147" s="371"/>
      <c r="J147" s="371"/>
      <c r="K147" s="371"/>
      <c r="L147" s="371"/>
      <c r="M147" s="371"/>
      <c r="N147" s="371"/>
    </row>
    <row r="148" spans="1:14" ht="15" customHeight="1" x14ac:dyDescent="0.35">
      <c r="A148" s="141"/>
      <c r="B148" s="141"/>
      <c r="C148" s="141"/>
      <c r="D148" s="141"/>
      <c r="E148" s="141"/>
      <c r="F148" s="141"/>
      <c r="G148" s="141"/>
      <c r="H148" s="141"/>
      <c r="I148" s="371"/>
      <c r="J148" s="371"/>
      <c r="K148" s="371"/>
      <c r="L148" s="371"/>
      <c r="M148" s="371"/>
      <c r="N148" s="371"/>
    </row>
    <row r="149" spans="1:14" ht="15" customHeight="1" x14ac:dyDescent="0.35">
      <c r="A149" s="141"/>
      <c r="B149" s="141"/>
      <c r="C149" s="141"/>
      <c r="D149" s="141"/>
      <c r="E149" s="141"/>
      <c r="F149" s="141"/>
      <c r="G149" s="141"/>
      <c r="H149" s="141"/>
      <c r="I149" s="371"/>
      <c r="J149" s="371"/>
      <c r="K149" s="371"/>
      <c r="L149" s="371"/>
      <c r="M149" s="371"/>
      <c r="N149" s="371"/>
    </row>
    <row r="150" spans="1:14" ht="15" customHeight="1" x14ac:dyDescent="0.35">
      <c r="A150" s="141"/>
      <c r="B150" s="141"/>
      <c r="C150" s="141"/>
      <c r="D150" s="141"/>
      <c r="E150" s="141"/>
      <c r="F150" s="141"/>
      <c r="G150" s="141"/>
      <c r="H150" s="141"/>
      <c r="I150" s="371"/>
      <c r="J150" s="371"/>
      <c r="K150" s="371"/>
      <c r="L150" s="371"/>
      <c r="M150" s="371"/>
      <c r="N150" s="371"/>
    </row>
    <row r="151" spans="1:14" ht="15" customHeight="1" x14ac:dyDescent="0.35">
      <c r="A151" s="141"/>
      <c r="B151" s="141"/>
      <c r="C151" s="141"/>
      <c r="D151" s="141"/>
      <c r="E151" s="141"/>
      <c r="F151" s="141"/>
      <c r="G151" s="141"/>
      <c r="H151" s="141"/>
      <c r="I151" s="371"/>
      <c r="J151" s="371"/>
      <c r="K151" s="371"/>
      <c r="L151" s="371"/>
      <c r="M151" s="371"/>
      <c r="N151" s="371"/>
    </row>
    <row r="152" spans="1:14" x14ac:dyDescent="0.35">
      <c r="A152" s="141"/>
      <c r="B152" s="141"/>
      <c r="C152" s="141"/>
      <c r="D152" s="141"/>
      <c r="E152" s="141"/>
      <c r="F152" s="141"/>
      <c r="G152" s="141"/>
      <c r="H152" s="141"/>
      <c r="I152" s="371"/>
      <c r="J152" s="371"/>
      <c r="K152" s="371"/>
      <c r="L152" s="371"/>
      <c r="M152" s="371"/>
      <c r="N152" s="371"/>
    </row>
    <row r="153" spans="1:14" x14ac:dyDescent="0.35">
      <c r="A153" s="141"/>
      <c r="B153" s="141"/>
      <c r="C153" s="141"/>
      <c r="D153" s="141"/>
      <c r="E153" s="141"/>
      <c r="F153" s="141"/>
      <c r="G153" s="141"/>
      <c r="H153" s="141"/>
      <c r="I153" s="371"/>
      <c r="J153" s="371"/>
      <c r="K153" s="371"/>
      <c r="L153" s="371"/>
      <c r="M153" s="371"/>
      <c r="N153" s="371"/>
    </row>
    <row r="154" spans="1:14" x14ac:dyDescent="0.35">
      <c r="A154" s="141"/>
      <c r="B154" s="141"/>
      <c r="C154" s="141"/>
      <c r="D154" s="141"/>
      <c r="E154" s="141"/>
      <c r="F154" s="141"/>
      <c r="G154" s="141"/>
      <c r="H154" s="141"/>
      <c r="I154" s="371"/>
      <c r="J154" s="371"/>
      <c r="K154" s="371"/>
      <c r="L154" s="371"/>
      <c r="M154" s="371"/>
      <c r="N154" s="371"/>
    </row>
    <row r="155" spans="1:14" x14ac:dyDescent="0.35">
      <c r="A155" s="141"/>
      <c r="B155" s="141"/>
      <c r="C155" s="141"/>
      <c r="D155" s="141"/>
      <c r="E155" s="141"/>
      <c r="F155" s="141"/>
      <c r="G155" s="141"/>
      <c r="H155" s="141"/>
      <c r="I155" s="371"/>
      <c r="J155" s="371"/>
      <c r="K155" s="371"/>
      <c r="L155" s="371"/>
      <c r="M155" s="371"/>
      <c r="N155" s="371"/>
    </row>
    <row r="156" spans="1:14" x14ac:dyDescent="0.35">
      <c r="A156" s="141"/>
      <c r="B156" s="141"/>
      <c r="C156" s="141"/>
      <c r="D156" s="141"/>
      <c r="E156" s="141"/>
      <c r="F156" s="141"/>
      <c r="G156" s="141"/>
      <c r="H156" s="141"/>
      <c r="I156" s="371"/>
      <c r="J156" s="371"/>
      <c r="K156" s="371"/>
      <c r="L156" s="371"/>
      <c r="M156" s="371"/>
      <c r="N156" s="371"/>
    </row>
    <row r="157" spans="1:14" x14ac:dyDescent="0.35">
      <c r="A157" s="141"/>
      <c r="B157" s="141"/>
      <c r="C157" s="141"/>
      <c r="D157" s="141"/>
      <c r="E157" s="141"/>
      <c r="F157" s="141"/>
      <c r="G157" s="141"/>
      <c r="H157" s="141"/>
      <c r="I157" s="371"/>
      <c r="J157" s="371"/>
      <c r="K157" s="371"/>
      <c r="L157" s="371"/>
      <c r="M157" s="371"/>
      <c r="N157" s="371"/>
    </row>
    <row r="158" spans="1:14" x14ac:dyDescent="0.35">
      <c r="A158" s="141"/>
      <c r="B158" s="141"/>
      <c r="C158" s="141"/>
      <c r="D158" s="141"/>
      <c r="E158" s="141"/>
      <c r="F158" s="141"/>
      <c r="G158" s="141"/>
      <c r="H158" s="141"/>
      <c r="I158" s="371"/>
      <c r="J158" s="371"/>
      <c r="K158" s="371"/>
      <c r="L158" s="371"/>
      <c r="M158" s="371"/>
      <c r="N158" s="371"/>
    </row>
    <row r="159" spans="1:14" x14ac:dyDescent="0.35">
      <c r="A159" s="141"/>
      <c r="B159" s="141"/>
      <c r="C159" s="141"/>
      <c r="D159" s="141"/>
      <c r="E159" s="141"/>
      <c r="F159" s="141"/>
      <c r="G159" s="141"/>
      <c r="H159" s="141"/>
      <c r="I159" s="371"/>
      <c r="J159" s="371"/>
      <c r="K159" s="371"/>
      <c r="L159" s="371"/>
      <c r="M159" s="371"/>
      <c r="N159" s="371"/>
    </row>
    <row r="160" spans="1:14" x14ac:dyDescent="0.35">
      <c r="A160" s="141"/>
      <c r="B160" s="141"/>
      <c r="C160" s="141"/>
      <c r="D160" s="141"/>
      <c r="E160" s="141"/>
      <c r="F160" s="141"/>
      <c r="G160" s="141"/>
      <c r="H160" s="141"/>
      <c r="I160" s="371"/>
      <c r="J160" s="371"/>
      <c r="K160" s="371"/>
      <c r="L160" s="371"/>
      <c r="M160" s="371"/>
      <c r="N160" s="371"/>
    </row>
    <row r="161" spans="1:14" x14ac:dyDescent="0.35">
      <c r="A161" s="141"/>
      <c r="B161" s="141"/>
      <c r="C161" s="141"/>
      <c r="D161" s="141"/>
      <c r="E161" s="141"/>
      <c r="F161" s="141"/>
      <c r="G161" s="141"/>
      <c r="H161" s="141"/>
      <c r="I161" s="371"/>
      <c r="J161" s="371"/>
      <c r="K161" s="371"/>
      <c r="L161" s="371"/>
      <c r="M161" s="371"/>
      <c r="N161" s="371"/>
    </row>
    <row r="162" spans="1:14" x14ac:dyDescent="0.35">
      <c r="A162" s="141"/>
      <c r="B162" s="141"/>
      <c r="C162" s="141"/>
      <c r="D162" s="141"/>
      <c r="E162" s="141"/>
      <c r="F162" s="141"/>
      <c r="G162" s="141"/>
      <c r="H162" s="141"/>
      <c r="I162" s="371"/>
      <c r="J162" s="371"/>
      <c r="K162" s="371"/>
      <c r="L162" s="371"/>
      <c r="M162" s="371"/>
      <c r="N162" s="371"/>
    </row>
    <row r="163" spans="1:14" x14ac:dyDescent="0.35">
      <c r="A163" s="141"/>
      <c r="B163" s="141"/>
      <c r="C163" s="141"/>
      <c r="D163" s="141"/>
      <c r="E163" s="141"/>
      <c r="F163" s="141"/>
      <c r="G163" s="141"/>
      <c r="H163" s="141"/>
      <c r="I163" s="371"/>
      <c r="J163" s="371"/>
      <c r="K163" s="371"/>
      <c r="L163" s="371"/>
      <c r="M163" s="371"/>
      <c r="N163" s="371"/>
    </row>
    <row r="164" spans="1:14" x14ac:dyDescent="0.35">
      <c r="A164" s="141"/>
      <c r="B164" s="141"/>
      <c r="C164" s="141"/>
      <c r="D164" s="141"/>
      <c r="E164" s="141"/>
      <c r="F164" s="141"/>
      <c r="G164" s="141"/>
      <c r="H164" s="141"/>
      <c r="I164" s="371"/>
      <c r="J164" s="371"/>
      <c r="K164" s="371"/>
      <c r="L164" s="371"/>
      <c r="M164" s="371"/>
      <c r="N164" s="371"/>
    </row>
    <row r="165" spans="1:14" x14ac:dyDescent="0.35">
      <c r="A165" s="141"/>
      <c r="B165" s="141"/>
      <c r="C165" s="141"/>
      <c r="D165" s="141"/>
      <c r="E165" s="141"/>
      <c r="F165" s="141"/>
      <c r="G165" s="141"/>
      <c r="H165" s="141"/>
      <c r="I165" s="371"/>
      <c r="J165" s="371"/>
      <c r="K165" s="371"/>
      <c r="L165" s="371"/>
      <c r="M165" s="371"/>
      <c r="N165" s="371"/>
    </row>
    <row r="166" spans="1:14" x14ac:dyDescent="0.35">
      <c r="A166" s="141"/>
      <c r="B166" s="141"/>
      <c r="C166" s="141"/>
      <c r="D166" s="141"/>
      <c r="E166" s="141"/>
      <c r="F166" s="141"/>
      <c r="G166" s="141"/>
      <c r="H166" s="141"/>
      <c r="I166" s="371"/>
      <c r="J166" s="371"/>
      <c r="K166" s="371"/>
      <c r="L166" s="371"/>
      <c r="M166" s="371"/>
      <c r="N166" s="371"/>
    </row>
    <row r="167" spans="1:14" x14ac:dyDescent="0.35">
      <c r="A167" s="141"/>
      <c r="B167" s="141"/>
      <c r="C167" s="141"/>
      <c r="D167" s="141"/>
      <c r="E167" s="141"/>
      <c r="F167" s="141"/>
      <c r="G167" s="141"/>
      <c r="H167" s="141"/>
      <c r="I167" s="371"/>
      <c r="J167" s="371"/>
      <c r="K167" s="371"/>
      <c r="L167" s="371"/>
      <c r="M167" s="371"/>
      <c r="N167" s="371"/>
    </row>
    <row r="168" spans="1:14" x14ac:dyDescent="0.35">
      <c r="A168" s="141"/>
      <c r="B168" s="141"/>
      <c r="C168" s="141"/>
      <c r="D168" s="141"/>
      <c r="E168" s="141"/>
      <c r="F168" s="141"/>
      <c r="G168" s="141"/>
      <c r="H168" s="141"/>
      <c r="I168" s="371"/>
      <c r="J168" s="371"/>
      <c r="K168" s="371"/>
      <c r="L168" s="371"/>
      <c r="M168" s="371"/>
      <c r="N168" s="371"/>
    </row>
    <row r="169" spans="1:14" x14ac:dyDescent="0.35">
      <c r="A169" s="141"/>
      <c r="B169" s="141"/>
      <c r="C169" s="141"/>
      <c r="D169" s="141"/>
      <c r="E169" s="141"/>
      <c r="F169" s="141"/>
      <c r="G169" s="141"/>
      <c r="H169" s="141"/>
      <c r="I169" s="371"/>
      <c r="J169" s="371"/>
      <c r="K169" s="371"/>
      <c r="L169" s="371"/>
      <c r="M169" s="371"/>
      <c r="N169" s="371"/>
    </row>
    <row r="170" spans="1:14" x14ac:dyDescent="0.35">
      <c r="A170" s="141"/>
      <c r="B170" s="141"/>
      <c r="C170" s="141"/>
      <c r="D170" s="141"/>
      <c r="E170" s="141"/>
      <c r="F170" s="141"/>
      <c r="G170" s="141"/>
      <c r="H170" s="141"/>
      <c r="I170" s="371"/>
      <c r="J170" s="371"/>
      <c r="K170" s="371"/>
      <c r="L170" s="371"/>
      <c r="M170" s="371"/>
      <c r="N170" s="371"/>
    </row>
    <row r="171" spans="1:14" x14ac:dyDescent="0.35">
      <c r="A171" s="141"/>
      <c r="B171" s="141"/>
      <c r="C171" s="141"/>
      <c r="D171" s="141"/>
      <c r="E171" s="141"/>
      <c r="F171" s="141"/>
      <c r="G171" s="141"/>
      <c r="H171" s="141"/>
      <c r="I171" s="371"/>
      <c r="J171" s="371"/>
      <c r="K171" s="371"/>
      <c r="L171" s="371"/>
      <c r="M171" s="371"/>
      <c r="N171" s="371"/>
    </row>
    <row r="172" spans="1:14" x14ac:dyDescent="0.35">
      <c r="A172" s="141"/>
      <c r="B172" s="141"/>
      <c r="C172" s="141"/>
      <c r="D172" s="141"/>
      <c r="E172" s="141"/>
      <c r="F172" s="141"/>
      <c r="G172" s="141"/>
      <c r="H172" s="141"/>
      <c r="I172" s="371"/>
      <c r="J172" s="371"/>
      <c r="K172" s="371"/>
      <c r="L172" s="371"/>
      <c r="M172" s="371"/>
      <c r="N172" s="371"/>
    </row>
    <row r="173" spans="1:14" x14ac:dyDescent="0.35">
      <c r="A173" s="141"/>
      <c r="B173" s="141"/>
      <c r="C173" s="141"/>
      <c r="D173" s="141"/>
      <c r="E173" s="141"/>
      <c r="F173" s="141"/>
      <c r="G173" s="141"/>
      <c r="H173" s="141"/>
      <c r="I173" s="371"/>
      <c r="J173" s="371"/>
      <c r="K173" s="371"/>
      <c r="L173" s="371"/>
      <c r="M173" s="371"/>
      <c r="N173" s="371"/>
    </row>
    <row r="174" spans="1:14" x14ac:dyDescent="0.35">
      <c r="A174" s="141"/>
      <c r="B174" s="141"/>
      <c r="C174" s="141"/>
      <c r="D174" s="141"/>
      <c r="E174" s="141"/>
      <c r="F174" s="141"/>
      <c r="G174" s="141"/>
      <c r="H174" s="141"/>
      <c r="I174" s="371"/>
      <c r="J174" s="371"/>
      <c r="K174" s="371"/>
      <c r="L174" s="371"/>
      <c r="M174" s="371"/>
      <c r="N174" s="371"/>
    </row>
    <row r="175" spans="1:14" x14ac:dyDescent="0.35">
      <c r="A175" s="141"/>
      <c r="B175" s="141"/>
      <c r="C175" s="141"/>
      <c r="D175" s="141"/>
      <c r="E175" s="141"/>
      <c r="F175" s="141"/>
      <c r="G175" s="141"/>
      <c r="H175" s="141"/>
      <c r="I175" s="371"/>
      <c r="J175" s="371"/>
      <c r="K175" s="371"/>
      <c r="L175" s="371"/>
      <c r="M175" s="371"/>
      <c r="N175" s="371"/>
    </row>
    <row r="176" spans="1:14" x14ac:dyDescent="0.35">
      <c r="A176" s="141"/>
      <c r="B176" s="141"/>
      <c r="C176" s="141"/>
      <c r="D176" s="141"/>
      <c r="E176" s="141"/>
      <c r="F176" s="141"/>
      <c r="G176" s="141"/>
      <c r="H176" s="141"/>
      <c r="I176" s="371"/>
      <c r="J176" s="371"/>
      <c r="K176" s="371"/>
      <c r="L176" s="371"/>
      <c r="M176" s="371"/>
      <c r="N176" s="371"/>
    </row>
    <row r="177" spans="1:14" x14ac:dyDescent="0.35">
      <c r="A177" s="141"/>
      <c r="B177" s="141"/>
      <c r="C177" s="141"/>
      <c r="D177" s="141"/>
      <c r="E177" s="141"/>
      <c r="F177" s="141"/>
      <c r="G177" s="141"/>
      <c r="H177" s="141"/>
      <c r="I177" s="371"/>
      <c r="J177" s="371"/>
      <c r="K177" s="371"/>
      <c r="L177" s="371"/>
      <c r="M177" s="371"/>
      <c r="N177" s="371"/>
    </row>
    <row r="178" spans="1:14" x14ac:dyDescent="0.35">
      <c r="A178" s="141"/>
      <c r="B178" s="141"/>
      <c r="C178" s="141"/>
      <c r="D178" s="141"/>
      <c r="E178" s="141"/>
      <c r="F178" s="141"/>
      <c r="G178" s="141"/>
      <c r="H178" s="141"/>
      <c r="I178" s="371"/>
      <c r="J178" s="371"/>
      <c r="K178" s="371"/>
      <c r="L178" s="371"/>
      <c r="M178" s="371"/>
      <c r="N178" s="371"/>
    </row>
    <row r="179" spans="1:14" x14ac:dyDescent="0.35">
      <c r="A179" s="141"/>
      <c r="B179" s="141"/>
      <c r="C179" s="141"/>
      <c r="D179" s="141"/>
      <c r="E179" s="141"/>
      <c r="F179" s="141"/>
      <c r="G179" s="141"/>
      <c r="H179" s="141"/>
      <c r="I179" s="371"/>
      <c r="J179" s="371"/>
      <c r="K179" s="371"/>
      <c r="L179" s="371"/>
      <c r="M179" s="371"/>
      <c r="N179" s="371"/>
    </row>
    <row r="180" spans="1:14" x14ac:dyDescent="0.35">
      <c r="A180" s="141"/>
      <c r="B180" s="141"/>
      <c r="C180" s="141"/>
      <c r="D180" s="141"/>
      <c r="E180" s="141"/>
      <c r="F180" s="141"/>
      <c r="G180" s="141"/>
      <c r="H180" s="141"/>
      <c r="I180" s="371"/>
      <c r="J180" s="371"/>
      <c r="K180" s="371"/>
      <c r="L180" s="371"/>
      <c r="M180" s="371"/>
      <c r="N180" s="371"/>
    </row>
    <row r="181" spans="1:14" x14ac:dyDescent="0.35">
      <c r="A181" s="141"/>
      <c r="B181" s="141"/>
      <c r="C181" s="141"/>
      <c r="D181" s="141"/>
      <c r="E181" s="141"/>
      <c r="F181" s="141"/>
      <c r="G181" s="141"/>
      <c r="H181" s="141"/>
      <c r="I181" s="371"/>
      <c r="J181" s="371"/>
      <c r="K181" s="371"/>
      <c r="L181" s="371"/>
      <c r="M181" s="371"/>
      <c r="N181" s="371"/>
    </row>
    <row r="182" spans="1:14" x14ac:dyDescent="0.35">
      <c r="A182" s="141"/>
      <c r="B182" s="141"/>
      <c r="C182" s="141"/>
      <c r="D182" s="141"/>
      <c r="E182" s="141"/>
      <c r="F182" s="141"/>
      <c r="G182" s="141"/>
      <c r="H182" s="141"/>
      <c r="I182" s="371"/>
      <c r="J182" s="371"/>
      <c r="K182" s="371"/>
      <c r="L182" s="371"/>
      <c r="M182" s="371"/>
      <c r="N182" s="371"/>
    </row>
    <row r="183" spans="1:14" x14ac:dyDescent="0.35">
      <c r="A183" s="141"/>
      <c r="B183" s="141"/>
      <c r="C183" s="141"/>
      <c r="D183" s="141"/>
      <c r="E183" s="141"/>
      <c r="F183" s="141"/>
      <c r="G183" s="141"/>
      <c r="H183" s="141"/>
      <c r="I183" s="371"/>
      <c r="J183" s="371"/>
      <c r="K183" s="371"/>
      <c r="L183" s="371"/>
      <c r="M183" s="371"/>
      <c r="N183" s="371"/>
    </row>
    <row r="184" spans="1:14" x14ac:dyDescent="0.35">
      <c r="A184" s="141"/>
      <c r="B184" s="141"/>
      <c r="C184" s="141"/>
      <c r="D184" s="141"/>
      <c r="E184" s="141"/>
      <c r="F184" s="141"/>
      <c r="G184" s="141"/>
      <c r="H184" s="141"/>
      <c r="I184" s="371"/>
      <c r="J184" s="371"/>
      <c r="K184" s="371"/>
      <c r="L184" s="371"/>
      <c r="M184" s="371"/>
      <c r="N184" s="371"/>
    </row>
    <row r="185" spans="1:14" x14ac:dyDescent="0.35">
      <c r="A185" s="141"/>
      <c r="B185" s="141"/>
      <c r="C185" s="141"/>
      <c r="D185" s="141"/>
      <c r="E185" s="141"/>
      <c r="F185" s="141"/>
      <c r="G185" s="141"/>
      <c r="H185" s="141"/>
      <c r="I185" s="371"/>
      <c r="J185" s="371"/>
      <c r="K185" s="371"/>
      <c r="L185" s="371"/>
      <c r="M185" s="371"/>
      <c r="N185" s="371"/>
    </row>
    <row r="186" spans="1:14" x14ac:dyDescent="0.35">
      <c r="A186" s="141"/>
      <c r="B186" s="141"/>
      <c r="C186" s="141"/>
      <c r="D186" s="141"/>
      <c r="E186" s="141"/>
      <c r="F186" s="141"/>
      <c r="G186" s="141"/>
      <c r="H186" s="141"/>
      <c r="I186" s="371"/>
      <c r="J186" s="371"/>
      <c r="K186" s="371"/>
      <c r="L186" s="371"/>
      <c r="M186" s="371"/>
      <c r="N186" s="371"/>
    </row>
    <row r="187" spans="1:14" x14ac:dyDescent="0.35">
      <c r="A187" s="141"/>
      <c r="B187" s="141"/>
      <c r="C187" s="141"/>
      <c r="D187" s="141"/>
      <c r="E187" s="141"/>
      <c r="F187" s="141"/>
      <c r="G187" s="141"/>
      <c r="H187" s="141"/>
      <c r="I187" s="371"/>
      <c r="J187" s="371"/>
      <c r="K187" s="371"/>
      <c r="L187" s="371"/>
      <c r="M187" s="371"/>
      <c r="N187" s="371"/>
    </row>
    <row r="188" spans="1:14" x14ac:dyDescent="0.35">
      <c r="A188" s="141"/>
      <c r="B188" s="141"/>
      <c r="C188" s="141"/>
      <c r="D188" s="141"/>
      <c r="E188" s="141"/>
      <c r="F188" s="141"/>
      <c r="G188" s="141"/>
      <c r="H188" s="141"/>
      <c r="I188" s="371"/>
      <c r="J188" s="371"/>
      <c r="K188" s="371"/>
      <c r="L188" s="371"/>
      <c r="M188" s="371"/>
      <c r="N188" s="371"/>
    </row>
    <row r="189" spans="1:14" x14ac:dyDescent="0.35">
      <c r="A189" s="141"/>
      <c r="B189" s="141"/>
      <c r="C189" s="141"/>
      <c r="D189" s="141"/>
      <c r="E189" s="141"/>
      <c r="F189" s="141"/>
      <c r="G189" s="141"/>
      <c r="H189" s="141"/>
      <c r="I189" s="371"/>
      <c r="J189" s="371"/>
      <c r="K189" s="371"/>
      <c r="L189" s="371"/>
      <c r="M189" s="371"/>
      <c r="N189" s="371"/>
    </row>
    <row r="190" spans="1:14" x14ac:dyDescent="0.35">
      <c r="A190" s="141"/>
      <c r="B190" s="141"/>
      <c r="C190" s="141"/>
      <c r="D190" s="141"/>
      <c r="E190" s="141"/>
      <c r="F190" s="141"/>
      <c r="G190" s="141"/>
      <c r="H190" s="141"/>
      <c r="I190" s="371"/>
      <c r="J190" s="371"/>
      <c r="K190" s="371"/>
      <c r="L190" s="371"/>
      <c r="M190" s="371"/>
      <c r="N190" s="371"/>
    </row>
    <row r="191" spans="1:14" x14ac:dyDescent="0.35">
      <c r="A191" s="141"/>
      <c r="B191" s="141"/>
      <c r="C191" s="141"/>
      <c r="D191" s="141"/>
      <c r="E191" s="141"/>
      <c r="F191" s="141"/>
      <c r="G191" s="141"/>
      <c r="H191" s="141"/>
      <c r="I191" s="371"/>
      <c r="J191" s="371"/>
      <c r="K191" s="371"/>
      <c r="L191" s="371"/>
      <c r="M191" s="371"/>
      <c r="N191" s="371"/>
    </row>
    <row r="192" spans="1:14" x14ac:dyDescent="0.35">
      <c r="A192" s="141"/>
      <c r="B192" s="141"/>
      <c r="C192" s="141"/>
      <c r="D192" s="141"/>
      <c r="E192" s="141"/>
      <c r="F192" s="141"/>
      <c r="G192" s="141"/>
      <c r="H192" s="141"/>
      <c r="I192" s="371"/>
      <c r="J192" s="371"/>
      <c r="K192" s="371"/>
      <c r="L192" s="371"/>
      <c r="M192" s="371"/>
      <c r="N192" s="371"/>
    </row>
    <row r="193" spans="1:14" x14ac:dyDescent="0.35">
      <c r="A193" s="141"/>
      <c r="B193" s="141"/>
      <c r="C193" s="141"/>
      <c r="D193" s="141"/>
      <c r="E193" s="141"/>
      <c r="F193" s="141"/>
      <c r="G193" s="141"/>
      <c r="H193" s="141"/>
      <c r="I193" s="371"/>
      <c r="J193" s="371"/>
      <c r="K193" s="371"/>
      <c r="L193" s="371"/>
      <c r="M193" s="371"/>
      <c r="N193" s="371"/>
    </row>
    <row r="194" spans="1:14" x14ac:dyDescent="0.35">
      <c r="A194" s="141"/>
      <c r="B194" s="141"/>
      <c r="C194" s="141"/>
      <c r="D194" s="141"/>
      <c r="E194" s="141"/>
      <c r="F194" s="141"/>
      <c r="G194" s="141"/>
      <c r="H194" s="141"/>
      <c r="I194" s="371"/>
      <c r="J194" s="371"/>
      <c r="K194" s="371"/>
      <c r="L194" s="371"/>
      <c r="M194" s="371"/>
      <c r="N194" s="371"/>
    </row>
    <row r="195" spans="1:14" x14ac:dyDescent="0.35">
      <c r="A195" s="141"/>
      <c r="B195" s="141"/>
      <c r="C195" s="141"/>
      <c r="D195" s="141"/>
      <c r="E195" s="141"/>
      <c r="F195" s="141"/>
      <c r="G195" s="141"/>
      <c r="H195" s="141"/>
      <c r="I195" s="371"/>
      <c r="J195" s="371"/>
      <c r="K195" s="371"/>
      <c r="L195" s="371"/>
      <c r="M195" s="371"/>
      <c r="N195" s="371"/>
    </row>
    <row r="196" spans="1:14" x14ac:dyDescent="0.35">
      <c r="A196" s="141"/>
      <c r="B196" s="141"/>
      <c r="C196" s="141"/>
      <c r="D196" s="141"/>
      <c r="E196" s="141"/>
      <c r="F196" s="141"/>
      <c r="G196" s="141"/>
      <c r="H196" s="141"/>
      <c r="I196" s="371"/>
      <c r="J196" s="371"/>
      <c r="K196" s="371"/>
      <c r="L196" s="371"/>
      <c r="M196" s="371"/>
      <c r="N196" s="371"/>
    </row>
    <row r="197" spans="1:14" x14ac:dyDescent="0.35">
      <c r="A197" s="141"/>
      <c r="B197" s="141"/>
      <c r="C197" s="141"/>
      <c r="D197" s="141"/>
      <c r="E197" s="141"/>
      <c r="F197" s="141"/>
      <c r="G197" s="141"/>
      <c r="H197" s="141"/>
      <c r="I197" s="371"/>
      <c r="J197" s="371"/>
      <c r="K197" s="371"/>
      <c r="L197" s="371"/>
      <c r="M197" s="371"/>
      <c r="N197" s="371"/>
    </row>
    <row r="198" spans="1:14" x14ac:dyDescent="0.35">
      <c r="A198" s="141"/>
      <c r="B198" s="141"/>
      <c r="C198" s="141"/>
      <c r="D198" s="141"/>
      <c r="E198" s="141"/>
      <c r="F198" s="141"/>
      <c r="G198" s="141"/>
      <c r="H198" s="141"/>
      <c r="I198" s="371"/>
      <c r="J198" s="371"/>
      <c r="K198" s="371"/>
      <c r="L198" s="371"/>
      <c r="M198" s="371"/>
      <c r="N198" s="371"/>
    </row>
    <row r="199" spans="1:14" x14ac:dyDescent="0.35">
      <c r="A199" s="141"/>
      <c r="B199" s="141"/>
      <c r="C199" s="141"/>
      <c r="D199" s="141"/>
      <c r="E199" s="141"/>
      <c r="F199" s="141"/>
      <c r="G199" s="141"/>
      <c r="H199" s="141"/>
      <c r="I199" s="371"/>
      <c r="J199" s="371"/>
      <c r="K199" s="371"/>
      <c r="L199" s="371"/>
      <c r="M199" s="371"/>
      <c r="N199" s="371"/>
    </row>
    <row r="200" spans="1:14" x14ac:dyDescent="0.35">
      <c r="A200" s="141"/>
      <c r="B200" s="141"/>
      <c r="C200" s="141"/>
      <c r="D200" s="141"/>
      <c r="E200" s="141"/>
      <c r="F200" s="141"/>
      <c r="G200" s="141"/>
      <c r="H200" s="141"/>
      <c r="I200" s="371"/>
      <c r="J200" s="371"/>
      <c r="K200" s="371"/>
      <c r="L200" s="371"/>
      <c r="M200" s="371"/>
      <c r="N200" s="371"/>
    </row>
    <row r="201" spans="1:14" x14ac:dyDescent="0.35">
      <c r="A201" s="141"/>
      <c r="B201" s="141"/>
      <c r="C201" s="141"/>
      <c r="D201" s="141"/>
      <c r="E201" s="141"/>
      <c r="F201" s="141"/>
      <c r="G201" s="141"/>
      <c r="H201" s="141"/>
      <c r="I201" s="371"/>
      <c r="J201" s="371"/>
      <c r="K201" s="371"/>
      <c r="L201" s="371"/>
      <c r="M201" s="371"/>
      <c r="N201" s="371"/>
    </row>
    <row r="202" spans="1:14" x14ac:dyDescent="0.35">
      <c r="A202" s="141"/>
      <c r="B202" s="141"/>
      <c r="C202" s="141"/>
      <c r="D202" s="141"/>
      <c r="E202" s="141"/>
      <c r="F202" s="141"/>
      <c r="G202" s="141"/>
      <c r="H202" s="141"/>
      <c r="I202" s="371"/>
      <c r="J202" s="371"/>
      <c r="K202" s="371"/>
      <c r="L202" s="371"/>
      <c r="M202" s="371"/>
      <c r="N202" s="371"/>
    </row>
    <row r="203" spans="1:14" x14ac:dyDescent="0.35">
      <c r="A203" s="141"/>
      <c r="B203" s="141"/>
      <c r="C203" s="141"/>
      <c r="D203" s="141"/>
      <c r="E203" s="141"/>
      <c r="F203" s="141"/>
      <c r="G203" s="141"/>
      <c r="H203" s="141"/>
      <c r="I203" s="371"/>
      <c r="J203" s="371"/>
      <c r="K203" s="371"/>
      <c r="L203" s="371"/>
      <c r="M203" s="371"/>
      <c r="N203" s="371"/>
    </row>
    <row r="204" spans="1:14" x14ac:dyDescent="0.35">
      <c r="A204" s="141"/>
      <c r="B204" s="141"/>
      <c r="C204" s="141"/>
      <c r="D204" s="141"/>
      <c r="E204" s="141"/>
      <c r="F204" s="141"/>
      <c r="G204" s="141"/>
      <c r="H204" s="141"/>
      <c r="I204" s="371"/>
      <c r="J204" s="371"/>
      <c r="K204" s="371"/>
      <c r="L204" s="371"/>
      <c r="M204" s="371"/>
      <c r="N204" s="371"/>
    </row>
    <row r="205" spans="1:14" x14ac:dyDescent="0.35">
      <c r="A205" s="141"/>
      <c r="B205" s="141"/>
      <c r="C205" s="141"/>
      <c r="D205" s="141"/>
      <c r="E205" s="141"/>
      <c r="F205" s="141"/>
      <c r="G205" s="141"/>
      <c r="H205" s="141"/>
      <c r="I205" s="371"/>
      <c r="J205" s="371"/>
      <c r="K205" s="371"/>
      <c r="L205" s="371"/>
      <c r="M205" s="371"/>
      <c r="N205" s="371"/>
    </row>
    <row r="206" spans="1:14" x14ac:dyDescent="0.35">
      <c r="A206" s="141"/>
      <c r="B206" s="141"/>
      <c r="C206" s="141"/>
      <c r="D206" s="141"/>
      <c r="E206" s="141"/>
      <c r="F206" s="141"/>
      <c r="G206" s="141"/>
      <c r="H206" s="141"/>
      <c r="I206" s="371"/>
      <c r="J206" s="371"/>
      <c r="K206" s="371"/>
      <c r="L206" s="371"/>
      <c r="M206" s="371"/>
      <c r="N206" s="371"/>
    </row>
    <row r="207" spans="1:14" x14ac:dyDescent="0.35">
      <c r="A207" s="141"/>
      <c r="B207" s="141"/>
      <c r="C207" s="141"/>
      <c r="D207" s="141"/>
      <c r="E207" s="141"/>
      <c r="F207" s="141"/>
      <c r="G207" s="141"/>
      <c r="H207" s="141"/>
      <c r="I207" s="371"/>
      <c r="J207" s="371"/>
      <c r="K207" s="371"/>
      <c r="L207" s="371"/>
      <c r="M207" s="371"/>
      <c r="N207" s="371"/>
    </row>
    <row r="208" spans="1:14" x14ac:dyDescent="0.35">
      <c r="A208" s="141"/>
      <c r="B208" s="141"/>
      <c r="C208" s="141"/>
      <c r="D208" s="141"/>
      <c r="E208" s="141"/>
      <c r="F208" s="141"/>
      <c r="G208" s="141"/>
      <c r="H208" s="141"/>
      <c r="I208" s="371"/>
      <c r="J208" s="371"/>
      <c r="K208" s="371"/>
      <c r="L208" s="371"/>
      <c r="M208" s="371"/>
      <c r="N208" s="371"/>
    </row>
    <row r="209" spans="1:14" x14ac:dyDescent="0.35">
      <c r="A209" s="141"/>
      <c r="B209" s="141"/>
      <c r="C209" s="141"/>
      <c r="D209" s="141"/>
      <c r="E209" s="141"/>
      <c r="F209" s="141"/>
      <c r="G209" s="141"/>
      <c r="H209" s="141"/>
      <c r="I209" s="371"/>
      <c r="J209" s="371"/>
      <c r="K209" s="371"/>
      <c r="L209" s="371"/>
      <c r="M209" s="371"/>
      <c r="N209" s="371"/>
    </row>
    <row r="210" spans="1:14" x14ac:dyDescent="0.35">
      <c r="A210" s="141"/>
      <c r="B210" s="141"/>
      <c r="C210" s="141"/>
      <c r="D210" s="141"/>
      <c r="E210" s="141"/>
      <c r="F210" s="141"/>
      <c r="G210" s="141"/>
      <c r="H210" s="141"/>
      <c r="I210" s="371"/>
      <c r="J210" s="371"/>
      <c r="K210" s="371"/>
      <c r="L210" s="371"/>
      <c r="M210" s="371"/>
      <c r="N210" s="371"/>
    </row>
    <row r="211" spans="1:14" x14ac:dyDescent="0.35">
      <c r="A211" s="141"/>
      <c r="B211" s="141"/>
      <c r="C211" s="141"/>
      <c r="D211" s="141"/>
      <c r="E211" s="141"/>
      <c r="F211" s="141"/>
      <c r="G211" s="141"/>
      <c r="H211" s="141"/>
      <c r="I211" s="371"/>
      <c r="J211" s="371"/>
      <c r="K211" s="371"/>
      <c r="L211" s="371"/>
      <c r="M211" s="371"/>
      <c r="N211" s="371"/>
    </row>
    <row r="212" spans="1:14" x14ac:dyDescent="0.35">
      <c r="A212" s="141"/>
      <c r="B212" s="141"/>
      <c r="C212" s="141"/>
      <c r="D212" s="141"/>
      <c r="E212" s="141"/>
      <c r="F212" s="141"/>
      <c r="G212" s="141"/>
      <c r="H212" s="141"/>
      <c r="I212" s="371"/>
      <c r="J212" s="371"/>
      <c r="K212" s="371"/>
      <c r="L212" s="371"/>
      <c r="M212" s="371"/>
      <c r="N212" s="371"/>
    </row>
    <row r="213" spans="1:14" x14ac:dyDescent="0.35">
      <c r="A213" s="141"/>
      <c r="B213" s="141"/>
      <c r="C213" s="141"/>
      <c r="D213" s="141"/>
      <c r="E213" s="141"/>
      <c r="F213" s="141"/>
      <c r="G213" s="141"/>
      <c r="H213" s="141"/>
      <c r="I213" s="371"/>
      <c r="J213" s="371"/>
      <c r="K213" s="371"/>
      <c r="L213" s="371"/>
      <c r="M213" s="371"/>
      <c r="N213" s="371"/>
    </row>
    <row r="214" spans="1:14" x14ac:dyDescent="0.35">
      <c r="A214" s="141"/>
      <c r="B214" s="141"/>
      <c r="C214" s="141"/>
      <c r="D214" s="141"/>
      <c r="E214" s="141"/>
      <c r="F214" s="141"/>
      <c r="G214" s="141"/>
      <c r="H214" s="141"/>
      <c r="I214" s="371"/>
      <c r="J214" s="371"/>
      <c r="K214" s="371"/>
      <c r="L214" s="371"/>
      <c r="M214" s="371"/>
      <c r="N214" s="371"/>
    </row>
    <row r="215" spans="1:14" x14ac:dyDescent="0.35">
      <c r="A215" s="141"/>
      <c r="B215" s="141"/>
      <c r="C215" s="141"/>
      <c r="D215" s="141"/>
      <c r="E215" s="141"/>
      <c r="F215" s="141"/>
      <c r="G215" s="141"/>
      <c r="H215" s="141"/>
      <c r="I215" s="371"/>
      <c r="J215" s="371"/>
      <c r="K215" s="371"/>
      <c r="L215" s="371"/>
      <c r="M215" s="371"/>
      <c r="N215" s="371"/>
    </row>
    <row r="216" spans="1:14" x14ac:dyDescent="0.35">
      <c r="A216" s="141"/>
      <c r="B216" s="141"/>
      <c r="C216" s="141"/>
      <c r="D216" s="141"/>
      <c r="E216" s="141"/>
      <c r="F216" s="141"/>
      <c r="G216" s="141"/>
      <c r="H216" s="141"/>
      <c r="I216" s="371"/>
      <c r="J216" s="371"/>
      <c r="K216" s="371"/>
      <c r="L216" s="371"/>
      <c r="M216" s="371"/>
      <c r="N216" s="371"/>
    </row>
    <row r="217" spans="1:14" x14ac:dyDescent="0.35">
      <c r="A217" s="141"/>
      <c r="B217" s="141"/>
      <c r="C217" s="141"/>
      <c r="D217" s="141"/>
      <c r="E217" s="141"/>
      <c r="F217" s="141"/>
      <c r="G217" s="141"/>
      <c r="H217" s="141"/>
      <c r="I217" s="371"/>
      <c r="J217" s="371"/>
      <c r="K217" s="371"/>
      <c r="L217" s="371"/>
      <c r="M217" s="371"/>
      <c r="N217" s="371"/>
    </row>
    <row r="218" spans="1:14" x14ac:dyDescent="0.35">
      <c r="A218" s="141"/>
      <c r="B218" s="141"/>
      <c r="C218" s="141"/>
      <c r="D218" s="141"/>
      <c r="E218" s="141"/>
      <c r="F218" s="141"/>
      <c r="G218" s="141"/>
      <c r="H218" s="141"/>
      <c r="I218" s="371"/>
      <c r="J218" s="371"/>
      <c r="K218" s="371"/>
      <c r="L218" s="371"/>
      <c r="M218" s="371"/>
      <c r="N218" s="371"/>
    </row>
    <row r="219" spans="1:14" x14ac:dyDescent="0.35">
      <c r="A219" s="141"/>
      <c r="B219" s="141"/>
      <c r="C219" s="141"/>
      <c r="D219" s="141"/>
      <c r="E219" s="141"/>
      <c r="F219" s="141"/>
      <c r="G219" s="141"/>
      <c r="H219" s="141"/>
      <c r="I219" s="371"/>
      <c r="J219" s="371"/>
      <c r="K219" s="371"/>
      <c r="L219" s="371"/>
      <c r="M219" s="371"/>
      <c r="N219" s="371"/>
    </row>
    <row r="220" spans="1:14" x14ac:dyDescent="0.35">
      <c r="A220" s="141"/>
      <c r="B220" s="141"/>
      <c r="C220" s="141"/>
      <c r="D220" s="141"/>
      <c r="E220" s="141"/>
      <c r="F220" s="141"/>
      <c r="G220" s="141"/>
      <c r="H220" s="141"/>
      <c r="I220" s="371"/>
      <c r="J220" s="371"/>
      <c r="K220" s="371"/>
      <c r="L220" s="371"/>
      <c r="M220" s="371"/>
      <c r="N220" s="371"/>
    </row>
    <row r="221" spans="1:14" x14ac:dyDescent="0.35">
      <c r="A221" s="141"/>
      <c r="B221" s="141"/>
      <c r="C221" s="141"/>
      <c r="D221" s="141"/>
      <c r="E221" s="141"/>
      <c r="F221" s="141"/>
      <c r="G221" s="141"/>
      <c r="H221" s="141"/>
      <c r="I221" s="371"/>
      <c r="J221" s="371"/>
      <c r="K221" s="371"/>
      <c r="L221" s="371"/>
      <c r="M221" s="371"/>
      <c r="N221" s="371"/>
    </row>
    <row r="222" spans="1:14" x14ac:dyDescent="0.35">
      <c r="A222" s="141"/>
      <c r="B222" s="141"/>
      <c r="C222" s="141"/>
      <c r="D222" s="141"/>
      <c r="E222" s="141"/>
      <c r="F222" s="141"/>
      <c r="G222" s="141"/>
      <c r="H222" s="141"/>
      <c r="I222" s="371"/>
      <c r="J222" s="371"/>
      <c r="K222" s="371"/>
      <c r="L222" s="371"/>
      <c r="M222" s="371"/>
      <c r="N222" s="371"/>
    </row>
    <row r="223" spans="1:14" x14ac:dyDescent="0.35">
      <c r="A223" s="141"/>
      <c r="B223" s="141"/>
      <c r="C223" s="141"/>
      <c r="D223" s="141"/>
      <c r="E223" s="141"/>
      <c r="F223" s="141"/>
      <c r="G223" s="141"/>
      <c r="H223" s="141"/>
      <c r="I223" s="371"/>
      <c r="J223" s="371"/>
      <c r="K223" s="371"/>
      <c r="L223" s="371"/>
      <c r="M223" s="371"/>
      <c r="N223" s="371"/>
    </row>
    <row r="224" spans="1:14" x14ac:dyDescent="0.35">
      <c r="A224" s="141"/>
      <c r="B224" s="141"/>
      <c r="C224" s="141"/>
      <c r="D224" s="141"/>
      <c r="E224" s="141"/>
      <c r="F224" s="141"/>
      <c r="G224" s="141"/>
      <c r="H224" s="141"/>
      <c r="I224" s="371"/>
      <c r="J224" s="371"/>
      <c r="K224" s="371"/>
      <c r="L224" s="371"/>
      <c r="M224" s="371"/>
      <c r="N224" s="371"/>
    </row>
    <row r="225" spans="1:14" x14ac:dyDescent="0.35">
      <c r="A225" s="141"/>
      <c r="B225" s="141"/>
      <c r="C225" s="141"/>
      <c r="D225" s="141"/>
      <c r="E225" s="141"/>
      <c r="F225" s="141"/>
      <c r="G225" s="141"/>
      <c r="H225" s="141"/>
      <c r="I225" s="371"/>
      <c r="J225" s="371"/>
      <c r="K225" s="371"/>
      <c r="L225" s="371"/>
      <c r="M225" s="371"/>
      <c r="N225" s="371"/>
    </row>
    <row r="226" spans="1:14" x14ac:dyDescent="0.35">
      <c r="A226" s="141"/>
      <c r="B226" s="141"/>
      <c r="C226" s="141"/>
      <c r="D226" s="141"/>
      <c r="E226" s="141"/>
      <c r="F226" s="141"/>
      <c r="G226" s="141"/>
      <c r="H226" s="141"/>
      <c r="I226" s="371"/>
      <c r="J226" s="371"/>
      <c r="K226" s="371"/>
      <c r="L226" s="371"/>
      <c r="M226" s="371"/>
      <c r="N226" s="371"/>
    </row>
    <row r="227" spans="1:14" x14ac:dyDescent="0.35">
      <c r="A227" s="141"/>
      <c r="B227" s="141"/>
      <c r="C227" s="141"/>
      <c r="D227" s="141"/>
      <c r="E227" s="141"/>
      <c r="F227" s="141"/>
      <c r="G227" s="141"/>
      <c r="H227" s="141"/>
      <c r="I227" s="371"/>
      <c r="J227" s="371"/>
      <c r="K227" s="371"/>
      <c r="L227" s="371"/>
      <c r="M227" s="371"/>
      <c r="N227" s="371"/>
    </row>
    <row r="228" spans="1:14" x14ac:dyDescent="0.35">
      <c r="A228" s="141"/>
      <c r="B228" s="141"/>
      <c r="C228" s="141"/>
      <c r="D228" s="141"/>
      <c r="E228" s="141"/>
      <c r="F228" s="141"/>
      <c r="G228" s="141"/>
      <c r="H228" s="141"/>
      <c r="I228" s="371"/>
      <c r="J228" s="371"/>
      <c r="K228" s="371"/>
      <c r="L228" s="371"/>
      <c r="M228" s="371"/>
      <c r="N228" s="371"/>
    </row>
    <row r="229" spans="1:14" x14ac:dyDescent="0.35">
      <c r="A229" s="141"/>
      <c r="B229" s="141"/>
      <c r="C229" s="141"/>
      <c r="D229" s="141"/>
      <c r="E229" s="141"/>
      <c r="F229" s="141"/>
      <c r="G229" s="141"/>
      <c r="H229" s="141"/>
      <c r="I229" s="371"/>
      <c r="J229" s="371"/>
      <c r="K229" s="371"/>
      <c r="L229" s="371"/>
      <c r="M229" s="371"/>
      <c r="N229" s="371"/>
    </row>
    <row r="230" spans="1:14" x14ac:dyDescent="0.35">
      <c r="A230" s="141"/>
      <c r="B230" s="141"/>
      <c r="C230" s="141"/>
      <c r="D230" s="141"/>
      <c r="E230" s="141"/>
      <c r="F230" s="141"/>
      <c r="G230" s="141"/>
      <c r="H230" s="141"/>
      <c r="I230" s="371"/>
      <c r="J230" s="371"/>
      <c r="K230" s="371"/>
      <c r="L230" s="371"/>
      <c r="M230" s="371"/>
      <c r="N230" s="371"/>
    </row>
    <row r="231" spans="1:14" x14ac:dyDescent="0.35">
      <c r="A231" s="141"/>
      <c r="B231" s="141"/>
      <c r="C231" s="141"/>
      <c r="D231" s="141"/>
      <c r="E231" s="141"/>
      <c r="F231" s="141"/>
      <c r="G231" s="141"/>
      <c r="H231" s="141"/>
      <c r="I231" s="371"/>
      <c r="J231" s="371"/>
      <c r="K231" s="371"/>
      <c r="L231" s="371"/>
      <c r="M231" s="371"/>
      <c r="N231" s="371"/>
    </row>
    <row r="232" spans="1:14" x14ac:dyDescent="0.35">
      <c r="A232" s="141"/>
      <c r="B232" s="141"/>
      <c r="C232" s="141"/>
      <c r="D232" s="141"/>
      <c r="E232" s="141"/>
      <c r="F232" s="141"/>
      <c r="G232" s="141"/>
      <c r="H232" s="141"/>
      <c r="I232" s="371"/>
      <c r="J232" s="371"/>
      <c r="K232" s="371"/>
      <c r="L232" s="371"/>
      <c r="M232" s="371"/>
      <c r="N232" s="371"/>
    </row>
    <row r="233" spans="1:14" x14ac:dyDescent="0.35">
      <c r="A233" s="141"/>
      <c r="B233" s="141"/>
      <c r="C233" s="141"/>
      <c r="D233" s="141"/>
      <c r="E233" s="141"/>
      <c r="F233" s="141"/>
      <c r="G233" s="141"/>
      <c r="H233" s="141"/>
      <c r="I233" s="371"/>
      <c r="J233" s="371"/>
      <c r="K233" s="371"/>
      <c r="L233" s="371"/>
      <c r="M233" s="371"/>
      <c r="N233" s="371"/>
    </row>
    <row r="234" spans="1:14" x14ac:dyDescent="0.35">
      <c r="A234" s="141"/>
      <c r="B234" s="141"/>
      <c r="C234" s="141"/>
      <c r="D234" s="141"/>
      <c r="E234" s="141"/>
      <c r="F234" s="141"/>
      <c r="G234" s="141"/>
      <c r="H234" s="141"/>
      <c r="I234" s="371"/>
      <c r="J234" s="371"/>
      <c r="K234" s="371"/>
      <c r="L234" s="371"/>
      <c r="M234" s="371"/>
      <c r="N234" s="371"/>
    </row>
    <row r="235" spans="1:14" x14ac:dyDescent="0.35">
      <c r="A235" s="141"/>
      <c r="B235" s="141"/>
      <c r="C235" s="141"/>
      <c r="D235" s="141"/>
      <c r="E235" s="141"/>
      <c r="F235" s="141"/>
      <c r="G235" s="141"/>
      <c r="H235" s="141"/>
      <c r="I235" s="371"/>
      <c r="J235" s="371"/>
      <c r="K235" s="371"/>
      <c r="L235" s="371"/>
      <c r="M235" s="371"/>
      <c r="N235" s="371"/>
    </row>
    <row r="236" spans="1:14" x14ac:dyDescent="0.35">
      <c r="A236" s="141"/>
      <c r="B236" s="141"/>
      <c r="C236" s="141"/>
      <c r="D236" s="141"/>
      <c r="E236" s="141"/>
      <c r="F236" s="141"/>
      <c r="G236" s="141"/>
      <c r="H236" s="141"/>
      <c r="I236" s="371"/>
      <c r="J236" s="371"/>
      <c r="K236" s="371"/>
      <c r="L236" s="371"/>
      <c r="M236" s="371"/>
      <c r="N236" s="371"/>
    </row>
    <row r="237" spans="1:14" x14ac:dyDescent="0.35">
      <c r="A237" s="141"/>
      <c r="B237" s="141"/>
      <c r="C237" s="141"/>
      <c r="D237" s="141"/>
      <c r="E237" s="141"/>
      <c r="F237" s="141"/>
      <c r="G237" s="141"/>
      <c r="H237" s="141"/>
      <c r="I237" s="371"/>
      <c r="J237" s="371"/>
      <c r="K237" s="371"/>
      <c r="L237" s="371"/>
      <c r="M237" s="371"/>
      <c r="N237" s="371"/>
    </row>
    <row r="238" spans="1:14" x14ac:dyDescent="0.35">
      <c r="A238" s="141"/>
      <c r="B238" s="141"/>
      <c r="C238" s="141"/>
      <c r="D238" s="141"/>
      <c r="E238" s="141"/>
      <c r="F238" s="141"/>
      <c r="G238" s="141"/>
      <c r="H238" s="141"/>
      <c r="I238" s="371"/>
      <c r="J238" s="371"/>
      <c r="K238" s="371"/>
      <c r="L238" s="371"/>
      <c r="M238" s="371"/>
      <c r="N238" s="371"/>
    </row>
    <row r="239" spans="1:14" x14ac:dyDescent="0.35">
      <c r="A239" s="141"/>
      <c r="B239" s="141"/>
      <c r="C239" s="141"/>
      <c r="D239" s="141"/>
      <c r="E239" s="141"/>
      <c r="F239" s="141"/>
      <c r="G239" s="141"/>
      <c r="H239" s="141"/>
      <c r="I239" s="371"/>
      <c r="J239" s="371"/>
      <c r="K239" s="371"/>
      <c r="L239" s="371"/>
      <c r="M239" s="371"/>
      <c r="N239" s="371"/>
    </row>
    <row r="240" spans="1:14" x14ac:dyDescent="0.35">
      <c r="A240" s="141"/>
      <c r="B240" s="141"/>
      <c r="C240" s="141"/>
      <c r="D240" s="141"/>
      <c r="E240" s="141"/>
      <c r="F240" s="141"/>
      <c r="G240" s="141"/>
      <c r="H240" s="141"/>
      <c r="I240" s="371"/>
      <c r="J240" s="371"/>
      <c r="K240" s="371"/>
      <c r="L240" s="371"/>
      <c r="M240" s="371"/>
      <c r="N240" s="371"/>
    </row>
    <row r="241" spans="1:14" x14ac:dyDescent="0.35">
      <c r="A241" s="141"/>
      <c r="B241" s="141"/>
      <c r="C241" s="141"/>
      <c r="D241" s="141"/>
      <c r="E241" s="141"/>
      <c r="F241" s="141"/>
      <c r="G241" s="141"/>
      <c r="H241" s="141"/>
      <c r="I241" s="371"/>
      <c r="J241" s="371"/>
      <c r="K241" s="371"/>
      <c r="L241" s="371"/>
      <c r="M241" s="371"/>
      <c r="N241" s="371"/>
    </row>
    <row r="242" spans="1:14" x14ac:dyDescent="0.35">
      <c r="A242" s="141"/>
      <c r="B242" s="141"/>
      <c r="C242" s="141"/>
      <c r="D242" s="141"/>
      <c r="E242" s="141"/>
      <c r="F242" s="141"/>
      <c r="G242" s="141"/>
      <c r="H242" s="141"/>
      <c r="I242" s="371"/>
      <c r="J242" s="371"/>
      <c r="K242" s="371"/>
      <c r="L242" s="371"/>
      <c r="M242" s="371"/>
      <c r="N242" s="371"/>
    </row>
    <row r="243" spans="1:14" x14ac:dyDescent="0.35">
      <c r="A243" s="141"/>
      <c r="B243" s="141"/>
      <c r="C243" s="141"/>
      <c r="D243" s="141"/>
      <c r="E243" s="141"/>
      <c r="F243" s="141"/>
      <c r="G243" s="141"/>
      <c r="H243" s="141"/>
      <c r="I243" s="371"/>
      <c r="J243" s="371"/>
      <c r="K243" s="371"/>
      <c r="L243" s="371"/>
      <c r="M243" s="371"/>
      <c r="N243" s="371"/>
    </row>
    <row r="244" spans="1:14" x14ac:dyDescent="0.35">
      <c r="A244" s="141"/>
      <c r="B244" s="141"/>
      <c r="C244" s="141"/>
      <c r="D244" s="141"/>
      <c r="E244" s="141"/>
      <c r="F244" s="141"/>
      <c r="G244" s="141"/>
      <c r="H244" s="141"/>
      <c r="I244" s="371"/>
      <c r="J244" s="371"/>
      <c r="K244" s="371"/>
      <c r="L244" s="371"/>
      <c r="M244" s="371"/>
      <c r="N244" s="371"/>
    </row>
    <row r="245" spans="1:14" x14ac:dyDescent="0.35">
      <c r="A245" s="141"/>
      <c r="B245" s="141"/>
      <c r="C245" s="141"/>
      <c r="D245" s="141"/>
      <c r="E245" s="141"/>
      <c r="F245" s="141"/>
      <c r="G245" s="141"/>
      <c r="H245" s="141"/>
      <c r="I245" s="371"/>
      <c r="J245" s="371"/>
      <c r="K245" s="371"/>
      <c r="L245" s="371"/>
      <c r="M245" s="371"/>
      <c r="N245" s="371"/>
    </row>
    <row r="246" spans="1:14" x14ac:dyDescent="0.35">
      <c r="A246" s="141"/>
      <c r="B246" s="141"/>
      <c r="C246" s="141"/>
      <c r="D246" s="141"/>
      <c r="E246" s="141"/>
      <c r="F246" s="141"/>
      <c r="G246" s="141"/>
      <c r="H246" s="141"/>
      <c r="I246" s="371"/>
      <c r="J246" s="371"/>
      <c r="K246" s="371"/>
      <c r="L246" s="371"/>
      <c r="M246" s="371"/>
      <c r="N246" s="371"/>
    </row>
    <row r="247" spans="1:14" x14ac:dyDescent="0.35">
      <c r="A247" s="141"/>
      <c r="B247" s="141"/>
      <c r="C247" s="141"/>
      <c r="D247" s="141"/>
      <c r="E247" s="141"/>
      <c r="F247" s="141"/>
      <c r="G247" s="141"/>
      <c r="H247" s="141"/>
      <c r="I247" s="371"/>
      <c r="J247" s="371"/>
      <c r="K247" s="371"/>
      <c r="L247" s="371"/>
      <c r="M247" s="371"/>
      <c r="N247" s="371"/>
    </row>
    <row r="248" spans="1:14" x14ac:dyDescent="0.35">
      <c r="A248" s="141"/>
      <c r="B248" s="141"/>
      <c r="C248" s="141"/>
      <c r="D248" s="141"/>
      <c r="E248" s="141"/>
      <c r="F248" s="141"/>
      <c r="G248" s="141"/>
      <c r="H248" s="141"/>
      <c r="I248" s="371"/>
      <c r="J248" s="371"/>
      <c r="K248" s="371"/>
      <c r="L248" s="371"/>
      <c r="M248" s="371"/>
      <c r="N248" s="371"/>
    </row>
    <row r="249" spans="1:14" x14ac:dyDescent="0.35">
      <c r="A249" s="141"/>
      <c r="B249" s="141"/>
      <c r="C249" s="141"/>
      <c r="D249" s="141"/>
      <c r="E249" s="141"/>
      <c r="F249" s="141"/>
      <c r="G249" s="141"/>
      <c r="H249" s="141"/>
      <c r="I249" s="371"/>
      <c r="J249" s="371"/>
      <c r="K249" s="371"/>
      <c r="L249" s="371"/>
      <c r="M249" s="371"/>
      <c r="N249" s="371"/>
    </row>
    <row r="250" spans="1:14" x14ac:dyDescent="0.35">
      <c r="A250" s="141"/>
      <c r="B250" s="141"/>
      <c r="C250" s="141"/>
      <c r="D250" s="141"/>
      <c r="E250" s="141"/>
      <c r="F250" s="141"/>
      <c r="G250" s="141"/>
      <c r="H250" s="141"/>
      <c r="I250" s="371"/>
      <c r="J250" s="371"/>
      <c r="K250" s="371"/>
      <c r="L250" s="371"/>
      <c r="M250" s="371"/>
      <c r="N250" s="371"/>
    </row>
    <row r="251" spans="1:14" x14ac:dyDescent="0.35">
      <c r="A251" s="141"/>
      <c r="B251" s="141"/>
      <c r="C251" s="141"/>
      <c r="D251" s="141"/>
      <c r="E251" s="141"/>
      <c r="F251" s="141"/>
      <c r="G251" s="141"/>
      <c r="H251" s="141"/>
      <c r="I251" s="371"/>
      <c r="J251" s="371"/>
      <c r="K251" s="371"/>
      <c r="L251" s="371"/>
      <c r="M251" s="371"/>
      <c r="N251" s="371"/>
    </row>
    <row r="252" spans="1:14" x14ac:dyDescent="0.35">
      <c r="A252" s="141"/>
      <c r="B252" s="141"/>
      <c r="C252" s="141"/>
      <c r="D252" s="141"/>
      <c r="E252" s="141"/>
      <c r="F252" s="141"/>
      <c r="G252" s="141"/>
      <c r="H252" s="141"/>
      <c r="I252" s="371"/>
      <c r="J252" s="371"/>
      <c r="K252" s="371"/>
      <c r="L252" s="371"/>
      <c r="M252" s="371"/>
      <c r="N252" s="371"/>
    </row>
    <row r="253" spans="1:14" x14ac:dyDescent="0.35">
      <c r="A253" s="141"/>
      <c r="B253" s="141"/>
      <c r="C253" s="141"/>
      <c r="D253" s="141"/>
      <c r="E253" s="141"/>
      <c r="F253" s="141"/>
      <c r="G253" s="141"/>
      <c r="H253" s="141"/>
      <c r="I253" s="371"/>
      <c r="J253" s="371"/>
      <c r="K253" s="371"/>
      <c r="L253" s="371"/>
      <c r="M253" s="371"/>
      <c r="N253" s="371"/>
    </row>
    <row r="254" spans="1:14" x14ac:dyDescent="0.35">
      <c r="A254" s="141"/>
      <c r="B254" s="141"/>
      <c r="C254" s="141"/>
      <c r="D254" s="141"/>
      <c r="E254" s="141"/>
      <c r="F254" s="141"/>
      <c r="G254" s="141"/>
      <c r="H254" s="141"/>
      <c r="I254" s="371"/>
      <c r="J254" s="371"/>
      <c r="K254" s="371"/>
      <c r="L254" s="371"/>
      <c r="M254" s="371"/>
      <c r="N254" s="371"/>
    </row>
    <row r="255" spans="1:14" x14ac:dyDescent="0.35">
      <c r="A255" s="141"/>
      <c r="B255" s="141"/>
      <c r="C255" s="141"/>
      <c r="D255" s="141"/>
      <c r="E255" s="141"/>
      <c r="F255" s="141"/>
      <c r="G255" s="141"/>
      <c r="H255" s="141"/>
      <c r="I255" s="371"/>
      <c r="J255" s="371"/>
      <c r="K255" s="371"/>
      <c r="L255" s="371"/>
      <c r="M255" s="371"/>
      <c r="N255" s="371"/>
    </row>
    <row r="256" spans="1:14" x14ac:dyDescent="0.35">
      <c r="A256" s="141"/>
      <c r="B256" s="141"/>
      <c r="C256" s="141"/>
      <c r="D256" s="141"/>
      <c r="E256" s="141"/>
      <c r="F256" s="141"/>
      <c r="G256" s="141"/>
      <c r="H256" s="141"/>
      <c r="I256" s="371"/>
      <c r="J256" s="371"/>
      <c r="K256" s="371"/>
      <c r="L256" s="371"/>
      <c r="M256" s="371"/>
      <c r="N256" s="371"/>
    </row>
    <row r="257" spans="1:14" x14ac:dyDescent="0.35">
      <c r="A257" s="141"/>
      <c r="B257" s="141"/>
      <c r="C257" s="141"/>
      <c r="D257" s="141"/>
      <c r="E257" s="141"/>
      <c r="F257" s="141"/>
      <c r="G257" s="141"/>
      <c r="H257" s="141"/>
      <c r="I257" s="371"/>
      <c r="J257" s="371"/>
      <c r="K257" s="371"/>
      <c r="L257" s="371"/>
      <c r="M257" s="371"/>
      <c r="N257" s="371"/>
    </row>
    <row r="258" spans="1:14" x14ac:dyDescent="0.35">
      <c r="A258" s="141"/>
      <c r="B258" s="141"/>
      <c r="C258" s="141"/>
      <c r="D258" s="141"/>
      <c r="E258" s="141"/>
      <c r="F258" s="141"/>
      <c r="G258" s="141"/>
      <c r="H258" s="141"/>
      <c r="I258" s="371"/>
      <c r="J258" s="371"/>
      <c r="K258" s="371"/>
      <c r="L258" s="371"/>
      <c r="M258" s="371"/>
      <c r="N258" s="371"/>
    </row>
    <row r="259" spans="1:14" x14ac:dyDescent="0.35">
      <c r="A259" s="141"/>
      <c r="B259" s="141"/>
      <c r="C259" s="141"/>
      <c r="D259" s="141"/>
      <c r="E259" s="141"/>
      <c r="F259" s="141"/>
      <c r="G259" s="141"/>
      <c r="H259" s="141"/>
      <c r="I259" s="371"/>
      <c r="J259" s="371"/>
      <c r="K259" s="371"/>
      <c r="L259" s="371"/>
      <c r="M259" s="371"/>
      <c r="N259" s="371"/>
    </row>
    <row r="260" spans="1:14" x14ac:dyDescent="0.35">
      <c r="A260" s="141"/>
      <c r="B260" s="141"/>
      <c r="C260" s="141"/>
      <c r="D260" s="141"/>
      <c r="E260" s="141"/>
      <c r="F260" s="141"/>
      <c r="G260" s="141"/>
      <c r="H260" s="141"/>
      <c r="I260" s="371"/>
      <c r="J260" s="371"/>
      <c r="K260" s="371"/>
      <c r="L260" s="371"/>
      <c r="M260" s="371"/>
      <c r="N260" s="371"/>
    </row>
    <row r="261" spans="1:14" x14ac:dyDescent="0.35">
      <c r="A261" s="141"/>
      <c r="B261" s="141"/>
      <c r="C261" s="141"/>
      <c r="D261" s="141"/>
      <c r="E261" s="141"/>
      <c r="F261" s="141"/>
      <c r="G261" s="141"/>
      <c r="H261" s="141"/>
      <c r="I261" s="371"/>
      <c r="J261" s="371"/>
      <c r="K261" s="371"/>
      <c r="L261" s="371"/>
      <c r="M261" s="371"/>
      <c r="N261" s="371"/>
    </row>
    <row r="262" spans="1:14" x14ac:dyDescent="0.35">
      <c r="A262" s="141"/>
      <c r="B262" s="141"/>
      <c r="C262" s="141"/>
      <c r="D262" s="141"/>
      <c r="E262" s="141"/>
      <c r="F262" s="141"/>
      <c r="G262" s="141"/>
      <c r="H262" s="141"/>
      <c r="I262" s="371"/>
      <c r="J262" s="371"/>
      <c r="K262" s="371"/>
      <c r="L262" s="371"/>
      <c r="M262" s="371"/>
      <c r="N262" s="371"/>
    </row>
    <row r="263" spans="1:14" x14ac:dyDescent="0.35">
      <c r="A263" s="141"/>
      <c r="B263" s="141"/>
      <c r="C263" s="141"/>
      <c r="D263" s="141"/>
      <c r="E263" s="141"/>
      <c r="F263" s="141"/>
      <c r="G263" s="141"/>
      <c r="H263" s="141"/>
      <c r="I263" s="371"/>
      <c r="J263" s="371"/>
      <c r="K263" s="371"/>
      <c r="L263" s="371"/>
      <c r="M263" s="371"/>
      <c r="N263" s="371"/>
    </row>
    <row r="264" spans="1:14" x14ac:dyDescent="0.35">
      <c r="A264" s="141"/>
      <c r="B264" s="141"/>
      <c r="C264" s="141"/>
      <c r="D264" s="141"/>
      <c r="E264" s="141"/>
      <c r="F264" s="141"/>
      <c r="G264" s="141"/>
      <c r="H264" s="141"/>
      <c r="I264" s="371"/>
      <c r="J264" s="371"/>
      <c r="K264" s="371"/>
      <c r="L264" s="371"/>
      <c r="M264" s="371"/>
      <c r="N264" s="371"/>
    </row>
    <row r="265" spans="1:14" x14ac:dyDescent="0.35">
      <c r="A265" s="141"/>
      <c r="B265" s="141"/>
      <c r="C265" s="141"/>
      <c r="D265" s="141"/>
      <c r="E265" s="141"/>
      <c r="F265" s="141"/>
      <c r="G265" s="141"/>
      <c r="H265" s="141"/>
      <c r="I265" s="371"/>
      <c r="J265" s="371"/>
      <c r="K265" s="371"/>
      <c r="L265" s="371"/>
      <c r="M265" s="371"/>
      <c r="N265" s="371"/>
    </row>
    <row r="266" spans="1:14" x14ac:dyDescent="0.35">
      <c r="A266" s="141"/>
      <c r="B266" s="141"/>
      <c r="C266" s="141"/>
      <c r="D266" s="141"/>
      <c r="E266" s="141"/>
      <c r="F266" s="141"/>
      <c r="G266" s="141"/>
      <c r="H266" s="141"/>
      <c r="I266" s="371"/>
      <c r="J266" s="371"/>
      <c r="K266" s="371"/>
      <c r="L266" s="371"/>
      <c r="M266" s="371"/>
      <c r="N266" s="371"/>
    </row>
    <row r="267" spans="1:14" x14ac:dyDescent="0.35">
      <c r="A267" s="141"/>
      <c r="B267" s="141"/>
      <c r="C267" s="141"/>
      <c r="D267" s="141"/>
      <c r="E267" s="141"/>
      <c r="F267" s="141"/>
      <c r="G267" s="141"/>
      <c r="H267" s="141"/>
      <c r="I267" s="371"/>
      <c r="J267" s="371"/>
      <c r="K267" s="371"/>
      <c r="L267" s="371"/>
      <c r="M267" s="371"/>
      <c r="N267" s="371"/>
    </row>
    <row r="268" spans="1:14" x14ac:dyDescent="0.35">
      <c r="A268" s="141"/>
      <c r="B268" s="141"/>
      <c r="C268" s="141"/>
      <c r="D268" s="141"/>
      <c r="E268" s="141"/>
      <c r="F268" s="141"/>
      <c r="G268" s="141"/>
      <c r="H268" s="141"/>
      <c r="I268" s="371"/>
      <c r="J268" s="371"/>
      <c r="K268" s="371"/>
      <c r="L268" s="371"/>
      <c r="M268" s="371"/>
      <c r="N268" s="371"/>
    </row>
    <row r="269" spans="1:14" x14ac:dyDescent="0.35">
      <c r="A269" s="141"/>
      <c r="B269" s="141"/>
      <c r="C269" s="141"/>
      <c r="D269" s="141"/>
      <c r="E269" s="141"/>
      <c r="F269" s="141"/>
      <c r="G269" s="141"/>
      <c r="H269" s="141"/>
      <c r="I269" s="371"/>
      <c r="J269" s="371"/>
      <c r="K269" s="371"/>
      <c r="L269" s="371"/>
      <c r="M269" s="371"/>
      <c r="N269" s="371"/>
    </row>
    <row r="270" spans="1:14" x14ac:dyDescent="0.35">
      <c r="A270" s="141"/>
      <c r="B270" s="141"/>
      <c r="C270" s="141"/>
      <c r="D270" s="141"/>
      <c r="E270" s="141"/>
      <c r="F270" s="141"/>
      <c r="G270" s="141"/>
      <c r="H270" s="141"/>
      <c r="I270" s="371"/>
      <c r="J270" s="371"/>
      <c r="K270" s="371"/>
      <c r="L270" s="371"/>
      <c r="M270" s="371"/>
      <c r="N270" s="371"/>
    </row>
    <row r="271" spans="1:14" x14ac:dyDescent="0.35">
      <c r="A271" s="141"/>
      <c r="B271" s="141"/>
      <c r="C271" s="141"/>
      <c r="D271" s="141"/>
      <c r="E271" s="141"/>
      <c r="F271" s="141"/>
      <c r="G271" s="141"/>
      <c r="H271" s="141"/>
      <c r="I271" s="371"/>
      <c r="J271" s="371"/>
      <c r="K271" s="371"/>
      <c r="L271" s="371"/>
      <c r="M271" s="371"/>
      <c r="N271" s="371"/>
    </row>
    <row r="272" spans="1:14" x14ac:dyDescent="0.35">
      <c r="A272" s="141"/>
      <c r="B272" s="141"/>
      <c r="C272" s="141"/>
      <c r="D272" s="141"/>
      <c r="E272" s="141"/>
      <c r="F272" s="141"/>
      <c r="G272" s="141"/>
      <c r="H272" s="141"/>
      <c r="I272" s="371"/>
      <c r="J272" s="371"/>
      <c r="K272" s="371"/>
      <c r="L272" s="371"/>
      <c r="M272" s="371"/>
      <c r="N272" s="371"/>
    </row>
    <row r="273" spans="1:14" x14ac:dyDescent="0.35">
      <c r="A273" s="141"/>
      <c r="B273" s="141"/>
      <c r="C273" s="141"/>
      <c r="D273" s="141"/>
      <c r="E273" s="141"/>
      <c r="F273" s="141"/>
      <c r="G273" s="141"/>
      <c r="H273" s="141"/>
      <c r="I273" s="371"/>
      <c r="J273" s="371"/>
      <c r="K273" s="371"/>
      <c r="L273" s="371"/>
      <c r="M273" s="371"/>
      <c r="N273" s="371"/>
    </row>
    <row r="274" spans="1:14" x14ac:dyDescent="0.35">
      <c r="A274" s="141"/>
      <c r="B274" s="141"/>
      <c r="C274" s="141"/>
      <c r="D274" s="141"/>
      <c r="E274" s="141"/>
      <c r="F274" s="141"/>
      <c r="G274" s="141"/>
      <c r="H274" s="141"/>
      <c r="I274" s="371"/>
      <c r="J274" s="371"/>
      <c r="K274" s="371"/>
      <c r="L274" s="371"/>
      <c r="M274" s="371"/>
      <c r="N274" s="371"/>
    </row>
    <row r="275" spans="1:14" x14ac:dyDescent="0.35">
      <c r="A275" s="141"/>
      <c r="B275" s="141"/>
      <c r="C275" s="141"/>
      <c r="D275" s="141"/>
      <c r="E275" s="141"/>
      <c r="F275" s="141"/>
      <c r="G275" s="141"/>
      <c r="H275" s="141"/>
      <c r="I275" s="371"/>
      <c r="J275" s="371"/>
      <c r="K275" s="371"/>
      <c r="L275" s="371"/>
      <c r="M275" s="371"/>
      <c r="N275" s="371"/>
    </row>
    <row r="276" spans="1:14" x14ac:dyDescent="0.35">
      <c r="A276" s="141"/>
      <c r="B276" s="141"/>
      <c r="C276" s="141"/>
      <c r="D276" s="141"/>
      <c r="E276" s="141"/>
      <c r="F276" s="141"/>
      <c r="G276" s="141"/>
      <c r="H276" s="141"/>
      <c r="I276" s="371"/>
      <c r="J276" s="371"/>
      <c r="K276" s="371"/>
      <c r="L276" s="371"/>
      <c r="M276" s="371"/>
      <c r="N276" s="371"/>
    </row>
    <row r="277" spans="1:14" x14ac:dyDescent="0.35">
      <c r="A277" s="141"/>
      <c r="B277" s="141"/>
      <c r="C277" s="141"/>
      <c r="D277" s="141"/>
      <c r="E277" s="141"/>
      <c r="F277" s="141"/>
      <c r="G277" s="141"/>
      <c r="H277" s="141"/>
      <c r="I277" s="371"/>
      <c r="J277" s="371"/>
      <c r="K277" s="371"/>
      <c r="L277" s="371"/>
      <c r="M277" s="371"/>
      <c r="N277" s="371"/>
    </row>
    <row r="278" spans="1:14" x14ac:dyDescent="0.35">
      <c r="A278" s="141"/>
      <c r="B278" s="141"/>
      <c r="C278" s="141"/>
      <c r="D278" s="141"/>
      <c r="E278" s="141"/>
      <c r="F278" s="141"/>
      <c r="G278" s="141"/>
      <c r="H278" s="141"/>
      <c r="I278" s="371"/>
      <c r="J278" s="371"/>
      <c r="K278" s="371"/>
      <c r="L278" s="371"/>
      <c r="M278" s="371"/>
      <c r="N278" s="371"/>
    </row>
    <row r="279" spans="1:14" x14ac:dyDescent="0.35">
      <c r="A279" s="141"/>
      <c r="B279" s="141"/>
      <c r="C279" s="141"/>
      <c r="D279" s="141"/>
      <c r="E279" s="141"/>
      <c r="F279" s="141"/>
      <c r="G279" s="141"/>
      <c r="H279" s="141"/>
      <c r="I279" s="371"/>
      <c r="J279" s="371"/>
      <c r="K279" s="371"/>
      <c r="L279" s="371"/>
      <c r="M279" s="371"/>
      <c r="N279" s="371"/>
    </row>
    <row r="280" spans="1:14" x14ac:dyDescent="0.35">
      <c r="A280" s="141"/>
      <c r="B280" s="141"/>
      <c r="C280" s="141"/>
      <c r="D280" s="141"/>
      <c r="E280" s="141"/>
      <c r="F280" s="141"/>
      <c r="G280" s="141"/>
      <c r="H280" s="141"/>
      <c r="I280" s="371"/>
      <c r="J280" s="371"/>
      <c r="K280" s="371"/>
      <c r="L280" s="371"/>
      <c r="M280" s="371"/>
      <c r="N280" s="371"/>
    </row>
    <row r="281" spans="1:14" x14ac:dyDescent="0.35">
      <c r="A281" s="141"/>
      <c r="B281" s="141"/>
      <c r="C281" s="141"/>
      <c r="D281" s="141"/>
      <c r="E281" s="141"/>
      <c r="F281" s="141"/>
      <c r="G281" s="141"/>
      <c r="H281" s="141"/>
      <c r="I281" s="371"/>
      <c r="J281" s="371"/>
      <c r="K281" s="371"/>
      <c r="L281" s="371"/>
      <c r="M281" s="371"/>
      <c r="N281" s="371"/>
    </row>
    <row r="282" spans="1:14" x14ac:dyDescent="0.35">
      <c r="A282" s="141"/>
      <c r="B282" s="141"/>
      <c r="C282" s="141"/>
      <c r="D282" s="141"/>
      <c r="E282" s="141"/>
      <c r="F282" s="141"/>
      <c r="G282" s="141"/>
      <c r="H282" s="141"/>
      <c r="I282" s="371"/>
      <c r="J282" s="371"/>
      <c r="K282" s="371"/>
      <c r="L282" s="371"/>
      <c r="M282" s="371"/>
      <c r="N282" s="371"/>
    </row>
    <row r="283" spans="1:14" x14ac:dyDescent="0.35">
      <c r="A283" s="141"/>
      <c r="B283" s="141"/>
      <c r="C283" s="141"/>
      <c r="D283" s="141"/>
      <c r="E283" s="141"/>
      <c r="F283" s="141"/>
      <c r="G283" s="141"/>
      <c r="H283" s="141"/>
      <c r="I283" s="371"/>
      <c r="J283" s="371"/>
      <c r="K283" s="371"/>
      <c r="L283" s="371"/>
      <c r="M283" s="371"/>
      <c r="N283" s="371"/>
    </row>
    <row r="284" spans="1:14" x14ac:dyDescent="0.35">
      <c r="A284" s="141"/>
      <c r="B284" s="141"/>
      <c r="C284" s="141"/>
      <c r="D284" s="141"/>
      <c r="E284" s="141"/>
      <c r="F284" s="141"/>
      <c r="G284" s="141"/>
      <c r="H284" s="141"/>
      <c r="I284" s="371"/>
      <c r="J284" s="371"/>
      <c r="K284" s="371"/>
      <c r="L284" s="371"/>
      <c r="M284" s="371"/>
      <c r="N284" s="371"/>
    </row>
    <row r="285" spans="1:14" x14ac:dyDescent="0.35">
      <c r="A285" s="141"/>
      <c r="B285" s="141"/>
      <c r="C285" s="141"/>
      <c r="D285" s="141"/>
      <c r="E285" s="141"/>
      <c r="F285" s="141"/>
      <c r="G285" s="141"/>
      <c r="H285" s="141"/>
      <c r="I285" s="371"/>
      <c r="J285" s="371"/>
      <c r="K285" s="371"/>
      <c r="L285" s="371"/>
      <c r="M285" s="371"/>
      <c r="N285" s="371"/>
    </row>
    <row r="286" spans="1:14" x14ac:dyDescent="0.35">
      <c r="A286" s="141"/>
      <c r="B286" s="141"/>
      <c r="C286" s="141"/>
      <c r="D286" s="141"/>
      <c r="E286" s="141"/>
      <c r="F286" s="141"/>
      <c r="G286" s="141"/>
      <c r="H286" s="141"/>
      <c r="I286" s="371"/>
      <c r="J286" s="371"/>
      <c r="K286" s="371"/>
      <c r="L286" s="371"/>
      <c r="M286" s="371"/>
      <c r="N286" s="371"/>
    </row>
    <row r="287" spans="1:14" x14ac:dyDescent="0.35">
      <c r="A287" s="141"/>
      <c r="B287" s="141"/>
      <c r="C287" s="141"/>
      <c r="D287" s="141"/>
      <c r="E287" s="141"/>
      <c r="F287" s="141"/>
      <c r="G287" s="141"/>
      <c r="H287" s="141"/>
      <c r="I287" s="371"/>
      <c r="J287" s="371"/>
      <c r="K287" s="371"/>
      <c r="L287" s="371"/>
      <c r="M287" s="371"/>
      <c r="N287" s="371"/>
    </row>
    <row r="288" spans="1:14" x14ac:dyDescent="0.35">
      <c r="A288" s="141"/>
      <c r="B288" s="141"/>
      <c r="C288" s="141"/>
      <c r="D288" s="141"/>
      <c r="E288" s="141"/>
      <c r="F288" s="141"/>
      <c r="G288" s="141"/>
      <c r="H288" s="141"/>
      <c r="I288" s="371"/>
      <c r="J288" s="371"/>
      <c r="K288" s="371"/>
      <c r="L288" s="371"/>
      <c r="M288" s="371"/>
      <c r="N288" s="371"/>
    </row>
    <row r="289" spans="1:14" x14ac:dyDescent="0.35">
      <c r="A289" s="141"/>
      <c r="B289" s="141"/>
      <c r="C289" s="141"/>
      <c r="D289" s="141"/>
      <c r="E289" s="141"/>
      <c r="F289" s="141"/>
      <c r="G289" s="141"/>
      <c r="H289" s="141"/>
      <c r="I289" s="371"/>
      <c r="J289" s="371"/>
      <c r="K289" s="371"/>
      <c r="L289" s="371"/>
      <c r="M289" s="371"/>
      <c r="N289" s="371"/>
    </row>
    <row r="290" spans="1:14" x14ac:dyDescent="0.35">
      <c r="A290" s="141"/>
      <c r="B290" s="141"/>
      <c r="C290" s="141"/>
      <c r="D290" s="141"/>
      <c r="E290" s="141"/>
      <c r="F290" s="141"/>
      <c r="G290" s="141"/>
      <c r="H290" s="141"/>
      <c r="I290" s="371"/>
      <c r="J290" s="371"/>
      <c r="K290" s="371"/>
      <c r="L290" s="371"/>
      <c r="M290" s="371"/>
      <c r="N290" s="371"/>
    </row>
    <row r="291" spans="1:14" x14ac:dyDescent="0.35">
      <c r="A291" s="141"/>
      <c r="B291" s="141"/>
      <c r="C291" s="141"/>
      <c r="D291" s="141"/>
      <c r="E291" s="141"/>
      <c r="F291" s="141"/>
      <c r="G291" s="141"/>
      <c r="H291" s="141"/>
      <c r="I291" s="371"/>
      <c r="J291" s="371"/>
      <c r="K291" s="371"/>
      <c r="L291" s="371"/>
      <c r="M291" s="371"/>
      <c r="N291" s="371"/>
    </row>
    <row r="292" spans="1:14" x14ac:dyDescent="0.35">
      <c r="A292" s="141"/>
      <c r="B292" s="141"/>
      <c r="C292" s="141"/>
      <c r="D292" s="141"/>
      <c r="E292" s="141"/>
      <c r="F292" s="141"/>
      <c r="G292" s="141"/>
      <c r="H292" s="141"/>
      <c r="I292" s="371"/>
      <c r="J292" s="371"/>
      <c r="K292" s="371"/>
      <c r="L292" s="371"/>
      <c r="M292" s="371"/>
      <c r="N292" s="371"/>
    </row>
    <row r="293" spans="1:14" x14ac:dyDescent="0.35">
      <c r="A293" s="141"/>
      <c r="B293" s="141"/>
      <c r="C293" s="141"/>
      <c r="D293" s="141"/>
      <c r="E293" s="141"/>
      <c r="F293" s="141"/>
      <c r="G293" s="141"/>
      <c r="H293" s="141"/>
      <c r="I293" s="371"/>
      <c r="J293" s="371"/>
      <c r="K293" s="371"/>
      <c r="L293" s="371"/>
      <c r="M293" s="371"/>
      <c r="N293" s="371"/>
    </row>
    <row r="294" spans="1:14" x14ac:dyDescent="0.35">
      <c r="A294" s="141"/>
      <c r="B294" s="141"/>
      <c r="C294" s="141"/>
      <c r="D294" s="141"/>
      <c r="E294" s="141"/>
      <c r="F294" s="141"/>
      <c r="G294" s="141"/>
      <c r="H294" s="141"/>
      <c r="I294" s="371"/>
      <c r="J294" s="371"/>
      <c r="K294" s="371"/>
      <c r="L294" s="371"/>
      <c r="M294" s="371"/>
      <c r="N294" s="371"/>
    </row>
    <row r="295" spans="1:14" x14ac:dyDescent="0.35">
      <c r="A295" s="141"/>
      <c r="B295" s="141"/>
      <c r="C295" s="141"/>
      <c r="D295" s="141"/>
      <c r="E295" s="141"/>
      <c r="F295" s="141"/>
      <c r="G295" s="141"/>
      <c r="H295" s="141"/>
      <c r="I295" s="371"/>
      <c r="J295" s="371"/>
      <c r="K295" s="371"/>
      <c r="L295" s="371"/>
      <c r="M295" s="371"/>
      <c r="N295" s="371"/>
    </row>
    <row r="296" spans="1:14" x14ac:dyDescent="0.35">
      <c r="A296" s="141"/>
      <c r="B296" s="141"/>
      <c r="C296" s="141"/>
      <c r="D296" s="141"/>
      <c r="E296" s="141"/>
      <c r="F296" s="141"/>
      <c r="G296" s="141"/>
      <c r="H296" s="141"/>
      <c r="I296" s="371"/>
      <c r="J296" s="371"/>
      <c r="K296" s="371"/>
      <c r="L296" s="371"/>
      <c r="M296" s="371"/>
      <c r="N296" s="371"/>
    </row>
    <row r="297" spans="1:14" x14ac:dyDescent="0.35">
      <c r="A297" s="141"/>
      <c r="B297" s="141"/>
      <c r="C297" s="141"/>
      <c r="D297" s="141"/>
      <c r="E297" s="141"/>
      <c r="F297" s="141"/>
      <c r="G297" s="141"/>
      <c r="H297" s="141"/>
      <c r="I297" s="371"/>
      <c r="J297" s="371"/>
      <c r="K297" s="371"/>
      <c r="L297" s="371"/>
      <c r="M297" s="371"/>
      <c r="N297" s="371"/>
    </row>
    <row r="298" spans="1:14" x14ac:dyDescent="0.35">
      <c r="A298" s="141"/>
      <c r="B298" s="141"/>
      <c r="C298" s="141"/>
      <c r="D298" s="141"/>
      <c r="E298" s="141"/>
      <c r="F298" s="141"/>
      <c r="G298" s="141"/>
      <c r="H298" s="141"/>
      <c r="I298" s="371"/>
      <c r="J298" s="371"/>
      <c r="K298" s="371"/>
      <c r="L298" s="371"/>
      <c r="M298" s="371"/>
      <c r="N298" s="371"/>
    </row>
    <row r="299" spans="1:14" x14ac:dyDescent="0.35">
      <c r="A299" s="141"/>
      <c r="B299" s="141"/>
      <c r="C299" s="141"/>
      <c r="D299" s="141"/>
      <c r="E299" s="141"/>
      <c r="F299" s="141"/>
      <c r="G299" s="141"/>
      <c r="H299" s="141"/>
      <c r="I299" s="371"/>
      <c r="J299" s="371"/>
      <c r="K299" s="371"/>
      <c r="L299" s="371"/>
      <c r="M299" s="371"/>
      <c r="N299" s="371"/>
    </row>
    <row r="300" spans="1:14" x14ac:dyDescent="0.35">
      <c r="A300" s="141"/>
      <c r="B300" s="141"/>
      <c r="C300" s="141"/>
      <c r="D300" s="141"/>
      <c r="E300" s="141"/>
      <c r="F300" s="141"/>
      <c r="G300" s="141"/>
      <c r="H300" s="141"/>
      <c r="I300" s="371"/>
      <c r="J300" s="371"/>
      <c r="K300" s="371"/>
      <c r="L300" s="371"/>
      <c r="M300" s="371"/>
      <c r="N300" s="371"/>
    </row>
    <row r="301" spans="1:14" x14ac:dyDescent="0.35">
      <c r="A301" s="141"/>
      <c r="B301" s="141"/>
      <c r="C301" s="141"/>
      <c r="D301" s="141"/>
      <c r="E301" s="141"/>
      <c r="F301" s="141"/>
      <c r="G301" s="141"/>
      <c r="H301" s="141"/>
      <c r="I301" s="371"/>
      <c r="J301" s="371"/>
      <c r="K301" s="371"/>
      <c r="L301" s="371"/>
      <c r="M301" s="371"/>
      <c r="N301" s="371"/>
    </row>
    <row r="302" spans="1:14" x14ac:dyDescent="0.35">
      <c r="A302" s="141"/>
      <c r="B302" s="141"/>
      <c r="C302" s="141"/>
      <c r="D302" s="141"/>
      <c r="E302" s="141"/>
      <c r="F302" s="141"/>
      <c r="G302" s="141"/>
      <c r="H302" s="141"/>
      <c r="I302" s="371"/>
      <c r="J302" s="371"/>
      <c r="K302" s="371"/>
      <c r="L302" s="371"/>
      <c r="M302" s="371"/>
      <c r="N302" s="371"/>
    </row>
    <row r="303" spans="1:14" x14ac:dyDescent="0.35">
      <c r="A303" s="141"/>
      <c r="B303" s="141"/>
      <c r="C303" s="141"/>
      <c r="D303" s="141"/>
      <c r="E303" s="141"/>
      <c r="F303" s="141"/>
      <c r="G303" s="141"/>
      <c r="H303" s="141"/>
      <c r="I303" s="371"/>
      <c r="J303" s="371"/>
      <c r="K303" s="371"/>
      <c r="L303" s="371"/>
      <c r="M303" s="371"/>
      <c r="N303" s="371"/>
    </row>
    <row r="304" spans="1:14" x14ac:dyDescent="0.35">
      <c r="A304" s="141"/>
      <c r="B304" s="141"/>
      <c r="C304" s="141"/>
      <c r="D304" s="141"/>
      <c r="E304" s="141"/>
      <c r="F304" s="141"/>
      <c r="G304" s="141"/>
      <c r="H304" s="141"/>
      <c r="I304" s="371"/>
      <c r="J304" s="371"/>
      <c r="K304" s="371"/>
      <c r="L304" s="371"/>
      <c r="M304" s="371"/>
      <c r="N304" s="371"/>
    </row>
    <row r="305" spans="1:14" x14ac:dyDescent="0.35">
      <c r="A305" s="141"/>
      <c r="B305" s="141"/>
      <c r="C305" s="141"/>
      <c r="D305" s="141"/>
      <c r="E305" s="141"/>
      <c r="F305" s="141"/>
      <c r="G305" s="141"/>
      <c r="H305" s="141"/>
      <c r="I305" s="371"/>
      <c r="J305" s="371"/>
      <c r="K305" s="371"/>
      <c r="L305" s="371"/>
      <c r="M305" s="371"/>
      <c r="N305" s="371"/>
    </row>
    <row r="306" spans="1:14" x14ac:dyDescent="0.35">
      <c r="A306" s="141"/>
      <c r="B306" s="141"/>
      <c r="C306" s="141"/>
      <c r="D306" s="141"/>
      <c r="E306" s="141"/>
      <c r="F306" s="141"/>
      <c r="G306" s="141"/>
      <c r="H306" s="141"/>
      <c r="I306" s="371"/>
      <c r="J306" s="371"/>
      <c r="K306" s="371"/>
      <c r="L306" s="371"/>
      <c r="M306" s="371"/>
      <c r="N306" s="371"/>
    </row>
    <row r="307" spans="1:14" x14ac:dyDescent="0.35">
      <c r="A307" s="141"/>
      <c r="B307" s="141"/>
      <c r="C307" s="141"/>
      <c r="D307" s="141"/>
      <c r="E307" s="141"/>
      <c r="F307" s="141"/>
      <c r="G307" s="141"/>
      <c r="H307" s="141"/>
      <c r="I307" s="371"/>
      <c r="J307" s="371"/>
      <c r="K307" s="371"/>
      <c r="L307" s="371"/>
      <c r="M307" s="371"/>
      <c r="N307" s="371"/>
    </row>
  </sheetData>
  <mergeCells count="228">
    <mergeCell ref="A91:G91"/>
    <mergeCell ref="I91:N91"/>
    <mergeCell ref="I92:N92"/>
    <mergeCell ref="B9:C9"/>
    <mergeCell ref="J9:K9"/>
    <mergeCell ref="B10:C10"/>
    <mergeCell ref="F10:G10"/>
    <mergeCell ref="C3:J4"/>
    <mergeCell ref="L2:N3"/>
    <mergeCell ref="B11:C11"/>
    <mergeCell ref="F11:G11"/>
    <mergeCell ref="J11:K12"/>
    <mergeCell ref="M12:N12"/>
    <mergeCell ref="I99:N99"/>
    <mergeCell ref="I100:N100"/>
    <mergeCell ref="I101:N101"/>
    <mergeCell ref="I102:N102"/>
    <mergeCell ref="I103:N103"/>
    <mergeCell ref="I104:N104"/>
    <mergeCell ref="I93:N93"/>
    <mergeCell ref="I94:N94"/>
    <mergeCell ref="I95:N95"/>
    <mergeCell ref="I96:N96"/>
    <mergeCell ref="I97:N97"/>
    <mergeCell ref="I98:N98"/>
    <mergeCell ref="I111:N111"/>
    <mergeCell ref="I112:N112"/>
    <mergeCell ref="I113:N113"/>
    <mergeCell ref="I114:N114"/>
    <mergeCell ref="I115:N115"/>
    <mergeCell ref="I116:N116"/>
    <mergeCell ref="I105:N105"/>
    <mergeCell ref="I106:N106"/>
    <mergeCell ref="I107:N107"/>
    <mergeCell ref="I108:N108"/>
    <mergeCell ref="I109:N109"/>
    <mergeCell ref="I110:N110"/>
    <mergeCell ref="I123:N123"/>
    <mergeCell ref="I124:N124"/>
    <mergeCell ref="I125:N125"/>
    <mergeCell ref="I126:N126"/>
    <mergeCell ref="I127:N127"/>
    <mergeCell ref="I128:N128"/>
    <mergeCell ref="I117:N117"/>
    <mergeCell ref="I118:N118"/>
    <mergeCell ref="I119:N119"/>
    <mergeCell ref="I120:N120"/>
    <mergeCell ref="I121:N121"/>
    <mergeCell ref="I122:N122"/>
    <mergeCell ref="I135:N135"/>
    <mergeCell ref="I136:N136"/>
    <mergeCell ref="I137:N137"/>
    <mergeCell ref="I138:N138"/>
    <mergeCell ref="I139:N139"/>
    <mergeCell ref="I140:N140"/>
    <mergeCell ref="I129:N129"/>
    <mergeCell ref="I130:N130"/>
    <mergeCell ref="I131:N131"/>
    <mergeCell ref="I132:N132"/>
    <mergeCell ref="I133:N133"/>
    <mergeCell ref="I134:N134"/>
    <mergeCell ref="I147:N147"/>
    <mergeCell ref="I148:N148"/>
    <mergeCell ref="I149:N149"/>
    <mergeCell ref="I150:N150"/>
    <mergeCell ref="I151:N151"/>
    <mergeCell ref="I152:N152"/>
    <mergeCell ref="I141:N141"/>
    <mergeCell ref="I142:N142"/>
    <mergeCell ref="I143:N143"/>
    <mergeCell ref="I144:N144"/>
    <mergeCell ref="I145:N145"/>
    <mergeCell ref="I146:N146"/>
    <mergeCell ref="I159:N159"/>
    <mergeCell ref="I160:N160"/>
    <mergeCell ref="I161:N161"/>
    <mergeCell ref="I162:N162"/>
    <mergeCell ref="I163:N163"/>
    <mergeCell ref="I164:N164"/>
    <mergeCell ref="I153:N153"/>
    <mergeCell ref="I154:N154"/>
    <mergeCell ref="I155:N155"/>
    <mergeCell ref="I156:N156"/>
    <mergeCell ref="I157:N157"/>
    <mergeCell ref="I158:N158"/>
    <mergeCell ref="I171:N171"/>
    <mergeCell ref="I172:N172"/>
    <mergeCell ref="I173:N173"/>
    <mergeCell ref="I174:N174"/>
    <mergeCell ref="I175:N175"/>
    <mergeCell ref="I176:N176"/>
    <mergeCell ref="I165:N165"/>
    <mergeCell ref="I166:N166"/>
    <mergeCell ref="I167:N167"/>
    <mergeCell ref="I168:N168"/>
    <mergeCell ref="I169:N169"/>
    <mergeCell ref="I170:N170"/>
    <mergeCell ref="I183:N183"/>
    <mergeCell ref="I184:N184"/>
    <mergeCell ref="I185:N185"/>
    <mergeCell ref="I186:N186"/>
    <mergeCell ref="I187:N187"/>
    <mergeCell ref="I188:N188"/>
    <mergeCell ref="I177:N177"/>
    <mergeCell ref="I178:N178"/>
    <mergeCell ref="I179:N179"/>
    <mergeCell ref="I180:N180"/>
    <mergeCell ref="I181:N181"/>
    <mergeCell ref="I182:N182"/>
    <mergeCell ref="I195:N195"/>
    <mergeCell ref="I196:N196"/>
    <mergeCell ref="I197:N197"/>
    <mergeCell ref="I198:N198"/>
    <mergeCell ref="I199:N199"/>
    <mergeCell ref="I200:N200"/>
    <mergeCell ref="I189:N189"/>
    <mergeCell ref="I190:N190"/>
    <mergeCell ref="I191:N191"/>
    <mergeCell ref="I192:N192"/>
    <mergeCell ref="I193:N193"/>
    <mergeCell ref="I194:N194"/>
    <mergeCell ref="I207:N207"/>
    <mergeCell ref="I208:N208"/>
    <mergeCell ref="I209:N209"/>
    <mergeCell ref="I210:N210"/>
    <mergeCell ref="I211:N211"/>
    <mergeCell ref="I212:N212"/>
    <mergeCell ref="I201:N201"/>
    <mergeCell ref="I202:N202"/>
    <mergeCell ref="I203:N203"/>
    <mergeCell ref="I204:N204"/>
    <mergeCell ref="I205:N205"/>
    <mergeCell ref="I206:N206"/>
    <mergeCell ref="I219:N219"/>
    <mergeCell ref="I220:N220"/>
    <mergeCell ref="I221:N221"/>
    <mergeCell ref="I222:N222"/>
    <mergeCell ref="I223:N223"/>
    <mergeCell ref="I224:N224"/>
    <mergeCell ref="I213:N213"/>
    <mergeCell ref="I214:N214"/>
    <mergeCell ref="I215:N215"/>
    <mergeCell ref="I216:N216"/>
    <mergeCell ref="I217:N217"/>
    <mergeCell ref="I218:N218"/>
    <mergeCell ref="I231:N231"/>
    <mergeCell ref="I232:N232"/>
    <mergeCell ref="I233:N233"/>
    <mergeCell ref="I234:N234"/>
    <mergeCell ref="I235:N235"/>
    <mergeCell ref="I236:N236"/>
    <mergeCell ref="I225:N225"/>
    <mergeCell ref="I226:N226"/>
    <mergeCell ref="I227:N227"/>
    <mergeCell ref="I228:N228"/>
    <mergeCell ref="I229:N229"/>
    <mergeCell ref="I230:N230"/>
    <mergeCell ref="I243:N243"/>
    <mergeCell ref="I244:N244"/>
    <mergeCell ref="I245:N245"/>
    <mergeCell ref="I246:N246"/>
    <mergeCell ref="I247:N247"/>
    <mergeCell ref="I248:N248"/>
    <mergeCell ref="I237:N237"/>
    <mergeCell ref="I238:N238"/>
    <mergeCell ref="I239:N239"/>
    <mergeCell ref="I240:N240"/>
    <mergeCell ref="I241:N241"/>
    <mergeCell ref="I242:N242"/>
    <mergeCell ref="I255:N255"/>
    <mergeCell ref="I256:N256"/>
    <mergeCell ref="I257:N257"/>
    <mergeCell ref="I258:N258"/>
    <mergeCell ref="I259:N259"/>
    <mergeCell ref="I260:N260"/>
    <mergeCell ref="I249:N249"/>
    <mergeCell ref="I250:N250"/>
    <mergeCell ref="I251:N251"/>
    <mergeCell ref="I252:N252"/>
    <mergeCell ref="I253:N253"/>
    <mergeCell ref="I254:N254"/>
    <mergeCell ref="I267:N267"/>
    <mergeCell ref="I268:N268"/>
    <mergeCell ref="I269:N269"/>
    <mergeCell ref="I270:N270"/>
    <mergeCell ref="I271:N271"/>
    <mergeCell ref="I272:N272"/>
    <mergeCell ref="I261:N261"/>
    <mergeCell ref="I262:N262"/>
    <mergeCell ref="I263:N263"/>
    <mergeCell ref="I264:N264"/>
    <mergeCell ref="I265:N265"/>
    <mergeCell ref="I266:N266"/>
    <mergeCell ref="I279:N279"/>
    <mergeCell ref="I280:N280"/>
    <mergeCell ref="I281:N281"/>
    <mergeCell ref="I282:N282"/>
    <mergeCell ref="I283:N283"/>
    <mergeCell ref="I284:N284"/>
    <mergeCell ref="I273:N273"/>
    <mergeCell ref="I274:N274"/>
    <mergeCell ref="I275:N275"/>
    <mergeCell ref="I276:N276"/>
    <mergeCell ref="I277:N277"/>
    <mergeCell ref="I278:N278"/>
    <mergeCell ref="I291:N291"/>
    <mergeCell ref="I292:N292"/>
    <mergeCell ref="I293:N293"/>
    <mergeCell ref="I294:N294"/>
    <mergeCell ref="I295:N295"/>
    <mergeCell ref="I296:N296"/>
    <mergeCell ref="I285:N285"/>
    <mergeCell ref="I286:N286"/>
    <mergeCell ref="I287:N287"/>
    <mergeCell ref="I288:N288"/>
    <mergeCell ref="I289:N289"/>
    <mergeCell ref="I290:N290"/>
    <mergeCell ref="I303:N303"/>
    <mergeCell ref="I304:N304"/>
    <mergeCell ref="I305:N305"/>
    <mergeCell ref="I306:N306"/>
    <mergeCell ref="I307:N307"/>
    <mergeCell ref="I297:N297"/>
    <mergeCell ref="I298:N298"/>
    <mergeCell ref="I299:N299"/>
    <mergeCell ref="I300:N300"/>
    <mergeCell ref="I301:N301"/>
    <mergeCell ref="I302:N302"/>
  </mergeCells>
  <conditionalFormatting sqref="A8">
    <cfRule type="containsText" dxfId="41" priority="13" operator="containsText" text="u">
      <formula>NOT(ISERROR(SEARCH("u",A8)))</formula>
    </cfRule>
    <cfRule type="containsText" dxfId="40" priority="14" operator="containsText" text="q">
      <formula>NOT(ISERROR(SEARCH("q",A8)))</formula>
    </cfRule>
    <cfRule type="containsText" dxfId="39" priority="15" operator="containsText" text="p">
      <formula>NOT(ISERROR(SEARCH("p",A8)))</formula>
    </cfRule>
  </conditionalFormatting>
  <conditionalFormatting sqref="E8">
    <cfRule type="containsText" dxfId="38" priority="10" operator="containsText" text="u">
      <formula>NOT(ISERROR(SEARCH("u",E8)))</formula>
    </cfRule>
    <cfRule type="containsText" dxfId="37" priority="11" operator="containsText" text="q">
      <formula>NOT(ISERROR(SEARCH("q",E8)))</formula>
    </cfRule>
    <cfRule type="containsText" dxfId="36" priority="12" operator="containsText" text="p">
      <formula>NOT(ISERROR(SEARCH("p",E8)))</formula>
    </cfRule>
  </conditionalFormatting>
  <conditionalFormatting sqref="I8">
    <cfRule type="containsText" dxfId="35" priority="7" operator="containsText" text="u">
      <formula>NOT(ISERROR(SEARCH("u",I8)))</formula>
    </cfRule>
    <cfRule type="containsText" dxfId="34" priority="8" operator="containsText" text="q">
      <formula>NOT(ISERROR(SEARCH("q",I8)))</formula>
    </cfRule>
    <cfRule type="containsText" dxfId="33" priority="9" operator="containsText" text="p">
      <formula>NOT(ISERROR(SEARCH("p",I8)))</formula>
    </cfRule>
  </conditionalFormatting>
  <conditionalFormatting sqref="L8">
    <cfRule type="containsText" dxfId="32" priority="4" operator="containsText" text="u">
      <formula>NOT(ISERROR(SEARCH("u",L8)))</formula>
    </cfRule>
    <cfRule type="containsText" dxfId="31" priority="5" operator="containsText" text="q">
      <formula>NOT(ISERROR(SEARCH("q",L8)))</formula>
    </cfRule>
    <cfRule type="containsText" dxfId="30" priority="6" operator="containsText" text="p">
      <formula>NOT(ISERROR(SEARCH("p",L8)))</formula>
    </cfRule>
  </conditionalFormatting>
  <pageMargins left="0.34722222222222199" right="0.15277777777777801" top="0.23611111111111099" bottom="0" header="0.3" footer="0.3"/>
  <pageSetup paperSize="9" orientation="portrait" horizontalDpi="300" verticalDpi="300" r:id="rId1"/>
  <headerFooter>
    <oddHeader xml:space="preserve">&amp;L
</oddHeader>
  </headerFooter>
  <ignoredErrors>
    <ignoredError sqref="C8 G8 K8 N8"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euil17">
    <tabColor rgb="FF008080"/>
  </sheetPr>
  <dimension ref="A1:S710"/>
  <sheetViews>
    <sheetView showGridLines="0" zoomScale="110" zoomScaleNormal="110" zoomScaleSheetLayoutView="150" zoomScalePageLayoutView="160" workbookViewId="0"/>
  </sheetViews>
  <sheetFormatPr baseColWidth="10" defaultColWidth="10.58203125" defaultRowHeight="15.5" x14ac:dyDescent="0.35"/>
  <cols>
    <col min="1" max="1" width="9.33203125" style="17" customWidth="1"/>
    <col min="2" max="2" width="14.5" style="17" customWidth="1"/>
    <col min="3" max="3" width="21.83203125" style="196" customWidth="1"/>
    <col min="4" max="4" width="7" style="17" customWidth="1"/>
    <col min="5" max="5" width="21.83203125" style="166" customWidth="1"/>
    <col min="6" max="6" width="21" style="17" customWidth="1"/>
    <col min="7" max="7" width="8.83203125" style="17" customWidth="1"/>
    <col min="8" max="8" width="8.58203125" style="17" customWidth="1"/>
    <col min="9" max="10" width="8.58203125" style="78" customWidth="1"/>
    <col min="11" max="11" width="10.08203125" style="78" customWidth="1"/>
    <col min="12" max="15" width="8.58203125" style="78" customWidth="1"/>
    <col min="16" max="16" width="7.08203125" style="78" customWidth="1"/>
    <col min="17" max="17" width="7.5" style="78" customWidth="1"/>
    <col min="18" max="18" width="6.58203125" style="17" customWidth="1"/>
    <col min="19" max="19" width="7.58203125" style="17" customWidth="1"/>
    <col min="20" max="59" width="5" style="17" customWidth="1"/>
    <col min="60" max="16384" width="10.58203125" style="17"/>
  </cols>
  <sheetData>
    <row r="1" spans="1:19" ht="15" customHeight="1" x14ac:dyDescent="0.35">
      <c r="A1" s="16"/>
      <c r="B1" s="16"/>
      <c r="C1" s="16"/>
      <c r="D1" s="16"/>
      <c r="E1" s="193"/>
      <c r="F1" s="16"/>
      <c r="G1" s="16"/>
      <c r="H1" s="16"/>
      <c r="I1" s="21"/>
      <c r="J1" s="21"/>
      <c r="K1" s="21"/>
      <c r="L1" s="21"/>
      <c r="M1" s="21"/>
      <c r="N1" s="21"/>
      <c r="O1" s="21"/>
      <c r="P1" s="21"/>
      <c r="Q1" s="21"/>
      <c r="R1" s="21"/>
      <c r="S1" s="21"/>
    </row>
    <row r="2" spans="1:19" ht="15" customHeight="1" x14ac:dyDescent="0.35">
      <c r="A2" s="76" t="s">
        <v>35</v>
      </c>
      <c r="B2" s="76"/>
      <c r="C2" s="16"/>
      <c r="D2" s="18"/>
      <c r="E2" s="18"/>
      <c r="F2" s="18"/>
      <c r="G2" s="18"/>
      <c r="H2" s="301"/>
      <c r="I2" s="97"/>
      <c r="J2" s="97"/>
      <c r="K2" s="97"/>
      <c r="L2" s="208"/>
      <c r="M2" s="208"/>
      <c r="N2" s="208"/>
      <c r="O2" s="346" t="s">
        <v>85</v>
      </c>
      <c r="P2" s="346"/>
      <c r="Q2" s="346"/>
      <c r="R2" s="346"/>
      <c r="S2" s="346"/>
    </row>
    <row r="3" spans="1:19" ht="15" customHeight="1" x14ac:dyDescent="0.35">
      <c r="A3" s="77" t="s">
        <v>8993</v>
      </c>
      <c r="B3" s="77"/>
      <c r="C3" s="16"/>
      <c r="D3" s="18"/>
      <c r="E3" s="18"/>
      <c r="F3" s="18"/>
      <c r="G3" s="18"/>
      <c r="H3" s="301"/>
      <c r="I3" s="97"/>
      <c r="J3" s="97"/>
      <c r="K3" s="97"/>
      <c r="L3" s="208"/>
      <c r="M3" s="208"/>
      <c r="N3" s="208"/>
      <c r="O3" s="346"/>
      <c r="P3" s="346"/>
      <c r="Q3" s="346"/>
      <c r="R3" s="346"/>
      <c r="S3" s="346"/>
    </row>
    <row r="4" spans="1:19" ht="15" customHeight="1" thickBot="1" x14ac:dyDescent="0.4">
      <c r="A4" s="19"/>
      <c r="B4" s="19"/>
      <c r="C4" s="19"/>
      <c r="D4" s="19"/>
      <c r="E4" s="194"/>
      <c r="F4" s="19"/>
      <c r="G4" s="19"/>
      <c r="H4" s="19"/>
      <c r="I4" s="19"/>
      <c r="J4" s="19"/>
      <c r="K4" s="19"/>
      <c r="L4" s="19"/>
      <c r="M4" s="19"/>
      <c r="N4" s="19"/>
      <c r="O4" s="19"/>
      <c r="P4" s="19"/>
      <c r="Q4" s="19"/>
      <c r="R4" s="19"/>
      <c r="S4" s="19"/>
    </row>
    <row r="5" spans="1:19" ht="58" customHeight="1" x14ac:dyDescent="0.35">
      <c r="A5" s="347" t="s">
        <v>10011</v>
      </c>
      <c r="B5" s="347"/>
      <c r="C5" s="347"/>
      <c r="D5" s="347"/>
      <c r="E5" s="347"/>
      <c r="F5" s="347"/>
      <c r="G5" s="347"/>
      <c r="H5" s="347"/>
      <c r="I5" s="347"/>
      <c r="J5" s="21"/>
      <c r="K5" s="21"/>
      <c r="L5" s="21"/>
      <c r="M5" s="21"/>
      <c r="N5" s="21"/>
      <c r="O5" s="21"/>
      <c r="P5" s="21"/>
      <c r="Q5" s="21"/>
      <c r="R5" s="21"/>
      <c r="S5" s="21"/>
    </row>
    <row r="6" spans="1:19" ht="15" customHeight="1" x14ac:dyDescent="0.35">
      <c r="A6" s="16"/>
      <c r="B6" s="16"/>
      <c r="C6" s="207"/>
      <c r="D6" s="206" t="s">
        <v>8992</v>
      </c>
      <c r="E6" s="193"/>
      <c r="F6" s="16"/>
      <c r="G6" s="206" t="s">
        <v>1124</v>
      </c>
      <c r="H6" s="376" t="s">
        <v>232</v>
      </c>
      <c r="I6" s="376"/>
      <c r="J6" s="376"/>
      <c r="K6" s="377"/>
      <c r="L6" s="378" t="s">
        <v>233</v>
      </c>
      <c r="M6" s="378"/>
      <c r="N6" s="378"/>
      <c r="O6" s="378"/>
      <c r="P6" s="374" t="s">
        <v>8991</v>
      </c>
      <c r="Q6" s="375"/>
      <c r="R6" s="375"/>
      <c r="S6" s="375"/>
    </row>
    <row r="7" spans="1:19" ht="15" customHeight="1" x14ac:dyDescent="0.35">
      <c r="A7" s="206" t="s">
        <v>418</v>
      </c>
      <c r="B7" s="206" t="s">
        <v>9090</v>
      </c>
      <c r="C7" s="206" t="s">
        <v>419</v>
      </c>
      <c r="D7" s="220" t="s">
        <v>9092</v>
      </c>
      <c r="E7" s="206" t="s">
        <v>8990</v>
      </c>
      <c r="F7" s="206" t="s">
        <v>8828</v>
      </c>
      <c r="G7" s="206" t="s">
        <v>9091</v>
      </c>
      <c r="H7" s="188" t="s">
        <v>229</v>
      </c>
      <c r="I7" s="188" t="s">
        <v>230</v>
      </c>
      <c r="J7" s="188" t="s">
        <v>231</v>
      </c>
      <c r="K7" s="188" t="s">
        <v>234</v>
      </c>
      <c r="L7" s="188" t="s">
        <v>229</v>
      </c>
      <c r="M7" s="188" t="s">
        <v>230</v>
      </c>
      <c r="N7" s="188" t="s">
        <v>231</v>
      </c>
      <c r="O7" s="188" t="s">
        <v>234</v>
      </c>
      <c r="P7" s="188" t="s">
        <v>37</v>
      </c>
      <c r="Q7" s="188" t="s">
        <v>39</v>
      </c>
      <c r="R7" s="188" t="s">
        <v>38</v>
      </c>
      <c r="S7" s="188" t="s">
        <v>40</v>
      </c>
    </row>
    <row r="8" spans="1:19" ht="15" customHeight="1" x14ac:dyDescent="0.35">
      <c r="A8" s="182" t="s">
        <v>200</v>
      </c>
      <c r="B8" s="182"/>
      <c r="C8" s="182"/>
      <c r="D8" s="182"/>
      <c r="E8" s="182"/>
      <c r="F8" s="182"/>
      <c r="G8" s="182"/>
      <c r="H8" s="75">
        <v>626083</v>
      </c>
      <c r="I8" s="75">
        <v>662045</v>
      </c>
      <c r="J8" s="75">
        <v>727459</v>
      </c>
      <c r="K8" s="271">
        <v>-5.4319570421950097E-2</v>
      </c>
      <c r="L8" s="228">
        <v>153184</v>
      </c>
      <c r="M8" s="228">
        <v>56737</v>
      </c>
      <c r="N8" s="228">
        <v>36961</v>
      </c>
      <c r="O8" s="271">
        <v>1.6998960114211199</v>
      </c>
      <c r="P8" s="228">
        <v>157477</v>
      </c>
      <c r="Q8" s="228">
        <v>417079</v>
      </c>
      <c r="R8" s="228">
        <v>5419</v>
      </c>
      <c r="S8" s="229">
        <v>46108</v>
      </c>
    </row>
    <row r="9" spans="1:19" ht="25" customHeight="1" x14ac:dyDescent="0.35">
      <c r="A9" s="177" t="s">
        <v>420</v>
      </c>
      <c r="B9" s="205"/>
      <c r="C9" s="204" t="s">
        <v>421</v>
      </c>
      <c r="D9" s="203">
        <v>14</v>
      </c>
      <c r="E9" s="268" t="s">
        <v>8989</v>
      </c>
      <c r="F9" s="203" t="s">
        <v>9197</v>
      </c>
      <c r="G9" s="175" t="s">
        <v>422</v>
      </c>
      <c r="H9" s="173">
        <v>38782</v>
      </c>
      <c r="I9" s="173">
        <v>38975</v>
      </c>
      <c r="J9" s="173">
        <v>40558</v>
      </c>
      <c r="K9" s="272">
        <v>-4.95189223861448E-3</v>
      </c>
      <c r="L9" s="173">
        <v>1189</v>
      </c>
      <c r="M9" s="173">
        <v>303</v>
      </c>
      <c r="N9" s="173">
        <v>304</v>
      </c>
      <c r="O9" s="272">
        <v>2.9240924092409202</v>
      </c>
      <c r="P9" s="173">
        <v>4431</v>
      </c>
      <c r="Q9" s="173">
        <v>14760</v>
      </c>
      <c r="R9" s="173">
        <v>0</v>
      </c>
      <c r="S9" s="202">
        <v>19591</v>
      </c>
    </row>
    <row r="10" spans="1:19" ht="25" customHeight="1" x14ac:dyDescent="0.35">
      <c r="A10" s="177" t="s">
        <v>423</v>
      </c>
      <c r="B10" s="205" t="s">
        <v>1130</v>
      </c>
      <c r="C10" s="204" t="s">
        <v>370</v>
      </c>
      <c r="D10" s="203">
        <v>24</v>
      </c>
      <c r="E10" s="268" t="s">
        <v>11950</v>
      </c>
      <c r="F10" s="203" t="s">
        <v>11951</v>
      </c>
      <c r="G10" s="175" t="s">
        <v>422</v>
      </c>
      <c r="H10" s="173">
        <v>36754</v>
      </c>
      <c r="I10" s="173">
        <v>36448</v>
      </c>
      <c r="J10" s="173">
        <v>34000</v>
      </c>
      <c r="K10" s="272">
        <v>8.3955223880596303E-3</v>
      </c>
      <c r="L10" s="173">
        <v>587</v>
      </c>
      <c r="M10" s="173">
        <v>230</v>
      </c>
      <c r="N10" s="173">
        <v>266</v>
      </c>
      <c r="O10" s="272">
        <v>1.55217391304348</v>
      </c>
      <c r="P10" s="173">
        <v>13680</v>
      </c>
      <c r="Q10" s="173">
        <v>22296</v>
      </c>
      <c r="R10" s="173">
        <v>11</v>
      </c>
      <c r="S10" s="202">
        <v>767</v>
      </c>
    </row>
    <row r="11" spans="1:19" ht="25" customHeight="1" x14ac:dyDescent="0.35">
      <c r="A11" s="177" t="s">
        <v>883</v>
      </c>
      <c r="B11" s="205" t="s">
        <v>1127</v>
      </c>
      <c r="C11" s="204" t="s">
        <v>884</v>
      </c>
      <c r="D11" s="203">
        <v>60</v>
      </c>
      <c r="E11" s="268" t="s">
        <v>11952</v>
      </c>
      <c r="F11" s="203" t="s">
        <v>8856</v>
      </c>
      <c r="G11" s="175" t="s">
        <v>422</v>
      </c>
      <c r="H11" s="173">
        <v>31261</v>
      </c>
      <c r="I11" s="173">
        <v>29639</v>
      </c>
      <c r="J11" s="173">
        <v>32574</v>
      </c>
      <c r="K11" s="272">
        <v>5.4725193157663998E-2</v>
      </c>
      <c r="L11" s="173">
        <v>765</v>
      </c>
      <c r="M11" s="173">
        <v>34</v>
      </c>
      <c r="N11" s="173">
        <v>23</v>
      </c>
      <c r="O11" s="272">
        <v>21.5</v>
      </c>
      <c r="P11" s="173">
        <v>6279</v>
      </c>
      <c r="Q11" s="173">
        <v>23909</v>
      </c>
      <c r="R11" s="173">
        <v>52</v>
      </c>
      <c r="S11" s="202">
        <v>1021</v>
      </c>
    </row>
    <row r="12" spans="1:19" ht="25" customHeight="1" x14ac:dyDescent="0.35">
      <c r="A12" s="177" t="s">
        <v>424</v>
      </c>
      <c r="B12" s="205" t="s">
        <v>1129</v>
      </c>
      <c r="C12" s="204" t="s">
        <v>425</v>
      </c>
      <c r="D12" s="203">
        <v>91</v>
      </c>
      <c r="E12" s="268" t="s">
        <v>10858</v>
      </c>
      <c r="F12" s="203" t="s">
        <v>258</v>
      </c>
      <c r="G12" s="175" t="s">
        <v>422</v>
      </c>
      <c r="H12" s="173">
        <v>31175</v>
      </c>
      <c r="I12" s="173">
        <v>35016</v>
      </c>
      <c r="J12" s="173">
        <v>36822</v>
      </c>
      <c r="K12" s="272">
        <v>-0.10969271190313</v>
      </c>
      <c r="L12" s="173">
        <v>6948</v>
      </c>
      <c r="M12" s="173">
        <v>2673</v>
      </c>
      <c r="N12" s="173">
        <v>570</v>
      </c>
      <c r="O12" s="272">
        <v>1.5993265993265999</v>
      </c>
      <c r="P12" s="173">
        <v>5645</v>
      </c>
      <c r="Q12" s="173">
        <v>23401</v>
      </c>
      <c r="R12" s="173">
        <v>0</v>
      </c>
      <c r="S12" s="202">
        <v>2129</v>
      </c>
    </row>
    <row r="13" spans="1:19" ht="25" customHeight="1" x14ac:dyDescent="0.35">
      <c r="A13" s="177" t="s">
        <v>426</v>
      </c>
      <c r="B13" s="205" t="s">
        <v>1129</v>
      </c>
      <c r="C13" s="204" t="s">
        <v>427</v>
      </c>
      <c r="D13" s="203">
        <v>17</v>
      </c>
      <c r="E13" s="269" t="s">
        <v>8988</v>
      </c>
      <c r="F13" s="203" t="s">
        <v>256</v>
      </c>
      <c r="G13" s="175" t="s">
        <v>422</v>
      </c>
      <c r="H13" s="173">
        <v>25966</v>
      </c>
      <c r="I13" s="173">
        <v>25474</v>
      </c>
      <c r="J13" s="173">
        <v>29431</v>
      </c>
      <c r="K13" s="272">
        <v>1.9313810159378199E-2</v>
      </c>
      <c r="L13" s="173">
        <v>2503</v>
      </c>
      <c r="M13" s="173">
        <v>700</v>
      </c>
      <c r="N13" s="173">
        <v>266</v>
      </c>
      <c r="O13" s="272">
        <v>2.5757142857142901</v>
      </c>
      <c r="P13" s="173">
        <v>10789</v>
      </c>
      <c r="Q13" s="173">
        <v>13055</v>
      </c>
      <c r="R13" s="173">
        <v>129</v>
      </c>
      <c r="S13" s="202">
        <v>1993</v>
      </c>
    </row>
    <row r="14" spans="1:19" ht="25" customHeight="1" x14ac:dyDescent="0.35">
      <c r="A14" s="177" t="s">
        <v>428</v>
      </c>
      <c r="B14" s="205" t="s">
        <v>1130</v>
      </c>
      <c r="C14" s="204" t="s">
        <v>429</v>
      </c>
      <c r="D14" s="203">
        <v>76</v>
      </c>
      <c r="E14" s="269" t="s">
        <v>11953</v>
      </c>
      <c r="F14" s="203" t="s">
        <v>9198</v>
      </c>
      <c r="G14" s="175" t="s">
        <v>422</v>
      </c>
      <c r="H14" s="173">
        <v>19130</v>
      </c>
      <c r="I14" s="173">
        <v>21385</v>
      </c>
      <c r="J14" s="173">
        <v>19688</v>
      </c>
      <c r="K14" s="272">
        <v>-0.105447743745616</v>
      </c>
      <c r="L14" s="173">
        <v>258</v>
      </c>
      <c r="M14" s="173">
        <v>94</v>
      </c>
      <c r="N14" s="173">
        <v>116</v>
      </c>
      <c r="O14" s="272">
        <v>1.7446808510638301</v>
      </c>
      <c r="P14" s="173">
        <v>6044</v>
      </c>
      <c r="Q14" s="173">
        <v>12011</v>
      </c>
      <c r="R14" s="173">
        <v>0</v>
      </c>
      <c r="S14" s="202">
        <v>1075</v>
      </c>
    </row>
    <row r="15" spans="1:19" ht="25" customHeight="1" x14ac:dyDescent="0.35">
      <c r="A15" s="177" t="s">
        <v>431</v>
      </c>
      <c r="B15" s="205" t="s">
        <v>1130</v>
      </c>
      <c r="C15" s="204" t="s">
        <v>409</v>
      </c>
      <c r="D15" s="203">
        <v>10</v>
      </c>
      <c r="E15" s="268" t="s">
        <v>10859</v>
      </c>
      <c r="F15" s="203" t="s">
        <v>256</v>
      </c>
      <c r="G15" s="175" t="s">
        <v>422</v>
      </c>
      <c r="H15" s="173">
        <v>15351</v>
      </c>
      <c r="I15" s="173">
        <v>14647</v>
      </c>
      <c r="J15" s="173">
        <v>17998</v>
      </c>
      <c r="K15" s="272">
        <v>4.8064450058032303E-2</v>
      </c>
      <c r="L15" s="173">
        <v>44</v>
      </c>
      <c r="M15" s="173">
        <v>14</v>
      </c>
      <c r="N15" s="173">
        <v>16</v>
      </c>
      <c r="O15" s="272">
        <v>2.1428571428571401</v>
      </c>
      <c r="P15" s="173">
        <v>5293</v>
      </c>
      <c r="Q15" s="173">
        <v>9815</v>
      </c>
      <c r="R15" s="173">
        <v>0</v>
      </c>
      <c r="S15" s="202">
        <v>243</v>
      </c>
    </row>
    <row r="16" spans="1:19" ht="25" customHeight="1" x14ac:dyDescent="0.35">
      <c r="A16" s="177" t="s">
        <v>441</v>
      </c>
      <c r="B16" s="205" t="s">
        <v>1130</v>
      </c>
      <c r="C16" s="204" t="s">
        <v>442</v>
      </c>
      <c r="D16" s="203">
        <v>69</v>
      </c>
      <c r="E16" s="268" t="s">
        <v>10860</v>
      </c>
      <c r="F16" s="203" t="s">
        <v>258</v>
      </c>
      <c r="G16" s="175" t="s">
        <v>422</v>
      </c>
      <c r="H16" s="173">
        <v>14426</v>
      </c>
      <c r="I16" s="173">
        <v>13845</v>
      </c>
      <c r="J16" s="173">
        <v>15169</v>
      </c>
      <c r="K16" s="272">
        <v>4.1964608161791303E-2</v>
      </c>
      <c r="L16" s="173">
        <v>265</v>
      </c>
      <c r="M16" s="173">
        <v>89</v>
      </c>
      <c r="N16" s="173">
        <v>114</v>
      </c>
      <c r="O16" s="272">
        <v>1.97752808988764</v>
      </c>
      <c r="P16" s="173">
        <v>2081</v>
      </c>
      <c r="Q16" s="173">
        <v>11607</v>
      </c>
      <c r="R16" s="173">
        <v>0</v>
      </c>
      <c r="S16" s="202">
        <v>738</v>
      </c>
    </row>
    <row r="17" spans="1:19" ht="25" customHeight="1" x14ac:dyDescent="0.35">
      <c r="A17" s="177" t="s">
        <v>436</v>
      </c>
      <c r="B17" s="205" t="s">
        <v>1125</v>
      </c>
      <c r="C17" s="204" t="s">
        <v>400</v>
      </c>
      <c r="D17" s="203">
        <v>28</v>
      </c>
      <c r="E17" s="269" t="s">
        <v>8987</v>
      </c>
      <c r="F17" s="203" t="s">
        <v>351</v>
      </c>
      <c r="G17" s="175" t="s">
        <v>422</v>
      </c>
      <c r="H17" s="173">
        <v>13939</v>
      </c>
      <c r="I17" s="173">
        <v>15576</v>
      </c>
      <c r="J17" s="173">
        <v>18877</v>
      </c>
      <c r="K17" s="272">
        <v>-0.105097586029789</v>
      </c>
      <c r="L17" s="173">
        <v>1350</v>
      </c>
      <c r="M17" s="173">
        <v>352</v>
      </c>
      <c r="N17" s="173">
        <v>9</v>
      </c>
      <c r="O17" s="272">
        <v>2.8352272727272698</v>
      </c>
      <c r="P17" s="173">
        <v>4068</v>
      </c>
      <c r="Q17" s="173">
        <v>9227</v>
      </c>
      <c r="R17" s="173">
        <v>0</v>
      </c>
      <c r="S17" s="202">
        <v>644</v>
      </c>
    </row>
    <row r="18" spans="1:19" ht="25" customHeight="1" x14ac:dyDescent="0.35">
      <c r="A18" s="177" t="s">
        <v>434</v>
      </c>
      <c r="B18" s="205" t="s">
        <v>1129</v>
      </c>
      <c r="C18" s="204" t="s">
        <v>435</v>
      </c>
      <c r="D18" s="203">
        <v>64</v>
      </c>
      <c r="E18" s="268" t="s">
        <v>10861</v>
      </c>
      <c r="F18" s="203" t="s">
        <v>350</v>
      </c>
      <c r="G18" s="175" t="s">
        <v>422</v>
      </c>
      <c r="H18" s="173">
        <v>13136</v>
      </c>
      <c r="I18" s="173">
        <v>13003</v>
      </c>
      <c r="J18" s="173">
        <v>15134</v>
      </c>
      <c r="K18" s="272">
        <v>1.02284088287319E-2</v>
      </c>
      <c r="L18" s="173">
        <v>4272</v>
      </c>
      <c r="M18" s="173">
        <v>262</v>
      </c>
      <c r="N18" s="173">
        <v>336</v>
      </c>
      <c r="O18" s="272">
        <v>15.305343511450401</v>
      </c>
      <c r="P18" s="173">
        <v>2092</v>
      </c>
      <c r="Q18" s="173">
        <v>9684</v>
      </c>
      <c r="R18" s="173">
        <v>71</v>
      </c>
      <c r="S18" s="202">
        <v>1289</v>
      </c>
    </row>
    <row r="19" spans="1:19" ht="25" customHeight="1" x14ac:dyDescent="0.35">
      <c r="A19" s="177" t="s">
        <v>1009</v>
      </c>
      <c r="B19" s="205"/>
      <c r="C19" s="204" t="s">
        <v>1010</v>
      </c>
      <c r="D19" s="203">
        <v>24</v>
      </c>
      <c r="E19" s="269" t="s">
        <v>8984</v>
      </c>
      <c r="F19" s="203" t="s">
        <v>256</v>
      </c>
      <c r="G19" s="175" t="s">
        <v>422</v>
      </c>
      <c r="H19" s="173">
        <v>12578</v>
      </c>
      <c r="I19" s="173">
        <v>13393</v>
      </c>
      <c r="J19" s="173">
        <v>14763</v>
      </c>
      <c r="K19" s="272">
        <v>-6.0852684238034797E-2</v>
      </c>
      <c r="L19" s="173">
        <v>2097</v>
      </c>
      <c r="M19" s="173">
        <v>1469</v>
      </c>
      <c r="N19" s="173">
        <v>1397</v>
      </c>
      <c r="O19" s="272">
        <v>0.42750170183798503</v>
      </c>
      <c r="P19" s="173">
        <v>6023</v>
      </c>
      <c r="Q19" s="173">
        <v>5587</v>
      </c>
      <c r="R19" s="173">
        <v>7</v>
      </c>
      <c r="S19" s="202">
        <v>961</v>
      </c>
    </row>
    <row r="20" spans="1:19" ht="25" customHeight="1" x14ac:dyDescent="0.35">
      <c r="A20" s="177" t="s">
        <v>440</v>
      </c>
      <c r="B20" s="205" t="s">
        <v>1130</v>
      </c>
      <c r="C20" s="204" t="s">
        <v>414</v>
      </c>
      <c r="D20" s="203">
        <v>14</v>
      </c>
      <c r="E20" s="268" t="s">
        <v>10865</v>
      </c>
      <c r="F20" s="203" t="s">
        <v>11954</v>
      </c>
      <c r="G20" s="175" t="s">
        <v>422</v>
      </c>
      <c r="H20" s="173">
        <v>9772</v>
      </c>
      <c r="I20" s="173">
        <v>9382</v>
      </c>
      <c r="J20" s="173">
        <v>9255</v>
      </c>
      <c r="K20" s="272">
        <v>4.1568961841824702E-2</v>
      </c>
      <c r="L20" s="173">
        <v>102</v>
      </c>
      <c r="M20" s="173">
        <v>62</v>
      </c>
      <c r="N20" s="173">
        <v>62</v>
      </c>
      <c r="O20" s="272">
        <v>0.64516129032258096</v>
      </c>
      <c r="P20" s="173">
        <v>3245</v>
      </c>
      <c r="Q20" s="173">
        <v>5528</v>
      </c>
      <c r="R20" s="173">
        <v>0</v>
      </c>
      <c r="S20" s="202">
        <v>999</v>
      </c>
    </row>
    <row r="21" spans="1:19" ht="25" customHeight="1" x14ac:dyDescent="0.35">
      <c r="A21" s="177" t="s">
        <v>432</v>
      </c>
      <c r="B21" s="205" t="s">
        <v>1127</v>
      </c>
      <c r="C21" s="204" t="s">
        <v>433</v>
      </c>
      <c r="D21" s="203">
        <v>23</v>
      </c>
      <c r="E21" s="268" t="s">
        <v>8986</v>
      </c>
      <c r="F21" s="203" t="s">
        <v>11955</v>
      </c>
      <c r="G21" s="175" t="s">
        <v>422</v>
      </c>
      <c r="H21" s="173">
        <v>9439</v>
      </c>
      <c r="I21" s="173">
        <v>10068</v>
      </c>
      <c r="J21" s="173">
        <v>13921</v>
      </c>
      <c r="K21" s="272">
        <v>-6.2475168851807698E-2</v>
      </c>
      <c r="L21" s="173">
        <v>108</v>
      </c>
      <c r="M21" s="173">
        <v>38</v>
      </c>
      <c r="N21" s="173">
        <v>50</v>
      </c>
      <c r="O21" s="272">
        <v>1.84210526315789</v>
      </c>
      <c r="P21" s="173">
        <v>3992</v>
      </c>
      <c r="Q21" s="173">
        <v>5412</v>
      </c>
      <c r="R21" s="173">
        <v>0</v>
      </c>
      <c r="S21" s="202">
        <v>35</v>
      </c>
    </row>
    <row r="22" spans="1:19" ht="25" customHeight="1" x14ac:dyDescent="0.35">
      <c r="A22" s="177" t="s">
        <v>443</v>
      </c>
      <c r="B22" s="205"/>
      <c r="C22" s="204" t="s">
        <v>444</v>
      </c>
      <c r="D22" s="203">
        <v>9</v>
      </c>
      <c r="E22" s="268" t="s">
        <v>8982</v>
      </c>
      <c r="F22" s="203" t="s">
        <v>268</v>
      </c>
      <c r="G22" s="175" t="s">
        <v>422</v>
      </c>
      <c r="H22" s="173">
        <v>9283</v>
      </c>
      <c r="I22" s="173">
        <v>9359</v>
      </c>
      <c r="J22" s="173">
        <v>7269</v>
      </c>
      <c r="K22" s="272">
        <v>-8.1205256971899099E-3</v>
      </c>
      <c r="L22" s="173">
        <v>0</v>
      </c>
      <c r="M22" s="173">
        <v>0</v>
      </c>
      <c r="N22" s="173">
        <v>0</v>
      </c>
      <c r="O22" s="272">
        <v>0</v>
      </c>
      <c r="P22" s="173">
        <v>2383</v>
      </c>
      <c r="Q22" s="173">
        <v>6900</v>
      </c>
      <c r="R22" s="173">
        <v>0</v>
      </c>
      <c r="S22" s="202">
        <v>0</v>
      </c>
    </row>
    <row r="23" spans="1:19" ht="25" customHeight="1" x14ac:dyDescent="0.35">
      <c r="A23" s="177" t="s">
        <v>438</v>
      </c>
      <c r="B23" s="205"/>
      <c r="C23" s="204" t="s">
        <v>439</v>
      </c>
      <c r="D23" s="203">
        <v>9</v>
      </c>
      <c r="E23" s="269" t="s">
        <v>8985</v>
      </c>
      <c r="F23" s="203" t="s">
        <v>268</v>
      </c>
      <c r="G23" s="175" t="s">
        <v>422</v>
      </c>
      <c r="H23" s="173">
        <v>8854</v>
      </c>
      <c r="I23" s="173">
        <v>9101</v>
      </c>
      <c r="J23" s="173">
        <v>8499</v>
      </c>
      <c r="K23" s="272">
        <v>-2.7139874739039699E-2</v>
      </c>
      <c r="L23" s="173">
        <v>17</v>
      </c>
      <c r="M23" s="173">
        <v>3</v>
      </c>
      <c r="N23" s="173">
        <v>5</v>
      </c>
      <c r="O23" s="272">
        <v>4.6666666666666696</v>
      </c>
      <c r="P23" s="173">
        <v>1983</v>
      </c>
      <c r="Q23" s="173">
        <v>6649</v>
      </c>
      <c r="R23" s="173">
        <v>0</v>
      </c>
      <c r="S23" s="202">
        <v>222</v>
      </c>
    </row>
    <row r="24" spans="1:19" ht="25" customHeight="1" x14ac:dyDescent="0.35">
      <c r="A24" s="177" t="s">
        <v>698</v>
      </c>
      <c r="B24" s="205"/>
      <c r="C24" s="204" t="s">
        <v>699</v>
      </c>
      <c r="D24" s="203">
        <v>3</v>
      </c>
      <c r="E24" s="269" t="s">
        <v>10862</v>
      </c>
      <c r="F24" s="203" t="s">
        <v>257</v>
      </c>
      <c r="G24" s="175" t="s">
        <v>422</v>
      </c>
      <c r="H24" s="173">
        <v>8435</v>
      </c>
      <c r="I24" s="173">
        <v>11792</v>
      </c>
      <c r="J24" s="173">
        <v>12581</v>
      </c>
      <c r="K24" s="272">
        <v>-0.28468453188602399</v>
      </c>
      <c r="L24" s="173">
        <v>9734</v>
      </c>
      <c r="M24" s="173">
        <v>10321</v>
      </c>
      <c r="N24" s="173">
        <v>11649</v>
      </c>
      <c r="O24" s="272">
        <v>-5.6874333882375699E-2</v>
      </c>
      <c r="P24" s="173">
        <v>1102</v>
      </c>
      <c r="Q24" s="173">
        <v>3986</v>
      </c>
      <c r="R24" s="173">
        <v>2881</v>
      </c>
      <c r="S24" s="202">
        <v>466</v>
      </c>
    </row>
    <row r="25" spans="1:19" ht="25" customHeight="1" x14ac:dyDescent="0.35">
      <c r="A25" s="177" t="s">
        <v>590</v>
      </c>
      <c r="B25" s="205" t="s">
        <v>1132</v>
      </c>
      <c r="C25" s="204" t="s">
        <v>395</v>
      </c>
      <c r="D25" s="203">
        <v>30</v>
      </c>
      <c r="E25" s="268" t="s">
        <v>11956</v>
      </c>
      <c r="F25" s="203" t="s">
        <v>11957</v>
      </c>
      <c r="G25" s="175" t="s">
        <v>422</v>
      </c>
      <c r="H25" s="173">
        <v>8372</v>
      </c>
      <c r="I25" s="173">
        <v>8168</v>
      </c>
      <c r="J25" s="173">
        <v>6250</v>
      </c>
      <c r="K25" s="272">
        <v>2.4975514201762899E-2</v>
      </c>
      <c r="L25" s="173">
        <v>1326</v>
      </c>
      <c r="M25" s="173">
        <v>405</v>
      </c>
      <c r="N25" s="173">
        <v>569</v>
      </c>
      <c r="O25" s="272">
        <v>2.2740740740740701</v>
      </c>
      <c r="P25" s="173">
        <v>2799</v>
      </c>
      <c r="Q25" s="173">
        <v>5519</v>
      </c>
      <c r="R25" s="173">
        <v>0</v>
      </c>
      <c r="S25" s="202">
        <v>54</v>
      </c>
    </row>
    <row r="26" spans="1:19" ht="25" customHeight="1" x14ac:dyDescent="0.35">
      <c r="A26" s="177" t="s">
        <v>445</v>
      </c>
      <c r="B26" s="205" t="s">
        <v>1129</v>
      </c>
      <c r="C26" s="204" t="s">
        <v>446</v>
      </c>
      <c r="D26" s="203">
        <v>21</v>
      </c>
      <c r="E26" s="268" t="s">
        <v>10876</v>
      </c>
      <c r="F26" s="203" t="s">
        <v>258</v>
      </c>
      <c r="G26" s="175" t="s">
        <v>422</v>
      </c>
      <c r="H26" s="173">
        <v>7147</v>
      </c>
      <c r="I26" s="173">
        <v>6782</v>
      </c>
      <c r="J26" s="173">
        <v>5800</v>
      </c>
      <c r="K26" s="272">
        <v>5.3818932468298497E-2</v>
      </c>
      <c r="L26" s="173">
        <v>2348</v>
      </c>
      <c r="M26" s="173">
        <v>497</v>
      </c>
      <c r="N26" s="173">
        <v>100</v>
      </c>
      <c r="O26" s="272">
        <v>3.7243460764587502</v>
      </c>
      <c r="P26" s="173">
        <v>693</v>
      </c>
      <c r="Q26" s="173">
        <v>6152</v>
      </c>
      <c r="R26" s="173">
        <v>3</v>
      </c>
      <c r="S26" s="202">
        <v>299</v>
      </c>
    </row>
    <row r="27" spans="1:19" ht="25" customHeight="1" x14ac:dyDescent="0.35">
      <c r="A27" s="177" t="s">
        <v>450</v>
      </c>
      <c r="B27" s="205"/>
      <c r="C27" s="204" t="s">
        <v>378</v>
      </c>
      <c r="D27" s="203">
        <v>23</v>
      </c>
      <c r="E27" s="268" t="s">
        <v>10866</v>
      </c>
      <c r="F27" s="203" t="s">
        <v>255</v>
      </c>
      <c r="G27" s="175" t="s">
        <v>422</v>
      </c>
      <c r="H27" s="173">
        <v>7095</v>
      </c>
      <c r="I27" s="173">
        <v>7274</v>
      </c>
      <c r="J27" s="173">
        <v>8506</v>
      </c>
      <c r="K27" s="272">
        <v>-2.4608193566126001E-2</v>
      </c>
      <c r="L27" s="173">
        <v>1557</v>
      </c>
      <c r="M27" s="173">
        <v>472</v>
      </c>
      <c r="N27" s="173">
        <v>26</v>
      </c>
      <c r="O27" s="272">
        <v>2.29872881355932</v>
      </c>
      <c r="P27" s="173">
        <v>2683</v>
      </c>
      <c r="Q27" s="173">
        <v>4336</v>
      </c>
      <c r="R27" s="173">
        <v>2</v>
      </c>
      <c r="S27" s="202">
        <v>74</v>
      </c>
    </row>
    <row r="28" spans="1:19" ht="25" customHeight="1" x14ac:dyDescent="0.35">
      <c r="A28" s="177" t="s">
        <v>461</v>
      </c>
      <c r="B28" s="205"/>
      <c r="C28" s="204" t="s">
        <v>379</v>
      </c>
      <c r="D28" s="203">
        <v>30</v>
      </c>
      <c r="E28" s="268" t="s">
        <v>10869</v>
      </c>
      <c r="F28" s="203" t="s">
        <v>462</v>
      </c>
      <c r="G28" s="175" t="s">
        <v>422</v>
      </c>
      <c r="H28" s="173">
        <v>6932</v>
      </c>
      <c r="I28" s="173">
        <v>6019</v>
      </c>
      <c r="J28" s="173">
        <v>7801</v>
      </c>
      <c r="K28" s="272">
        <v>0.151686326632331</v>
      </c>
      <c r="L28" s="173">
        <v>583</v>
      </c>
      <c r="M28" s="173">
        <v>193</v>
      </c>
      <c r="N28" s="173">
        <v>248</v>
      </c>
      <c r="O28" s="272">
        <v>2.0207253886010399</v>
      </c>
      <c r="P28" s="173">
        <v>522</v>
      </c>
      <c r="Q28" s="173">
        <v>6031</v>
      </c>
      <c r="R28" s="173">
        <v>0</v>
      </c>
      <c r="S28" s="202">
        <v>379</v>
      </c>
    </row>
    <row r="29" spans="1:19" ht="25" customHeight="1" x14ac:dyDescent="0.35">
      <c r="A29" s="177" t="s">
        <v>453</v>
      </c>
      <c r="B29" s="205"/>
      <c r="C29" s="204" t="s">
        <v>454</v>
      </c>
      <c r="D29" s="203">
        <v>15</v>
      </c>
      <c r="E29" s="268" t="s">
        <v>10867</v>
      </c>
      <c r="F29" s="203" t="s">
        <v>256</v>
      </c>
      <c r="G29" s="175" t="s">
        <v>422</v>
      </c>
      <c r="H29" s="173">
        <v>6899</v>
      </c>
      <c r="I29" s="173">
        <v>7161</v>
      </c>
      <c r="J29" s="173">
        <v>8147</v>
      </c>
      <c r="K29" s="272">
        <v>-3.6587068845133401E-2</v>
      </c>
      <c r="L29" s="173">
        <v>42</v>
      </c>
      <c r="M29" s="173">
        <v>31</v>
      </c>
      <c r="N29" s="173">
        <v>51</v>
      </c>
      <c r="O29" s="272">
        <v>0.35483870967741898</v>
      </c>
      <c r="P29" s="173">
        <v>2387</v>
      </c>
      <c r="Q29" s="173">
        <v>4373</v>
      </c>
      <c r="R29" s="173">
        <v>0</v>
      </c>
      <c r="S29" s="202">
        <v>139</v>
      </c>
    </row>
    <row r="30" spans="1:19" ht="25" customHeight="1" x14ac:dyDescent="0.35">
      <c r="A30" s="177" t="s">
        <v>1024</v>
      </c>
      <c r="B30" s="205" t="s">
        <v>1133</v>
      </c>
      <c r="C30" s="204" t="s">
        <v>11008</v>
      </c>
      <c r="D30" s="203">
        <v>20</v>
      </c>
      <c r="E30" s="268" t="s">
        <v>10872</v>
      </c>
      <c r="F30" s="203" t="s">
        <v>256</v>
      </c>
      <c r="G30" s="175" t="s">
        <v>422</v>
      </c>
      <c r="H30" s="173">
        <v>6665</v>
      </c>
      <c r="I30" s="173">
        <v>6827</v>
      </c>
      <c r="J30" s="173">
        <v>6495</v>
      </c>
      <c r="K30" s="272">
        <v>-2.37293100922806E-2</v>
      </c>
      <c r="L30" s="173">
        <v>225</v>
      </c>
      <c r="M30" s="173">
        <v>82</v>
      </c>
      <c r="N30" s="173">
        <v>117</v>
      </c>
      <c r="O30" s="272">
        <v>1.74390243902439</v>
      </c>
      <c r="P30" s="173">
        <v>1383</v>
      </c>
      <c r="Q30" s="173">
        <v>5207</v>
      </c>
      <c r="R30" s="173">
        <v>4</v>
      </c>
      <c r="S30" s="202">
        <v>71</v>
      </c>
    </row>
    <row r="31" spans="1:19" ht="25" customHeight="1" x14ac:dyDescent="0.35">
      <c r="A31" s="177" t="s">
        <v>463</v>
      </c>
      <c r="B31" s="205" t="s">
        <v>1130</v>
      </c>
      <c r="C31" s="204" t="s">
        <v>397</v>
      </c>
      <c r="D31" s="203">
        <v>23</v>
      </c>
      <c r="E31" s="268" t="s">
        <v>10870</v>
      </c>
      <c r="F31" s="203" t="s">
        <v>256</v>
      </c>
      <c r="G31" s="175" t="s">
        <v>422</v>
      </c>
      <c r="H31" s="173">
        <v>5873</v>
      </c>
      <c r="I31" s="173">
        <v>6133</v>
      </c>
      <c r="J31" s="173">
        <v>7284</v>
      </c>
      <c r="K31" s="272">
        <v>-4.23936083482798E-2</v>
      </c>
      <c r="L31" s="173">
        <v>57</v>
      </c>
      <c r="M31" s="173">
        <v>15</v>
      </c>
      <c r="N31" s="173">
        <v>15</v>
      </c>
      <c r="O31" s="272">
        <v>2.8</v>
      </c>
      <c r="P31" s="173">
        <v>1548</v>
      </c>
      <c r="Q31" s="173">
        <v>4257</v>
      </c>
      <c r="R31" s="173">
        <v>0</v>
      </c>
      <c r="S31" s="202">
        <v>68</v>
      </c>
    </row>
    <row r="32" spans="1:19" ht="25" customHeight="1" x14ac:dyDescent="0.35">
      <c r="A32" s="177" t="s">
        <v>448</v>
      </c>
      <c r="B32" s="205" t="s">
        <v>1128</v>
      </c>
      <c r="C32" s="204" t="s">
        <v>449</v>
      </c>
      <c r="D32" s="203">
        <v>20</v>
      </c>
      <c r="E32" s="268" t="s">
        <v>9087</v>
      </c>
      <c r="F32" s="203" t="s">
        <v>11957</v>
      </c>
      <c r="G32" s="175" t="s">
        <v>422</v>
      </c>
      <c r="H32" s="173">
        <v>5662</v>
      </c>
      <c r="I32" s="173">
        <v>6385</v>
      </c>
      <c r="J32" s="173">
        <v>7038</v>
      </c>
      <c r="K32" s="272">
        <v>-0.11323414252153501</v>
      </c>
      <c r="L32" s="173">
        <v>1042</v>
      </c>
      <c r="M32" s="173">
        <v>127</v>
      </c>
      <c r="N32" s="173">
        <v>162</v>
      </c>
      <c r="O32" s="272">
        <v>7.2047244094488203</v>
      </c>
      <c r="P32" s="173">
        <v>938</v>
      </c>
      <c r="Q32" s="173">
        <v>4668</v>
      </c>
      <c r="R32" s="173">
        <v>10</v>
      </c>
      <c r="S32" s="202">
        <v>46</v>
      </c>
    </row>
    <row r="33" spans="1:19" ht="25" customHeight="1" x14ac:dyDescent="0.35">
      <c r="A33" s="177" t="s">
        <v>460</v>
      </c>
      <c r="B33" s="205" t="s">
        <v>1136</v>
      </c>
      <c r="C33" s="204" t="s">
        <v>398</v>
      </c>
      <c r="D33" s="203">
        <v>48</v>
      </c>
      <c r="E33" s="268" t="s">
        <v>11958</v>
      </c>
      <c r="F33" s="203" t="s">
        <v>350</v>
      </c>
      <c r="G33" s="175" t="s">
        <v>422</v>
      </c>
      <c r="H33" s="173">
        <v>5618</v>
      </c>
      <c r="I33" s="173">
        <v>5894</v>
      </c>
      <c r="J33" s="173">
        <v>5280</v>
      </c>
      <c r="K33" s="272">
        <v>-4.6827281981676301E-2</v>
      </c>
      <c r="L33" s="173">
        <v>1546</v>
      </c>
      <c r="M33" s="173">
        <v>430</v>
      </c>
      <c r="N33" s="173">
        <v>92</v>
      </c>
      <c r="O33" s="272">
        <v>2.5953488372093001</v>
      </c>
      <c r="P33" s="173">
        <v>1098</v>
      </c>
      <c r="Q33" s="173">
        <v>4409</v>
      </c>
      <c r="R33" s="173">
        <v>1</v>
      </c>
      <c r="S33" s="202">
        <v>110</v>
      </c>
    </row>
    <row r="34" spans="1:19" ht="25" customHeight="1" x14ac:dyDescent="0.35">
      <c r="A34" s="177" t="s">
        <v>697</v>
      </c>
      <c r="B34" s="205"/>
      <c r="C34" s="204" t="s">
        <v>372</v>
      </c>
      <c r="D34" s="203">
        <v>13</v>
      </c>
      <c r="E34" s="268" t="s">
        <v>11589</v>
      </c>
      <c r="F34" s="203" t="s">
        <v>11959</v>
      </c>
      <c r="G34" s="175" t="s">
        <v>422</v>
      </c>
      <c r="H34" s="173">
        <v>5603</v>
      </c>
      <c r="I34" s="173">
        <v>5396</v>
      </c>
      <c r="J34" s="173">
        <v>5415</v>
      </c>
      <c r="K34" s="272">
        <v>3.83617494440327E-2</v>
      </c>
      <c r="L34" s="173">
        <v>1865</v>
      </c>
      <c r="M34" s="173">
        <v>478</v>
      </c>
      <c r="N34" s="173">
        <v>416</v>
      </c>
      <c r="O34" s="272">
        <v>2.9016736401673602</v>
      </c>
      <c r="P34" s="173">
        <v>964</v>
      </c>
      <c r="Q34" s="173">
        <v>4596</v>
      </c>
      <c r="R34" s="173">
        <v>12</v>
      </c>
      <c r="S34" s="202">
        <v>31</v>
      </c>
    </row>
    <row r="35" spans="1:19" ht="25" customHeight="1" x14ac:dyDescent="0.35">
      <c r="A35" s="177" t="s">
        <v>455</v>
      </c>
      <c r="B35" s="205"/>
      <c r="C35" s="204" t="s">
        <v>456</v>
      </c>
      <c r="D35" s="203">
        <v>38</v>
      </c>
      <c r="E35" s="269" t="s">
        <v>8983</v>
      </c>
      <c r="F35" s="203" t="s">
        <v>259</v>
      </c>
      <c r="G35" s="175" t="s">
        <v>422</v>
      </c>
      <c r="H35" s="173">
        <v>5482</v>
      </c>
      <c r="I35" s="173">
        <v>4650</v>
      </c>
      <c r="J35" s="173">
        <v>6840</v>
      </c>
      <c r="K35" s="272">
        <v>0.178924731182796</v>
      </c>
      <c r="L35" s="173">
        <v>1439</v>
      </c>
      <c r="M35" s="173">
        <v>384</v>
      </c>
      <c r="N35" s="173">
        <v>31</v>
      </c>
      <c r="O35" s="272">
        <v>2.7473958333333299</v>
      </c>
      <c r="P35" s="173">
        <v>321</v>
      </c>
      <c r="Q35" s="173">
        <v>5141</v>
      </c>
      <c r="R35" s="173">
        <v>0</v>
      </c>
      <c r="S35" s="202">
        <v>20</v>
      </c>
    </row>
    <row r="36" spans="1:19" ht="25" customHeight="1" x14ac:dyDescent="0.35">
      <c r="A36" s="177" t="s">
        <v>447</v>
      </c>
      <c r="B36" s="205" t="s">
        <v>1133</v>
      </c>
      <c r="C36" s="204" t="s">
        <v>10871</v>
      </c>
      <c r="D36" s="203">
        <v>16</v>
      </c>
      <c r="E36" s="268" t="s">
        <v>8981</v>
      </c>
      <c r="F36" s="203" t="s">
        <v>11954</v>
      </c>
      <c r="G36" s="175" t="s">
        <v>422</v>
      </c>
      <c r="H36" s="173">
        <v>5302</v>
      </c>
      <c r="I36" s="173">
        <v>5804</v>
      </c>
      <c r="J36" s="173">
        <v>7028</v>
      </c>
      <c r="K36" s="272">
        <v>-8.6492074431426605E-2</v>
      </c>
      <c r="L36" s="173">
        <v>378</v>
      </c>
      <c r="M36" s="173">
        <v>340</v>
      </c>
      <c r="N36" s="173">
        <v>456</v>
      </c>
      <c r="O36" s="272">
        <v>0.111764705882353</v>
      </c>
      <c r="P36" s="173">
        <v>704</v>
      </c>
      <c r="Q36" s="173">
        <v>3835</v>
      </c>
      <c r="R36" s="173">
        <v>78</v>
      </c>
      <c r="S36" s="202">
        <v>685</v>
      </c>
    </row>
    <row r="37" spans="1:19" ht="25" customHeight="1" x14ac:dyDescent="0.35">
      <c r="A37" s="177" t="s">
        <v>658</v>
      </c>
      <c r="B37" s="205" t="s">
        <v>1129</v>
      </c>
      <c r="C37" s="204" t="s">
        <v>10879</v>
      </c>
      <c r="D37" s="203">
        <v>12</v>
      </c>
      <c r="E37" s="269" t="s">
        <v>10880</v>
      </c>
      <c r="F37" s="203" t="s">
        <v>9216</v>
      </c>
      <c r="G37" s="175" t="s">
        <v>422</v>
      </c>
      <c r="H37" s="173">
        <v>5289</v>
      </c>
      <c r="I37" s="173">
        <v>5405</v>
      </c>
      <c r="J37" s="173">
        <v>5723</v>
      </c>
      <c r="K37" s="272">
        <v>-2.1461609620721502E-2</v>
      </c>
      <c r="L37" s="173">
        <v>5019</v>
      </c>
      <c r="M37" s="173">
        <v>1798</v>
      </c>
      <c r="N37" s="173">
        <v>66</v>
      </c>
      <c r="O37" s="272">
        <v>1.7914349276974399</v>
      </c>
      <c r="P37" s="173">
        <v>90</v>
      </c>
      <c r="Q37" s="173">
        <v>5117</v>
      </c>
      <c r="R37" s="173">
        <v>0</v>
      </c>
      <c r="S37" s="202">
        <v>82</v>
      </c>
    </row>
    <row r="38" spans="1:19" ht="25" customHeight="1" x14ac:dyDescent="0.35">
      <c r="A38" s="177" t="s">
        <v>466</v>
      </c>
      <c r="B38" s="205" t="s">
        <v>1127</v>
      </c>
      <c r="C38" s="204" t="s">
        <v>368</v>
      </c>
      <c r="D38" s="203">
        <v>22</v>
      </c>
      <c r="E38" s="268" t="s">
        <v>10873</v>
      </c>
      <c r="F38" s="203" t="s">
        <v>462</v>
      </c>
      <c r="G38" s="175" t="s">
        <v>422</v>
      </c>
      <c r="H38" s="173">
        <v>5275</v>
      </c>
      <c r="I38" s="173">
        <v>4640</v>
      </c>
      <c r="J38" s="173">
        <v>6456</v>
      </c>
      <c r="K38" s="272">
        <v>0.13685344827586199</v>
      </c>
      <c r="L38" s="173">
        <v>115</v>
      </c>
      <c r="M38" s="173">
        <v>33</v>
      </c>
      <c r="N38" s="173">
        <v>45</v>
      </c>
      <c r="O38" s="272">
        <v>2.4848484848484902</v>
      </c>
      <c r="P38" s="173">
        <v>916</v>
      </c>
      <c r="Q38" s="173">
        <v>4010</v>
      </c>
      <c r="R38" s="173">
        <v>0</v>
      </c>
      <c r="S38" s="202">
        <v>349</v>
      </c>
    </row>
    <row r="39" spans="1:19" ht="25" customHeight="1" x14ac:dyDescent="0.35">
      <c r="A39" s="177" t="s">
        <v>473</v>
      </c>
      <c r="B39" s="205"/>
      <c r="C39" s="204" t="s">
        <v>474</v>
      </c>
      <c r="D39" s="203">
        <v>12</v>
      </c>
      <c r="E39" s="268" t="s">
        <v>10892</v>
      </c>
      <c r="F39" s="203" t="s">
        <v>254</v>
      </c>
      <c r="G39" s="175" t="s">
        <v>422</v>
      </c>
      <c r="H39" s="173">
        <v>5120</v>
      </c>
      <c r="I39" s="173">
        <v>3864</v>
      </c>
      <c r="J39" s="173">
        <v>4131</v>
      </c>
      <c r="K39" s="272">
        <v>0.32505175983436901</v>
      </c>
      <c r="L39" s="173">
        <v>0</v>
      </c>
      <c r="M39" s="173">
        <v>0</v>
      </c>
      <c r="N39" s="173">
        <v>0</v>
      </c>
      <c r="O39" s="272">
        <v>0</v>
      </c>
      <c r="P39" s="173">
        <v>3349</v>
      </c>
      <c r="Q39" s="173">
        <v>1444</v>
      </c>
      <c r="R39" s="173">
        <v>0</v>
      </c>
      <c r="S39" s="202">
        <v>327</v>
      </c>
    </row>
    <row r="40" spans="1:19" ht="25" customHeight="1" x14ac:dyDescent="0.35">
      <c r="A40" s="177" t="s">
        <v>669</v>
      </c>
      <c r="B40" s="205" t="s">
        <v>1129</v>
      </c>
      <c r="C40" s="204" t="s">
        <v>10882</v>
      </c>
      <c r="D40" s="203">
        <v>34</v>
      </c>
      <c r="E40" s="268" t="s">
        <v>11960</v>
      </c>
      <c r="F40" s="203" t="s">
        <v>351</v>
      </c>
      <c r="G40" s="175" t="s">
        <v>422</v>
      </c>
      <c r="H40" s="173">
        <v>5051</v>
      </c>
      <c r="I40" s="173">
        <v>5070</v>
      </c>
      <c r="J40" s="173">
        <v>5177</v>
      </c>
      <c r="K40" s="272">
        <v>-3.7475345167652398E-3</v>
      </c>
      <c r="L40" s="173">
        <v>4392</v>
      </c>
      <c r="M40" s="173">
        <v>1961</v>
      </c>
      <c r="N40" s="173">
        <v>975</v>
      </c>
      <c r="O40" s="272">
        <v>1.23967363590005</v>
      </c>
      <c r="P40" s="173">
        <v>2700</v>
      </c>
      <c r="Q40" s="173">
        <v>2223</v>
      </c>
      <c r="R40" s="173">
        <v>13</v>
      </c>
      <c r="S40" s="202">
        <v>115</v>
      </c>
    </row>
    <row r="41" spans="1:19" ht="25" customHeight="1" x14ac:dyDescent="0.35">
      <c r="A41" s="177" t="s">
        <v>1082</v>
      </c>
      <c r="B41" s="205" t="s">
        <v>1129</v>
      </c>
      <c r="C41" s="204" t="s">
        <v>1083</v>
      </c>
      <c r="D41" s="203">
        <v>23</v>
      </c>
      <c r="E41" s="269" t="s">
        <v>10864</v>
      </c>
      <c r="F41" s="203" t="s">
        <v>255</v>
      </c>
      <c r="G41" s="175" t="s">
        <v>422</v>
      </c>
      <c r="H41" s="173">
        <v>4970</v>
      </c>
      <c r="I41" s="173">
        <v>5370</v>
      </c>
      <c r="J41" s="173">
        <v>9285</v>
      </c>
      <c r="K41" s="272">
        <v>-7.4487895716946001E-2</v>
      </c>
      <c r="L41" s="173">
        <v>1887</v>
      </c>
      <c r="M41" s="173">
        <v>459</v>
      </c>
      <c r="N41" s="173">
        <v>87</v>
      </c>
      <c r="O41" s="272">
        <v>3.1111111111111098</v>
      </c>
      <c r="P41" s="173">
        <v>927</v>
      </c>
      <c r="Q41" s="173">
        <v>3643</v>
      </c>
      <c r="R41" s="173">
        <v>2</v>
      </c>
      <c r="S41" s="202">
        <v>398</v>
      </c>
    </row>
    <row r="42" spans="1:19" ht="25" customHeight="1" x14ac:dyDescent="0.35">
      <c r="A42" s="177" t="s">
        <v>457</v>
      </c>
      <c r="B42" s="205"/>
      <c r="C42" s="204" t="s">
        <v>384</v>
      </c>
      <c r="D42" s="203">
        <v>5</v>
      </c>
      <c r="E42" s="268" t="s">
        <v>10875</v>
      </c>
      <c r="F42" s="203" t="s">
        <v>262</v>
      </c>
      <c r="G42" s="175" t="s">
        <v>422</v>
      </c>
      <c r="H42" s="173">
        <v>4955</v>
      </c>
      <c r="I42" s="173">
        <v>4754</v>
      </c>
      <c r="J42" s="173">
        <v>5802</v>
      </c>
      <c r="K42" s="272">
        <v>4.2280185107277997E-2</v>
      </c>
      <c r="L42" s="173">
        <v>238</v>
      </c>
      <c r="M42" s="173">
        <v>169</v>
      </c>
      <c r="N42" s="173">
        <v>232</v>
      </c>
      <c r="O42" s="272">
        <v>0.40828402366863897</v>
      </c>
      <c r="P42" s="173">
        <v>4095</v>
      </c>
      <c r="Q42" s="173">
        <v>798</v>
      </c>
      <c r="R42" s="173">
        <v>0</v>
      </c>
      <c r="S42" s="202">
        <v>62</v>
      </c>
    </row>
    <row r="43" spans="1:19" ht="25" customHeight="1" x14ac:dyDescent="0.35">
      <c r="A43" s="177" t="s">
        <v>792</v>
      </c>
      <c r="B43" s="205"/>
      <c r="C43" s="204" t="s">
        <v>793</v>
      </c>
      <c r="D43" s="203">
        <v>6</v>
      </c>
      <c r="E43" s="268" t="s">
        <v>8904</v>
      </c>
      <c r="F43" s="203" t="s">
        <v>9217</v>
      </c>
      <c r="G43" s="175" t="s">
        <v>422</v>
      </c>
      <c r="H43" s="173">
        <v>4845</v>
      </c>
      <c r="I43" s="173">
        <v>5917</v>
      </c>
      <c r="J43" s="173">
        <v>4918</v>
      </c>
      <c r="K43" s="272">
        <v>-0.18117289166807499</v>
      </c>
      <c r="L43" s="173">
        <v>76</v>
      </c>
      <c r="M43" s="173">
        <v>66</v>
      </c>
      <c r="N43" s="173">
        <v>206</v>
      </c>
      <c r="O43" s="272">
        <v>0.15151515151515199</v>
      </c>
      <c r="P43" s="173">
        <v>990</v>
      </c>
      <c r="Q43" s="173">
        <v>3696</v>
      </c>
      <c r="R43" s="173">
        <v>28</v>
      </c>
      <c r="S43" s="202">
        <v>131</v>
      </c>
    </row>
    <row r="44" spans="1:19" ht="25" customHeight="1" x14ac:dyDescent="0.35">
      <c r="A44" s="177" t="s">
        <v>472</v>
      </c>
      <c r="B44" s="205" t="s">
        <v>1129</v>
      </c>
      <c r="C44" s="204" t="s">
        <v>417</v>
      </c>
      <c r="D44" s="203">
        <v>70</v>
      </c>
      <c r="E44" s="268" t="s">
        <v>10868</v>
      </c>
      <c r="F44" s="203" t="s">
        <v>8856</v>
      </c>
      <c r="G44" s="175" t="s">
        <v>422</v>
      </c>
      <c r="H44" s="173">
        <v>4828</v>
      </c>
      <c r="I44" s="173">
        <v>4979</v>
      </c>
      <c r="J44" s="173">
        <v>7857</v>
      </c>
      <c r="K44" s="272">
        <v>-3.03273749748946E-2</v>
      </c>
      <c r="L44" s="173">
        <v>2989</v>
      </c>
      <c r="M44" s="173">
        <v>255</v>
      </c>
      <c r="N44" s="173">
        <v>369</v>
      </c>
      <c r="O44" s="272">
        <v>10.721568627450999</v>
      </c>
      <c r="P44" s="173">
        <v>1445</v>
      </c>
      <c r="Q44" s="173">
        <v>3303</v>
      </c>
      <c r="R44" s="173">
        <v>0</v>
      </c>
      <c r="S44" s="202">
        <v>80</v>
      </c>
    </row>
    <row r="45" spans="1:19" ht="25" customHeight="1" x14ac:dyDescent="0.35">
      <c r="A45" s="177" t="s">
        <v>696</v>
      </c>
      <c r="B45" s="205" t="s">
        <v>1133</v>
      </c>
      <c r="C45" s="204" t="s">
        <v>394</v>
      </c>
      <c r="D45" s="203">
        <v>48</v>
      </c>
      <c r="E45" s="268" t="s">
        <v>10881</v>
      </c>
      <c r="F45" s="203" t="s">
        <v>256</v>
      </c>
      <c r="G45" s="175" t="s">
        <v>422</v>
      </c>
      <c r="H45" s="173">
        <v>4805</v>
      </c>
      <c r="I45" s="173">
        <v>5467</v>
      </c>
      <c r="J45" s="173">
        <v>5194</v>
      </c>
      <c r="K45" s="272">
        <v>-0.12109017742820601</v>
      </c>
      <c r="L45" s="173">
        <v>1461</v>
      </c>
      <c r="M45" s="173">
        <v>929</v>
      </c>
      <c r="N45" s="173">
        <v>879</v>
      </c>
      <c r="O45" s="272">
        <v>0.57265877287405798</v>
      </c>
      <c r="P45" s="173">
        <v>973</v>
      </c>
      <c r="Q45" s="173">
        <v>3638</v>
      </c>
      <c r="R45" s="173">
        <v>4</v>
      </c>
      <c r="S45" s="202">
        <v>190</v>
      </c>
    </row>
    <row r="46" spans="1:19" ht="25" customHeight="1" x14ac:dyDescent="0.35">
      <c r="A46" s="177" t="s">
        <v>458</v>
      </c>
      <c r="B46" s="205" t="s">
        <v>1125</v>
      </c>
      <c r="C46" s="204" t="s">
        <v>459</v>
      </c>
      <c r="D46" s="203">
        <v>11</v>
      </c>
      <c r="E46" s="268" t="s">
        <v>10874</v>
      </c>
      <c r="F46" s="203" t="s">
        <v>9201</v>
      </c>
      <c r="G46" s="175" t="s">
        <v>422</v>
      </c>
      <c r="H46" s="173">
        <v>4742</v>
      </c>
      <c r="I46" s="173">
        <v>4936</v>
      </c>
      <c r="J46" s="173">
        <v>5884</v>
      </c>
      <c r="K46" s="272">
        <v>-3.9303079416531599E-2</v>
      </c>
      <c r="L46" s="173">
        <v>345</v>
      </c>
      <c r="M46" s="173">
        <v>163</v>
      </c>
      <c r="N46" s="173">
        <v>238</v>
      </c>
      <c r="O46" s="272">
        <v>1.1165644171779101</v>
      </c>
      <c r="P46" s="173">
        <v>649</v>
      </c>
      <c r="Q46" s="173">
        <v>4013</v>
      </c>
      <c r="R46" s="173">
        <v>0</v>
      </c>
      <c r="S46" s="202">
        <v>80</v>
      </c>
    </row>
    <row r="47" spans="1:19" ht="25" customHeight="1" x14ac:dyDescent="0.35">
      <c r="A47" s="177" t="s">
        <v>477</v>
      </c>
      <c r="B47" s="205"/>
      <c r="C47" s="204" t="s">
        <v>10877</v>
      </c>
      <c r="D47" s="203">
        <v>41</v>
      </c>
      <c r="E47" s="268" t="s">
        <v>10878</v>
      </c>
      <c r="F47" s="203" t="s">
        <v>350</v>
      </c>
      <c r="G47" s="175" t="s">
        <v>422</v>
      </c>
      <c r="H47" s="173">
        <v>4720</v>
      </c>
      <c r="I47" s="173">
        <v>5457</v>
      </c>
      <c r="J47" s="173">
        <v>5798</v>
      </c>
      <c r="K47" s="272">
        <v>-0.135055891515485</v>
      </c>
      <c r="L47" s="173">
        <v>211</v>
      </c>
      <c r="M47" s="173">
        <v>73</v>
      </c>
      <c r="N47" s="173">
        <v>93</v>
      </c>
      <c r="O47" s="272">
        <v>1.89041095890411</v>
      </c>
      <c r="P47" s="173">
        <v>1294</v>
      </c>
      <c r="Q47" s="173">
        <v>2753</v>
      </c>
      <c r="R47" s="173">
        <v>4</v>
      </c>
      <c r="S47" s="202">
        <v>669</v>
      </c>
    </row>
    <row r="48" spans="1:19" ht="25" customHeight="1" x14ac:dyDescent="0.35">
      <c r="A48" s="177" t="s">
        <v>478</v>
      </c>
      <c r="B48" s="205" t="s">
        <v>1127</v>
      </c>
      <c r="C48" s="204" t="s">
        <v>479</v>
      </c>
      <c r="D48" s="203">
        <v>13</v>
      </c>
      <c r="E48" s="268" t="s">
        <v>11961</v>
      </c>
      <c r="F48" s="203" t="s">
        <v>254</v>
      </c>
      <c r="G48" s="175" t="s">
        <v>422</v>
      </c>
      <c r="H48" s="173">
        <v>4359</v>
      </c>
      <c r="I48" s="173">
        <v>4099</v>
      </c>
      <c r="J48" s="173">
        <v>3480</v>
      </c>
      <c r="K48" s="272">
        <v>6.3430104903635001E-2</v>
      </c>
      <c r="L48" s="173">
        <v>43</v>
      </c>
      <c r="M48" s="173">
        <v>15</v>
      </c>
      <c r="N48" s="173">
        <v>20</v>
      </c>
      <c r="O48" s="272">
        <v>1.86666666666667</v>
      </c>
      <c r="P48" s="173">
        <v>525</v>
      </c>
      <c r="Q48" s="173">
        <v>3413</v>
      </c>
      <c r="R48" s="173">
        <v>0</v>
      </c>
      <c r="S48" s="202">
        <v>421</v>
      </c>
    </row>
    <row r="49" spans="1:19" ht="25" customHeight="1" x14ac:dyDescent="0.35">
      <c r="A49" s="177" t="s">
        <v>482</v>
      </c>
      <c r="B49" s="205"/>
      <c r="C49" s="204" t="s">
        <v>483</v>
      </c>
      <c r="D49" s="203">
        <v>10</v>
      </c>
      <c r="E49" s="268" t="s">
        <v>8979</v>
      </c>
      <c r="F49" s="203" t="s">
        <v>351</v>
      </c>
      <c r="G49" s="175" t="s">
        <v>422</v>
      </c>
      <c r="H49" s="173">
        <v>4342</v>
      </c>
      <c r="I49" s="173">
        <v>4564</v>
      </c>
      <c r="J49" s="173">
        <v>4738</v>
      </c>
      <c r="K49" s="272">
        <v>-4.8641542506573203E-2</v>
      </c>
      <c r="L49" s="173">
        <v>73</v>
      </c>
      <c r="M49" s="173">
        <v>24</v>
      </c>
      <c r="N49" s="173">
        <v>32</v>
      </c>
      <c r="O49" s="272">
        <v>2.0416666666666701</v>
      </c>
      <c r="P49" s="173">
        <v>2257</v>
      </c>
      <c r="Q49" s="173">
        <v>1857</v>
      </c>
      <c r="R49" s="173">
        <v>8</v>
      </c>
      <c r="S49" s="202">
        <v>220</v>
      </c>
    </row>
    <row r="50" spans="1:19" ht="25" customHeight="1" x14ac:dyDescent="0.35">
      <c r="A50" s="177" t="s">
        <v>489</v>
      </c>
      <c r="B50" s="205" t="s">
        <v>1126</v>
      </c>
      <c r="C50" s="204" t="s">
        <v>490</v>
      </c>
      <c r="D50" s="203">
        <v>8</v>
      </c>
      <c r="E50" s="268" t="s">
        <v>491</v>
      </c>
      <c r="F50" s="203" t="s">
        <v>256</v>
      </c>
      <c r="G50" s="175" t="s">
        <v>422</v>
      </c>
      <c r="H50" s="173">
        <v>3880</v>
      </c>
      <c r="I50" s="173">
        <v>5562</v>
      </c>
      <c r="J50" s="173">
        <v>6440</v>
      </c>
      <c r="K50" s="272">
        <v>-0.30240920532182702</v>
      </c>
      <c r="L50" s="173">
        <v>672</v>
      </c>
      <c r="M50" s="173">
        <v>226</v>
      </c>
      <c r="N50" s="173">
        <v>14</v>
      </c>
      <c r="O50" s="272">
        <v>1.9734513274336301</v>
      </c>
      <c r="P50" s="173">
        <v>1080</v>
      </c>
      <c r="Q50" s="173">
        <v>1051</v>
      </c>
      <c r="R50" s="173">
        <v>1321</v>
      </c>
      <c r="S50" s="202">
        <v>428</v>
      </c>
    </row>
    <row r="51" spans="1:19" ht="25" customHeight="1" x14ac:dyDescent="0.35">
      <c r="A51" s="177" t="s">
        <v>471</v>
      </c>
      <c r="B51" s="205" t="s">
        <v>1130</v>
      </c>
      <c r="C51" s="204" t="s">
        <v>401</v>
      </c>
      <c r="D51" s="203">
        <v>39</v>
      </c>
      <c r="E51" s="268" t="s">
        <v>10888</v>
      </c>
      <c r="F51" s="203" t="s">
        <v>9198</v>
      </c>
      <c r="G51" s="175" t="s">
        <v>422</v>
      </c>
      <c r="H51" s="173">
        <v>3871</v>
      </c>
      <c r="I51" s="173">
        <v>3665</v>
      </c>
      <c r="J51" s="173">
        <v>4396</v>
      </c>
      <c r="K51" s="272">
        <v>5.62073669849932E-2</v>
      </c>
      <c r="L51" s="173">
        <v>360</v>
      </c>
      <c r="M51" s="173">
        <v>223</v>
      </c>
      <c r="N51" s="173">
        <v>198</v>
      </c>
      <c r="O51" s="272">
        <v>0.61434977578475303</v>
      </c>
      <c r="P51" s="173">
        <v>1287</v>
      </c>
      <c r="Q51" s="173">
        <v>1912</v>
      </c>
      <c r="R51" s="173">
        <v>0</v>
      </c>
      <c r="S51" s="202">
        <v>672</v>
      </c>
    </row>
    <row r="52" spans="1:19" ht="25" customHeight="1" x14ac:dyDescent="0.35">
      <c r="A52" s="177" t="s">
        <v>484</v>
      </c>
      <c r="B52" s="205" t="s">
        <v>1125</v>
      </c>
      <c r="C52" s="204" t="s">
        <v>485</v>
      </c>
      <c r="D52" s="203">
        <v>7</v>
      </c>
      <c r="E52" s="268" t="s">
        <v>10885</v>
      </c>
      <c r="F52" s="203" t="s">
        <v>9203</v>
      </c>
      <c r="G52" s="175" t="s">
        <v>422</v>
      </c>
      <c r="H52" s="173">
        <v>3668</v>
      </c>
      <c r="I52" s="173">
        <v>4059</v>
      </c>
      <c r="J52" s="173">
        <v>4716</v>
      </c>
      <c r="K52" s="272">
        <v>-9.6329145109632905E-2</v>
      </c>
      <c r="L52" s="173">
        <v>251</v>
      </c>
      <c r="M52" s="173">
        <v>188</v>
      </c>
      <c r="N52" s="173">
        <v>292</v>
      </c>
      <c r="O52" s="272">
        <v>0.33510638297872303</v>
      </c>
      <c r="P52" s="173">
        <v>2445</v>
      </c>
      <c r="Q52" s="173">
        <v>985</v>
      </c>
      <c r="R52" s="173">
        <v>16</v>
      </c>
      <c r="S52" s="202">
        <v>222</v>
      </c>
    </row>
    <row r="53" spans="1:19" ht="25" customHeight="1" x14ac:dyDescent="0.35">
      <c r="A53" s="177" t="s">
        <v>486</v>
      </c>
      <c r="B53" s="205"/>
      <c r="C53" s="204" t="s">
        <v>487</v>
      </c>
      <c r="D53" s="203">
        <v>8</v>
      </c>
      <c r="E53" s="269" t="s">
        <v>10893</v>
      </c>
      <c r="F53" s="203" t="s">
        <v>263</v>
      </c>
      <c r="G53" s="175" t="s">
        <v>422</v>
      </c>
      <c r="H53" s="173">
        <v>3660</v>
      </c>
      <c r="I53" s="173">
        <v>3463</v>
      </c>
      <c r="J53" s="173">
        <v>3655</v>
      </c>
      <c r="K53" s="272">
        <v>5.6887092116661798E-2</v>
      </c>
      <c r="L53" s="173">
        <v>38</v>
      </c>
      <c r="M53" s="173">
        <v>10</v>
      </c>
      <c r="N53" s="173">
        <v>18</v>
      </c>
      <c r="O53" s="272">
        <v>2.8</v>
      </c>
      <c r="P53" s="173">
        <v>933</v>
      </c>
      <c r="Q53" s="173">
        <v>2724</v>
      </c>
      <c r="R53" s="173">
        <v>0</v>
      </c>
      <c r="S53" s="202">
        <v>3</v>
      </c>
    </row>
    <row r="54" spans="1:19" ht="25" customHeight="1" x14ac:dyDescent="0.35">
      <c r="A54" s="177" t="s">
        <v>715</v>
      </c>
      <c r="B54" s="205"/>
      <c r="C54" s="204" t="s">
        <v>716</v>
      </c>
      <c r="D54" s="203">
        <v>4</v>
      </c>
      <c r="E54" s="268" t="s">
        <v>8970</v>
      </c>
      <c r="F54" s="203" t="s">
        <v>257</v>
      </c>
      <c r="G54" s="175" t="s">
        <v>422</v>
      </c>
      <c r="H54" s="173">
        <v>3607</v>
      </c>
      <c r="I54" s="173">
        <v>3649</v>
      </c>
      <c r="J54" s="173">
        <v>3933</v>
      </c>
      <c r="K54" s="272">
        <v>-1.15100027404769E-2</v>
      </c>
      <c r="L54" s="173">
        <v>176</v>
      </c>
      <c r="M54" s="173">
        <v>62</v>
      </c>
      <c r="N54" s="173">
        <v>87</v>
      </c>
      <c r="O54" s="272">
        <v>1.8387096774193501</v>
      </c>
      <c r="P54" s="173">
        <v>1931</v>
      </c>
      <c r="Q54" s="173">
        <v>1674</v>
      </c>
      <c r="R54" s="173">
        <v>2</v>
      </c>
      <c r="S54" s="202">
        <v>0</v>
      </c>
    </row>
    <row r="55" spans="1:19" ht="25" customHeight="1" x14ac:dyDescent="0.35">
      <c r="A55" s="177" t="s">
        <v>469</v>
      </c>
      <c r="B55" s="205" t="s">
        <v>1128</v>
      </c>
      <c r="C55" s="204" t="s">
        <v>470</v>
      </c>
      <c r="D55" s="203">
        <v>27</v>
      </c>
      <c r="E55" s="268" t="s">
        <v>10887</v>
      </c>
      <c r="F55" s="203" t="s">
        <v>258</v>
      </c>
      <c r="G55" s="175" t="s">
        <v>422</v>
      </c>
      <c r="H55" s="173">
        <v>3560</v>
      </c>
      <c r="I55" s="173">
        <v>3661</v>
      </c>
      <c r="J55" s="173">
        <v>4581</v>
      </c>
      <c r="K55" s="272">
        <v>-2.7588090685604999E-2</v>
      </c>
      <c r="L55" s="173">
        <v>1196</v>
      </c>
      <c r="M55" s="173">
        <v>26</v>
      </c>
      <c r="N55" s="173">
        <v>165</v>
      </c>
      <c r="O55" s="272">
        <v>45</v>
      </c>
      <c r="P55" s="173">
        <v>761</v>
      </c>
      <c r="Q55" s="173">
        <v>2684</v>
      </c>
      <c r="R55" s="173">
        <v>10</v>
      </c>
      <c r="S55" s="202">
        <v>105</v>
      </c>
    </row>
    <row r="56" spans="1:19" ht="25" customHeight="1" x14ac:dyDescent="0.35">
      <c r="A56" s="177" t="s">
        <v>568</v>
      </c>
      <c r="B56" s="205" t="s">
        <v>1126</v>
      </c>
      <c r="C56" s="204" t="s">
        <v>569</v>
      </c>
      <c r="D56" s="203">
        <v>6</v>
      </c>
      <c r="E56" s="268" t="s">
        <v>8953</v>
      </c>
      <c r="F56" s="203" t="s">
        <v>11962</v>
      </c>
      <c r="G56" s="175" t="s">
        <v>422</v>
      </c>
      <c r="H56" s="173">
        <v>3543</v>
      </c>
      <c r="I56" s="173">
        <v>2859</v>
      </c>
      <c r="J56" s="173">
        <v>2775</v>
      </c>
      <c r="K56" s="272">
        <v>0.23924449108079701</v>
      </c>
      <c r="L56" s="173">
        <v>606</v>
      </c>
      <c r="M56" s="173">
        <v>59</v>
      </c>
      <c r="N56" s="173">
        <v>20</v>
      </c>
      <c r="O56" s="272">
        <v>9.2711864406779707</v>
      </c>
      <c r="P56" s="173">
        <v>3110</v>
      </c>
      <c r="Q56" s="173">
        <v>328</v>
      </c>
      <c r="R56" s="173">
        <v>1</v>
      </c>
      <c r="S56" s="202">
        <v>104</v>
      </c>
    </row>
    <row r="57" spans="1:19" ht="25" customHeight="1" x14ac:dyDescent="0.35">
      <c r="A57" s="177" t="s">
        <v>863</v>
      </c>
      <c r="B57" s="205"/>
      <c r="C57" s="204" t="s">
        <v>864</v>
      </c>
      <c r="D57" s="203">
        <v>26</v>
      </c>
      <c r="E57" s="268" t="s">
        <v>10886</v>
      </c>
      <c r="F57" s="203" t="s">
        <v>9202</v>
      </c>
      <c r="G57" s="175" t="s">
        <v>422</v>
      </c>
      <c r="H57" s="173">
        <v>3500</v>
      </c>
      <c r="I57" s="173">
        <v>4080</v>
      </c>
      <c r="J57" s="173">
        <v>4695</v>
      </c>
      <c r="K57" s="272">
        <v>-0.14215686274509801</v>
      </c>
      <c r="L57" s="173">
        <v>85</v>
      </c>
      <c r="M57" s="173">
        <v>32</v>
      </c>
      <c r="N57" s="173">
        <v>26</v>
      </c>
      <c r="O57" s="272">
        <v>1.65625</v>
      </c>
      <c r="P57" s="173">
        <v>727</v>
      </c>
      <c r="Q57" s="173">
        <v>2599</v>
      </c>
      <c r="R57" s="173">
        <v>0</v>
      </c>
      <c r="S57" s="202">
        <v>174</v>
      </c>
    </row>
    <row r="58" spans="1:19" ht="25" customHeight="1" x14ac:dyDescent="0.35">
      <c r="A58" s="177" t="s">
        <v>464</v>
      </c>
      <c r="B58" s="205"/>
      <c r="C58" s="204" t="s">
        <v>10884</v>
      </c>
      <c r="D58" s="203">
        <v>45</v>
      </c>
      <c r="E58" s="268" t="s">
        <v>11963</v>
      </c>
      <c r="F58" s="203" t="s">
        <v>9212</v>
      </c>
      <c r="G58" s="175" t="s">
        <v>422</v>
      </c>
      <c r="H58" s="173">
        <v>3445</v>
      </c>
      <c r="I58" s="173">
        <v>3976</v>
      </c>
      <c r="J58" s="173">
        <v>4764</v>
      </c>
      <c r="K58" s="272">
        <v>-0.133551307847082</v>
      </c>
      <c r="L58" s="173">
        <v>3672</v>
      </c>
      <c r="M58" s="173">
        <v>791</v>
      </c>
      <c r="N58" s="173">
        <v>104</v>
      </c>
      <c r="O58" s="272">
        <v>3.6422250316055602</v>
      </c>
      <c r="P58" s="173">
        <v>505</v>
      </c>
      <c r="Q58" s="173">
        <v>2816</v>
      </c>
      <c r="R58" s="173">
        <v>4</v>
      </c>
      <c r="S58" s="202">
        <v>120</v>
      </c>
    </row>
    <row r="59" spans="1:19" ht="25" customHeight="1" x14ac:dyDescent="0.35">
      <c r="A59" s="177" t="s">
        <v>984</v>
      </c>
      <c r="B59" s="205"/>
      <c r="C59" s="204" t="s">
        <v>375</v>
      </c>
      <c r="D59" s="203">
        <v>15</v>
      </c>
      <c r="E59" s="269" t="s">
        <v>11964</v>
      </c>
      <c r="F59" s="203" t="s">
        <v>262</v>
      </c>
      <c r="G59" s="175" t="s">
        <v>422</v>
      </c>
      <c r="H59" s="173">
        <v>3439</v>
      </c>
      <c r="I59" s="173">
        <v>3589</v>
      </c>
      <c r="J59" s="173">
        <v>3991</v>
      </c>
      <c r="K59" s="272">
        <v>-4.1794371691278899E-2</v>
      </c>
      <c r="L59" s="173">
        <v>634</v>
      </c>
      <c r="M59" s="173">
        <v>456</v>
      </c>
      <c r="N59" s="173">
        <v>670</v>
      </c>
      <c r="O59" s="272">
        <v>0.390350877192982</v>
      </c>
      <c r="P59" s="173">
        <v>1206</v>
      </c>
      <c r="Q59" s="173">
        <v>1892</v>
      </c>
      <c r="R59" s="173">
        <v>0</v>
      </c>
      <c r="S59" s="202">
        <v>341</v>
      </c>
    </row>
    <row r="60" spans="1:19" ht="25" customHeight="1" x14ac:dyDescent="0.35">
      <c r="A60" s="177" t="s">
        <v>1065</v>
      </c>
      <c r="B60" s="205" t="s">
        <v>1129</v>
      </c>
      <c r="C60" s="204" t="s">
        <v>1066</v>
      </c>
      <c r="D60" s="203">
        <v>13</v>
      </c>
      <c r="E60" s="268" t="s">
        <v>8980</v>
      </c>
      <c r="F60" s="203" t="s">
        <v>11965</v>
      </c>
      <c r="G60" s="175" t="s">
        <v>422</v>
      </c>
      <c r="H60" s="173">
        <v>3417</v>
      </c>
      <c r="I60" s="173">
        <v>3824</v>
      </c>
      <c r="J60" s="173">
        <v>4159</v>
      </c>
      <c r="K60" s="272">
        <v>-0.106433054393305</v>
      </c>
      <c r="L60" s="173">
        <v>3701</v>
      </c>
      <c r="M60" s="173">
        <v>1798</v>
      </c>
      <c r="N60" s="173">
        <v>40</v>
      </c>
      <c r="O60" s="272">
        <v>1.05839822024472</v>
      </c>
      <c r="P60" s="173">
        <v>110</v>
      </c>
      <c r="Q60" s="173">
        <v>3264</v>
      </c>
      <c r="R60" s="173">
        <v>0</v>
      </c>
      <c r="S60" s="202">
        <v>43</v>
      </c>
    </row>
    <row r="61" spans="1:19" ht="25" customHeight="1" x14ac:dyDescent="0.35">
      <c r="A61" s="177" t="s">
        <v>517</v>
      </c>
      <c r="B61" s="205" t="s">
        <v>1128</v>
      </c>
      <c r="C61" s="204" t="s">
        <v>518</v>
      </c>
      <c r="D61" s="203">
        <v>22</v>
      </c>
      <c r="E61" s="269" t="s">
        <v>8978</v>
      </c>
      <c r="F61" s="203" t="s">
        <v>258</v>
      </c>
      <c r="G61" s="175" t="s">
        <v>422</v>
      </c>
      <c r="H61" s="173">
        <v>3147</v>
      </c>
      <c r="I61" s="173">
        <v>3054</v>
      </c>
      <c r="J61" s="173">
        <v>4098</v>
      </c>
      <c r="K61" s="272">
        <v>3.0451866404715099E-2</v>
      </c>
      <c r="L61" s="173">
        <v>3053</v>
      </c>
      <c r="M61" s="173">
        <v>36</v>
      </c>
      <c r="N61" s="173">
        <v>41</v>
      </c>
      <c r="O61" s="272">
        <v>83.8055555555556</v>
      </c>
      <c r="P61" s="173">
        <v>349</v>
      </c>
      <c r="Q61" s="173">
        <v>2792</v>
      </c>
      <c r="R61" s="173">
        <v>0</v>
      </c>
      <c r="S61" s="202">
        <v>6</v>
      </c>
    </row>
    <row r="62" spans="1:19" ht="25" customHeight="1" x14ac:dyDescent="0.35">
      <c r="A62" s="177" t="s">
        <v>519</v>
      </c>
      <c r="B62" s="205"/>
      <c r="C62" s="204" t="s">
        <v>383</v>
      </c>
      <c r="D62" s="203">
        <v>14</v>
      </c>
      <c r="E62" s="268" t="s">
        <v>10899</v>
      </c>
      <c r="F62" s="203" t="s">
        <v>267</v>
      </c>
      <c r="G62" s="175" t="s">
        <v>422</v>
      </c>
      <c r="H62" s="173">
        <v>3097</v>
      </c>
      <c r="I62" s="173">
        <v>2757</v>
      </c>
      <c r="J62" s="173">
        <v>2938</v>
      </c>
      <c r="K62" s="272">
        <v>0.123322451940515</v>
      </c>
      <c r="L62" s="173">
        <v>129</v>
      </c>
      <c r="M62" s="173">
        <v>50</v>
      </c>
      <c r="N62" s="173">
        <v>65</v>
      </c>
      <c r="O62" s="272">
        <v>1.58</v>
      </c>
      <c r="P62" s="173">
        <v>380</v>
      </c>
      <c r="Q62" s="173">
        <v>2645</v>
      </c>
      <c r="R62" s="173">
        <v>20</v>
      </c>
      <c r="S62" s="202">
        <v>52</v>
      </c>
    </row>
    <row r="63" spans="1:19" ht="25" customHeight="1" x14ac:dyDescent="0.35">
      <c r="A63" s="177" t="s">
        <v>506</v>
      </c>
      <c r="B63" s="205" t="s">
        <v>1129</v>
      </c>
      <c r="C63" s="204" t="s">
        <v>399</v>
      </c>
      <c r="D63" s="203">
        <v>19</v>
      </c>
      <c r="E63" s="268" t="s">
        <v>10901</v>
      </c>
      <c r="F63" s="203" t="s">
        <v>9204</v>
      </c>
      <c r="G63" s="175" t="s">
        <v>422</v>
      </c>
      <c r="H63" s="173">
        <v>3067</v>
      </c>
      <c r="I63" s="173">
        <v>3400</v>
      </c>
      <c r="J63" s="173">
        <v>2699</v>
      </c>
      <c r="K63" s="272">
        <v>-9.7941176470588198E-2</v>
      </c>
      <c r="L63" s="173">
        <v>1314</v>
      </c>
      <c r="M63" s="173">
        <v>382</v>
      </c>
      <c r="N63" s="173">
        <v>126</v>
      </c>
      <c r="O63" s="272">
        <v>2.4397905759162302</v>
      </c>
      <c r="P63" s="173">
        <v>525</v>
      </c>
      <c r="Q63" s="173">
        <v>2463</v>
      </c>
      <c r="R63" s="173">
        <v>2</v>
      </c>
      <c r="S63" s="202">
        <v>77</v>
      </c>
    </row>
    <row r="64" spans="1:19" ht="25" customHeight="1" x14ac:dyDescent="0.35">
      <c r="A64" s="177" t="s">
        <v>475</v>
      </c>
      <c r="B64" s="205" t="s">
        <v>1128</v>
      </c>
      <c r="C64" s="204" t="s">
        <v>476</v>
      </c>
      <c r="D64" s="203">
        <v>57</v>
      </c>
      <c r="E64" s="268" t="s">
        <v>10883</v>
      </c>
      <c r="F64" s="203" t="s">
        <v>8856</v>
      </c>
      <c r="G64" s="175" t="s">
        <v>422</v>
      </c>
      <c r="H64" s="173">
        <v>3067</v>
      </c>
      <c r="I64" s="173">
        <v>3484</v>
      </c>
      <c r="J64" s="173">
        <v>4952</v>
      </c>
      <c r="K64" s="272">
        <v>-0.119690011481056</v>
      </c>
      <c r="L64" s="173">
        <v>1149</v>
      </c>
      <c r="M64" s="173">
        <v>3</v>
      </c>
      <c r="N64" s="173">
        <v>17</v>
      </c>
      <c r="O64" s="272">
        <v>382</v>
      </c>
      <c r="P64" s="173">
        <v>721</v>
      </c>
      <c r="Q64" s="173">
        <v>2151</v>
      </c>
      <c r="R64" s="173">
        <v>0</v>
      </c>
      <c r="S64" s="202">
        <v>195</v>
      </c>
    </row>
    <row r="65" spans="1:19" ht="25" customHeight="1" x14ac:dyDescent="0.35">
      <c r="A65" s="177" t="s">
        <v>516</v>
      </c>
      <c r="B65" s="205"/>
      <c r="C65" s="204" t="s">
        <v>10895</v>
      </c>
      <c r="D65" s="203">
        <v>12</v>
      </c>
      <c r="E65" s="268" t="s">
        <v>8975</v>
      </c>
      <c r="F65" s="203" t="s">
        <v>260</v>
      </c>
      <c r="G65" s="175" t="s">
        <v>422</v>
      </c>
      <c r="H65" s="173">
        <v>3022</v>
      </c>
      <c r="I65" s="173">
        <v>2967</v>
      </c>
      <c r="J65" s="173">
        <v>3214</v>
      </c>
      <c r="K65" s="272">
        <v>1.8537243006403699E-2</v>
      </c>
      <c r="L65" s="173">
        <v>35</v>
      </c>
      <c r="M65" s="173">
        <v>21</v>
      </c>
      <c r="N65" s="173">
        <v>14</v>
      </c>
      <c r="O65" s="272">
        <v>0.66666666666666696</v>
      </c>
      <c r="P65" s="173">
        <v>1968</v>
      </c>
      <c r="Q65" s="173">
        <v>1051</v>
      </c>
      <c r="R65" s="173">
        <v>0</v>
      </c>
      <c r="S65" s="202">
        <v>3</v>
      </c>
    </row>
    <row r="66" spans="1:19" ht="25" customHeight="1" x14ac:dyDescent="0.35">
      <c r="A66" s="177" t="s">
        <v>572</v>
      </c>
      <c r="B66" s="205"/>
      <c r="C66" s="204" t="s">
        <v>573</v>
      </c>
      <c r="D66" s="203">
        <v>6</v>
      </c>
      <c r="E66" s="268" t="s">
        <v>8965</v>
      </c>
      <c r="F66" s="203" t="s">
        <v>351</v>
      </c>
      <c r="G66" s="175" t="s">
        <v>422</v>
      </c>
      <c r="H66" s="173">
        <v>3002</v>
      </c>
      <c r="I66" s="173">
        <v>3018</v>
      </c>
      <c r="J66" s="173">
        <v>3399</v>
      </c>
      <c r="K66" s="272">
        <v>-5.3015241882040697E-3</v>
      </c>
      <c r="L66" s="173">
        <v>586</v>
      </c>
      <c r="M66" s="173">
        <v>147</v>
      </c>
      <c r="N66" s="173">
        <v>42</v>
      </c>
      <c r="O66" s="272">
        <v>2.9863945578231301</v>
      </c>
      <c r="P66" s="173">
        <v>1239</v>
      </c>
      <c r="Q66" s="173">
        <v>1763</v>
      </c>
      <c r="R66" s="173">
        <v>0</v>
      </c>
      <c r="S66" s="202">
        <v>0</v>
      </c>
    </row>
    <row r="67" spans="1:19" ht="25" customHeight="1" x14ac:dyDescent="0.35">
      <c r="A67" s="177" t="s">
        <v>496</v>
      </c>
      <c r="B67" s="205"/>
      <c r="C67" s="204" t="s">
        <v>497</v>
      </c>
      <c r="D67" s="203">
        <v>54</v>
      </c>
      <c r="E67" s="269" t="s">
        <v>11966</v>
      </c>
      <c r="F67" s="203" t="s">
        <v>350</v>
      </c>
      <c r="G67" s="175" t="s">
        <v>422</v>
      </c>
      <c r="H67" s="173">
        <v>2944</v>
      </c>
      <c r="I67" s="173">
        <v>3939</v>
      </c>
      <c r="J67" s="173">
        <v>7182</v>
      </c>
      <c r="K67" s="272">
        <v>-0.25260218329525302</v>
      </c>
      <c r="L67" s="173">
        <v>59</v>
      </c>
      <c r="M67" s="173">
        <v>19</v>
      </c>
      <c r="N67" s="173">
        <v>29</v>
      </c>
      <c r="O67" s="272">
        <v>2.1052631578947398</v>
      </c>
      <c r="P67" s="173">
        <v>847</v>
      </c>
      <c r="Q67" s="173">
        <v>1878</v>
      </c>
      <c r="R67" s="173">
        <v>0</v>
      </c>
      <c r="S67" s="202">
        <v>219</v>
      </c>
    </row>
    <row r="68" spans="1:19" ht="25" customHeight="1" x14ac:dyDescent="0.35">
      <c r="A68" s="177" t="s">
        <v>550</v>
      </c>
      <c r="B68" s="205"/>
      <c r="C68" s="204" t="s">
        <v>551</v>
      </c>
      <c r="D68" s="203">
        <v>8</v>
      </c>
      <c r="E68" s="268" t="s">
        <v>8960</v>
      </c>
      <c r="F68" s="203" t="s">
        <v>255</v>
      </c>
      <c r="G68" s="175" t="s">
        <v>422</v>
      </c>
      <c r="H68" s="173">
        <v>2846</v>
      </c>
      <c r="I68" s="173">
        <v>2260</v>
      </c>
      <c r="J68" s="173">
        <v>2444</v>
      </c>
      <c r="K68" s="272">
        <v>0.25929203539822998</v>
      </c>
      <c r="L68" s="173">
        <v>102</v>
      </c>
      <c r="M68" s="173">
        <v>31</v>
      </c>
      <c r="N68" s="173">
        <v>43</v>
      </c>
      <c r="O68" s="272">
        <v>2.2903225806451601</v>
      </c>
      <c r="P68" s="173">
        <v>106</v>
      </c>
      <c r="Q68" s="173">
        <v>2499</v>
      </c>
      <c r="R68" s="173">
        <v>0</v>
      </c>
      <c r="S68" s="202">
        <v>241</v>
      </c>
    </row>
    <row r="69" spans="1:19" ht="25" customHeight="1" x14ac:dyDescent="0.35">
      <c r="A69" s="177" t="s">
        <v>986</v>
      </c>
      <c r="B69" s="205"/>
      <c r="C69" s="204" t="s">
        <v>382</v>
      </c>
      <c r="D69" s="203">
        <v>5</v>
      </c>
      <c r="E69" s="268" t="s">
        <v>11967</v>
      </c>
      <c r="F69" s="203" t="s">
        <v>262</v>
      </c>
      <c r="G69" s="175" t="s">
        <v>422</v>
      </c>
      <c r="H69" s="173">
        <v>2828</v>
      </c>
      <c r="I69" s="173">
        <v>2941</v>
      </c>
      <c r="J69" s="173">
        <v>3046</v>
      </c>
      <c r="K69" s="272">
        <v>-3.8422305338320299E-2</v>
      </c>
      <c r="L69" s="173">
        <v>259</v>
      </c>
      <c r="M69" s="173">
        <v>153</v>
      </c>
      <c r="N69" s="173">
        <v>92</v>
      </c>
      <c r="O69" s="272">
        <v>0.69281045751633996</v>
      </c>
      <c r="P69" s="173">
        <v>345</v>
      </c>
      <c r="Q69" s="173">
        <v>2366</v>
      </c>
      <c r="R69" s="173">
        <v>0</v>
      </c>
      <c r="S69" s="202">
        <v>117</v>
      </c>
    </row>
    <row r="70" spans="1:19" ht="25" customHeight="1" x14ac:dyDescent="0.35">
      <c r="A70" s="177" t="s">
        <v>545</v>
      </c>
      <c r="B70" s="205" t="s">
        <v>1128</v>
      </c>
      <c r="C70" s="204" t="s">
        <v>546</v>
      </c>
      <c r="D70" s="203">
        <v>10</v>
      </c>
      <c r="E70" s="268" t="s">
        <v>8951</v>
      </c>
      <c r="F70" s="203" t="s">
        <v>8856</v>
      </c>
      <c r="G70" s="175" t="s">
        <v>422</v>
      </c>
      <c r="H70" s="173">
        <v>2808</v>
      </c>
      <c r="I70" s="173">
        <v>3071</v>
      </c>
      <c r="J70" s="173">
        <v>1637</v>
      </c>
      <c r="K70" s="272">
        <v>-8.5639856724194094E-2</v>
      </c>
      <c r="L70" s="173">
        <v>284</v>
      </c>
      <c r="M70" s="173">
        <v>0</v>
      </c>
      <c r="N70" s="173">
        <v>2</v>
      </c>
      <c r="O70" s="272">
        <v>0</v>
      </c>
      <c r="P70" s="173">
        <v>63</v>
      </c>
      <c r="Q70" s="173">
        <v>2530</v>
      </c>
      <c r="R70" s="173">
        <v>0</v>
      </c>
      <c r="S70" s="202">
        <v>215</v>
      </c>
    </row>
    <row r="71" spans="1:19" ht="25" customHeight="1" x14ac:dyDescent="0.35">
      <c r="A71" s="177" t="s">
        <v>527</v>
      </c>
      <c r="B71" s="205"/>
      <c r="C71" s="204" t="s">
        <v>528</v>
      </c>
      <c r="D71" s="203">
        <v>9</v>
      </c>
      <c r="E71" s="268" t="s">
        <v>10896</v>
      </c>
      <c r="F71" s="203" t="s">
        <v>254</v>
      </c>
      <c r="G71" s="175" t="s">
        <v>422</v>
      </c>
      <c r="H71" s="173">
        <v>2755</v>
      </c>
      <c r="I71" s="173">
        <v>2632</v>
      </c>
      <c r="J71" s="173">
        <v>3171</v>
      </c>
      <c r="K71" s="272">
        <v>4.6732522796352698E-2</v>
      </c>
      <c r="L71" s="173">
        <v>42</v>
      </c>
      <c r="M71" s="173">
        <v>14</v>
      </c>
      <c r="N71" s="173">
        <v>20</v>
      </c>
      <c r="O71" s="272">
        <v>2</v>
      </c>
      <c r="P71" s="173">
        <v>1445</v>
      </c>
      <c r="Q71" s="173">
        <v>1303</v>
      </c>
      <c r="R71" s="173">
        <v>0</v>
      </c>
      <c r="S71" s="202">
        <v>7</v>
      </c>
    </row>
    <row r="72" spans="1:19" ht="25" customHeight="1" x14ac:dyDescent="0.35">
      <c r="A72" s="177" t="s">
        <v>504</v>
      </c>
      <c r="B72" s="205" t="s">
        <v>1128</v>
      </c>
      <c r="C72" s="204" t="s">
        <v>505</v>
      </c>
      <c r="D72" s="203">
        <v>15</v>
      </c>
      <c r="E72" s="268" t="s">
        <v>8974</v>
      </c>
      <c r="F72" s="203" t="s">
        <v>258</v>
      </c>
      <c r="G72" s="175" t="s">
        <v>422</v>
      </c>
      <c r="H72" s="173">
        <v>2741</v>
      </c>
      <c r="I72" s="173">
        <v>2931</v>
      </c>
      <c r="J72" s="173">
        <v>3145</v>
      </c>
      <c r="K72" s="272">
        <v>-6.4824292050494697E-2</v>
      </c>
      <c r="L72" s="173">
        <v>67</v>
      </c>
      <c r="M72" s="173">
        <v>15</v>
      </c>
      <c r="N72" s="173">
        <v>10</v>
      </c>
      <c r="O72" s="272">
        <v>3.4666666666666699</v>
      </c>
      <c r="P72" s="173">
        <v>116</v>
      </c>
      <c r="Q72" s="173">
        <v>2533</v>
      </c>
      <c r="R72" s="173">
        <v>0</v>
      </c>
      <c r="S72" s="202">
        <v>92</v>
      </c>
    </row>
    <row r="73" spans="1:19" ht="25" customHeight="1" x14ac:dyDescent="0.35">
      <c r="A73" s="177" t="s">
        <v>521</v>
      </c>
      <c r="B73" s="205" t="s">
        <v>1128</v>
      </c>
      <c r="C73" s="204" t="s">
        <v>522</v>
      </c>
      <c r="D73" s="203">
        <v>35</v>
      </c>
      <c r="E73" s="268" t="s">
        <v>10897</v>
      </c>
      <c r="F73" s="203" t="s">
        <v>263</v>
      </c>
      <c r="G73" s="175" t="s">
        <v>422</v>
      </c>
      <c r="H73" s="173">
        <v>2737</v>
      </c>
      <c r="I73" s="173">
        <v>2673</v>
      </c>
      <c r="J73" s="173">
        <v>3038</v>
      </c>
      <c r="K73" s="272">
        <v>2.3943135054246101E-2</v>
      </c>
      <c r="L73" s="173">
        <v>1530</v>
      </c>
      <c r="M73" s="173">
        <v>39</v>
      </c>
      <c r="N73" s="173">
        <v>54</v>
      </c>
      <c r="O73" s="272">
        <v>38.230769230769198</v>
      </c>
      <c r="P73" s="173">
        <v>566</v>
      </c>
      <c r="Q73" s="173">
        <v>1729</v>
      </c>
      <c r="R73" s="173">
        <v>0</v>
      </c>
      <c r="S73" s="202">
        <v>442</v>
      </c>
    </row>
    <row r="74" spans="1:19" ht="25" customHeight="1" x14ac:dyDescent="0.35">
      <c r="A74" s="177" t="s">
        <v>534</v>
      </c>
      <c r="B74" s="205" t="s">
        <v>1129</v>
      </c>
      <c r="C74" s="204" t="s">
        <v>535</v>
      </c>
      <c r="D74" s="203">
        <v>37</v>
      </c>
      <c r="E74" s="268" t="s">
        <v>10891</v>
      </c>
      <c r="F74" s="203" t="s">
        <v>8856</v>
      </c>
      <c r="G74" s="175" t="s">
        <v>422</v>
      </c>
      <c r="H74" s="173">
        <v>2720</v>
      </c>
      <c r="I74" s="173">
        <v>3512</v>
      </c>
      <c r="J74" s="173">
        <v>4135</v>
      </c>
      <c r="K74" s="272">
        <v>-0.22551252847380401</v>
      </c>
      <c r="L74" s="173">
        <v>2118</v>
      </c>
      <c r="M74" s="173">
        <v>591</v>
      </c>
      <c r="N74" s="173">
        <v>200</v>
      </c>
      <c r="O74" s="272">
        <v>2.5837563451776702</v>
      </c>
      <c r="P74" s="173">
        <v>148</v>
      </c>
      <c r="Q74" s="173">
        <v>2515</v>
      </c>
      <c r="R74" s="173">
        <v>3</v>
      </c>
      <c r="S74" s="202">
        <v>54</v>
      </c>
    </row>
    <row r="75" spans="1:19" ht="25" customHeight="1" x14ac:dyDescent="0.35">
      <c r="A75" s="177" t="s">
        <v>480</v>
      </c>
      <c r="B75" s="205" t="s">
        <v>1130</v>
      </c>
      <c r="C75" s="204" t="s">
        <v>481</v>
      </c>
      <c r="D75" s="203">
        <v>18</v>
      </c>
      <c r="E75" s="268" t="s">
        <v>11968</v>
      </c>
      <c r="F75" s="203" t="s">
        <v>254</v>
      </c>
      <c r="G75" s="175" t="s">
        <v>422</v>
      </c>
      <c r="H75" s="173">
        <v>2690</v>
      </c>
      <c r="I75" s="173">
        <v>5577</v>
      </c>
      <c r="J75" s="173">
        <v>2837</v>
      </c>
      <c r="K75" s="272">
        <v>-0.51766182535413297</v>
      </c>
      <c r="L75" s="173">
        <v>17</v>
      </c>
      <c r="M75" s="173">
        <v>3</v>
      </c>
      <c r="N75" s="173">
        <v>0</v>
      </c>
      <c r="O75" s="272">
        <v>4.6666666666666696</v>
      </c>
      <c r="P75" s="173">
        <v>1331</v>
      </c>
      <c r="Q75" s="173">
        <v>1307</v>
      </c>
      <c r="R75" s="173">
        <v>0</v>
      </c>
      <c r="S75" s="202">
        <v>52</v>
      </c>
    </row>
    <row r="76" spans="1:19" ht="25" customHeight="1" x14ac:dyDescent="0.35">
      <c r="A76" s="177" t="s">
        <v>502</v>
      </c>
      <c r="B76" s="205" t="s">
        <v>1126</v>
      </c>
      <c r="C76" s="204" t="s">
        <v>503</v>
      </c>
      <c r="D76" s="203">
        <v>9</v>
      </c>
      <c r="E76" s="268" t="s">
        <v>8972</v>
      </c>
      <c r="F76" s="203" t="s">
        <v>260</v>
      </c>
      <c r="G76" s="175" t="s">
        <v>422</v>
      </c>
      <c r="H76" s="173">
        <v>2660</v>
      </c>
      <c r="I76" s="173">
        <v>2571</v>
      </c>
      <c r="J76" s="173">
        <v>3272</v>
      </c>
      <c r="K76" s="272">
        <v>3.4616880591209702E-2</v>
      </c>
      <c r="L76" s="173">
        <v>688</v>
      </c>
      <c r="M76" s="173">
        <v>277</v>
      </c>
      <c r="N76" s="173">
        <v>72</v>
      </c>
      <c r="O76" s="272">
        <v>1.4837545126353799</v>
      </c>
      <c r="P76" s="173">
        <v>1064</v>
      </c>
      <c r="Q76" s="173">
        <v>1550</v>
      </c>
      <c r="R76" s="173">
        <v>43</v>
      </c>
      <c r="S76" s="202">
        <v>3</v>
      </c>
    </row>
    <row r="77" spans="1:19" ht="25" customHeight="1" x14ac:dyDescent="0.35">
      <c r="A77" s="177" t="s">
        <v>494</v>
      </c>
      <c r="B77" s="205"/>
      <c r="C77" s="204" t="s">
        <v>495</v>
      </c>
      <c r="D77" s="203">
        <v>7</v>
      </c>
      <c r="E77" s="268" t="s">
        <v>8976</v>
      </c>
      <c r="F77" s="203" t="s">
        <v>258</v>
      </c>
      <c r="G77" s="175" t="s">
        <v>422</v>
      </c>
      <c r="H77" s="173">
        <v>2543</v>
      </c>
      <c r="I77" s="173">
        <v>2476</v>
      </c>
      <c r="J77" s="173">
        <v>2358</v>
      </c>
      <c r="K77" s="272">
        <v>2.7059773828756101E-2</v>
      </c>
      <c r="L77" s="173">
        <v>1151</v>
      </c>
      <c r="M77" s="173">
        <v>370</v>
      </c>
      <c r="N77" s="173">
        <v>21</v>
      </c>
      <c r="O77" s="272">
        <v>2.1108108108108099</v>
      </c>
      <c r="P77" s="173">
        <v>344</v>
      </c>
      <c r="Q77" s="173">
        <v>2158</v>
      </c>
      <c r="R77" s="173">
        <v>0</v>
      </c>
      <c r="S77" s="202">
        <v>41</v>
      </c>
    </row>
    <row r="78" spans="1:19" ht="25" customHeight="1" x14ac:dyDescent="0.35">
      <c r="A78" s="177" t="s">
        <v>500</v>
      </c>
      <c r="B78" s="205" t="s">
        <v>1125</v>
      </c>
      <c r="C78" s="204" t="s">
        <v>501</v>
      </c>
      <c r="D78" s="203">
        <v>68</v>
      </c>
      <c r="E78" s="268" t="s">
        <v>10898</v>
      </c>
      <c r="F78" s="203" t="s">
        <v>258</v>
      </c>
      <c r="G78" s="175" t="s">
        <v>422</v>
      </c>
      <c r="H78" s="173">
        <v>2465</v>
      </c>
      <c r="I78" s="173">
        <v>2715</v>
      </c>
      <c r="J78" s="173">
        <v>3026</v>
      </c>
      <c r="K78" s="272">
        <v>-9.2081031307550604E-2</v>
      </c>
      <c r="L78" s="173">
        <v>72</v>
      </c>
      <c r="M78" s="173">
        <v>75</v>
      </c>
      <c r="N78" s="173">
        <v>72</v>
      </c>
      <c r="O78" s="272">
        <v>-0.04</v>
      </c>
      <c r="P78" s="173">
        <v>496</v>
      </c>
      <c r="Q78" s="173">
        <v>1866</v>
      </c>
      <c r="R78" s="173">
        <v>0</v>
      </c>
      <c r="S78" s="202">
        <v>103</v>
      </c>
    </row>
    <row r="79" spans="1:19" ht="25" customHeight="1" x14ac:dyDescent="0.35">
      <c r="A79" s="177" t="s">
        <v>956</v>
      </c>
      <c r="B79" s="205"/>
      <c r="C79" s="204" t="s">
        <v>406</v>
      </c>
      <c r="D79" s="203">
        <v>31</v>
      </c>
      <c r="E79" s="268" t="s">
        <v>10894</v>
      </c>
      <c r="F79" s="203" t="s">
        <v>8856</v>
      </c>
      <c r="G79" s="175" t="s">
        <v>422</v>
      </c>
      <c r="H79" s="173">
        <v>2456</v>
      </c>
      <c r="I79" s="173">
        <v>2949</v>
      </c>
      <c r="J79" s="173">
        <v>3370</v>
      </c>
      <c r="K79" s="272">
        <v>-0.167175313665649</v>
      </c>
      <c r="L79" s="173">
        <v>21</v>
      </c>
      <c r="M79" s="173">
        <v>7</v>
      </c>
      <c r="N79" s="173">
        <v>10</v>
      </c>
      <c r="O79" s="272">
        <v>2</v>
      </c>
      <c r="P79" s="173">
        <v>115</v>
      </c>
      <c r="Q79" s="173">
        <v>2310</v>
      </c>
      <c r="R79" s="173">
        <v>0</v>
      </c>
      <c r="S79" s="202">
        <v>31</v>
      </c>
    </row>
    <row r="80" spans="1:19" ht="25" customHeight="1" x14ac:dyDescent="0.35">
      <c r="A80" s="177" t="s">
        <v>767</v>
      </c>
      <c r="B80" s="205" t="s">
        <v>1129</v>
      </c>
      <c r="C80" s="204" t="s">
        <v>374</v>
      </c>
      <c r="D80" s="203">
        <v>25</v>
      </c>
      <c r="E80" s="268" t="s">
        <v>10900</v>
      </c>
      <c r="F80" s="203" t="s">
        <v>263</v>
      </c>
      <c r="G80" s="175" t="s">
        <v>422</v>
      </c>
      <c r="H80" s="173">
        <v>2427</v>
      </c>
      <c r="I80" s="173">
        <v>2435</v>
      </c>
      <c r="J80" s="173">
        <v>2755</v>
      </c>
      <c r="K80" s="272">
        <v>-3.2854209445585302E-3</v>
      </c>
      <c r="L80" s="173">
        <v>2346</v>
      </c>
      <c r="M80" s="173">
        <v>801</v>
      </c>
      <c r="N80" s="173">
        <v>31</v>
      </c>
      <c r="O80" s="272">
        <v>1.9288389513108599</v>
      </c>
      <c r="P80" s="173">
        <v>668</v>
      </c>
      <c r="Q80" s="173">
        <v>1644</v>
      </c>
      <c r="R80" s="173">
        <v>0</v>
      </c>
      <c r="S80" s="202">
        <v>115</v>
      </c>
    </row>
    <row r="81" spans="1:19" ht="25" customHeight="1" x14ac:dyDescent="0.35">
      <c r="A81" s="177" t="s">
        <v>507</v>
      </c>
      <c r="B81" s="205" t="s">
        <v>1126</v>
      </c>
      <c r="C81" s="204" t="s">
        <v>404</v>
      </c>
      <c r="D81" s="203">
        <v>7</v>
      </c>
      <c r="E81" s="268" t="s">
        <v>11969</v>
      </c>
      <c r="F81" s="203" t="s">
        <v>257</v>
      </c>
      <c r="G81" s="175" t="s">
        <v>422</v>
      </c>
      <c r="H81" s="173">
        <v>2426</v>
      </c>
      <c r="I81" s="173">
        <v>2739</v>
      </c>
      <c r="J81" s="173">
        <v>3279</v>
      </c>
      <c r="K81" s="272">
        <v>-0.114275282949982</v>
      </c>
      <c r="L81" s="173">
        <v>282</v>
      </c>
      <c r="M81" s="173">
        <v>92</v>
      </c>
      <c r="N81" s="173">
        <v>92</v>
      </c>
      <c r="O81" s="272">
        <v>2.0652173913043499</v>
      </c>
      <c r="P81" s="173">
        <v>218</v>
      </c>
      <c r="Q81" s="173">
        <v>2198</v>
      </c>
      <c r="R81" s="173">
        <v>0</v>
      </c>
      <c r="S81" s="202">
        <v>10</v>
      </c>
    </row>
    <row r="82" spans="1:19" ht="25" customHeight="1" x14ac:dyDescent="0.35">
      <c r="A82" s="177" t="s">
        <v>512</v>
      </c>
      <c r="B82" s="205"/>
      <c r="C82" s="204" t="s">
        <v>513</v>
      </c>
      <c r="D82" s="203">
        <v>14</v>
      </c>
      <c r="E82" s="268" t="s">
        <v>513</v>
      </c>
      <c r="F82" s="203" t="s">
        <v>255</v>
      </c>
      <c r="G82" s="175" t="s">
        <v>422</v>
      </c>
      <c r="H82" s="173">
        <v>2414</v>
      </c>
      <c r="I82" s="173">
        <v>2700</v>
      </c>
      <c r="J82" s="173">
        <v>2726</v>
      </c>
      <c r="K82" s="272">
        <v>-0.10592592592592601</v>
      </c>
      <c r="L82" s="173">
        <v>39</v>
      </c>
      <c r="M82" s="173">
        <v>11</v>
      </c>
      <c r="N82" s="173">
        <v>14</v>
      </c>
      <c r="O82" s="272">
        <v>2.5454545454545499</v>
      </c>
      <c r="P82" s="173">
        <v>433</v>
      </c>
      <c r="Q82" s="173">
        <v>1970</v>
      </c>
      <c r="R82" s="173">
        <v>0</v>
      </c>
      <c r="S82" s="202">
        <v>11</v>
      </c>
    </row>
    <row r="83" spans="1:19" ht="25" customHeight="1" x14ac:dyDescent="0.35">
      <c r="A83" s="177" t="s">
        <v>542</v>
      </c>
      <c r="B83" s="205" t="s">
        <v>1127</v>
      </c>
      <c r="C83" s="204" t="s">
        <v>543</v>
      </c>
      <c r="D83" s="203">
        <v>1</v>
      </c>
      <c r="E83" s="268" t="s">
        <v>544</v>
      </c>
      <c r="F83" s="203" t="s">
        <v>8856</v>
      </c>
      <c r="G83" s="175" t="s">
        <v>422</v>
      </c>
      <c r="H83" s="173">
        <v>2360</v>
      </c>
      <c r="I83" s="173">
        <v>2592</v>
      </c>
      <c r="J83" s="173">
        <v>2916</v>
      </c>
      <c r="K83" s="272">
        <v>-8.9506172839506098E-2</v>
      </c>
      <c r="L83" s="173">
        <v>836</v>
      </c>
      <c r="M83" s="173">
        <v>916</v>
      </c>
      <c r="N83" s="173">
        <v>1344</v>
      </c>
      <c r="O83" s="272">
        <v>-8.7336244541484698E-2</v>
      </c>
      <c r="P83" s="173">
        <v>843</v>
      </c>
      <c r="Q83" s="173">
        <v>1512</v>
      </c>
      <c r="R83" s="173">
        <v>0</v>
      </c>
      <c r="S83" s="202">
        <v>5</v>
      </c>
    </row>
    <row r="84" spans="1:19" ht="25" customHeight="1" x14ac:dyDescent="0.35">
      <c r="A84" s="177" t="s">
        <v>547</v>
      </c>
      <c r="B84" s="205"/>
      <c r="C84" s="204" t="s">
        <v>548</v>
      </c>
      <c r="D84" s="203">
        <v>10</v>
      </c>
      <c r="E84" s="268" t="s">
        <v>10902</v>
      </c>
      <c r="F84" s="203" t="s">
        <v>11970</v>
      </c>
      <c r="G84" s="175" t="s">
        <v>422</v>
      </c>
      <c r="H84" s="173">
        <v>2349</v>
      </c>
      <c r="I84" s="173">
        <v>2455</v>
      </c>
      <c r="J84" s="173">
        <v>2532</v>
      </c>
      <c r="K84" s="272">
        <v>-4.3177189409368703E-2</v>
      </c>
      <c r="L84" s="173">
        <v>248</v>
      </c>
      <c r="M84" s="173">
        <v>60</v>
      </c>
      <c r="N84" s="173">
        <v>61</v>
      </c>
      <c r="O84" s="272">
        <v>3.1333333333333302</v>
      </c>
      <c r="P84" s="173">
        <v>254</v>
      </c>
      <c r="Q84" s="173">
        <v>2082</v>
      </c>
      <c r="R84" s="173">
        <v>0</v>
      </c>
      <c r="S84" s="202">
        <v>13</v>
      </c>
    </row>
    <row r="85" spans="1:19" ht="25" customHeight="1" x14ac:dyDescent="0.35">
      <c r="A85" s="177" t="s">
        <v>536</v>
      </c>
      <c r="B85" s="205"/>
      <c r="C85" s="204" t="s">
        <v>537</v>
      </c>
      <c r="D85" s="203">
        <v>8</v>
      </c>
      <c r="E85" s="268" t="s">
        <v>8968</v>
      </c>
      <c r="F85" s="203" t="s">
        <v>11971</v>
      </c>
      <c r="G85" s="175" t="s">
        <v>422</v>
      </c>
      <c r="H85" s="173">
        <v>2233</v>
      </c>
      <c r="I85" s="173">
        <v>2168</v>
      </c>
      <c r="J85" s="173">
        <v>2241</v>
      </c>
      <c r="K85" s="272">
        <v>2.9981549815498099E-2</v>
      </c>
      <c r="L85" s="173">
        <v>0</v>
      </c>
      <c r="M85" s="173">
        <v>0</v>
      </c>
      <c r="N85" s="173">
        <v>1</v>
      </c>
      <c r="O85" s="272">
        <v>0</v>
      </c>
      <c r="P85" s="173">
        <v>291</v>
      </c>
      <c r="Q85" s="173">
        <v>1936</v>
      </c>
      <c r="R85" s="173">
        <v>0</v>
      </c>
      <c r="S85" s="202">
        <v>6</v>
      </c>
    </row>
    <row r="86" spans="1:19" ht="25" customHeight="1" x14ac:dyDescent="0.35">
      <c r="A86" s="177" t="s">
        <v>514</v>
      </c>
      <c r="B86" s="205" t="s">
        <v>1129</v>
      </c>
      <c r="C86" s="204" t="s">
        <v>10906</v>
      </c>
      <c r="D86" s="203">
        <v>8</v>
      </c>
      <c r="E86" s="269" t="s">
        <v>10907</v>
      </c>
      <c r="F86" s="203" t="s">
        <v>258</v>
      </c>
      <c r="G86" s="175" t="s">
        <v>422</v>
      </c>
      <c r="H86" s="173">
        <v>2172</v>
      </c>
      <c r="I86" s="173">
        <v>186</v>
      </c>
      <c r="J86" s="173">
        <v>1862</v>
      </c>
      <c r="K86" s="272">
        <v>10.677419354838699</v>
      </c>
      <c r="L86" s="173">
        <v>229</v>
      </c>
      <c r="M86" s="173">
        <v>98</v>
      </c>
      <c r="N86" s="173">
        <v>0</v>
      </c>
      <c r="O86" s="272">
        <v>1.33673469387755</v>
      </c>
      <c r="P86" s="173">
        <v>201</v>
      </c>
      <c r="Q86" s="173">
        <v>1913</v>
      </c>
      <c r="R86" s="173">
        <v>12</v>
      </c>
      <c r="S86" s="202">
        <v>46</v>
      </c>
    </row>
    <row r="87" spans="1:19" ht="25" customHeight="1" x14ac:dyDescent="0.35">
      <c r="A87" s="177" t="s">
        <v>510</v>
      </c>
      <c r="B87" s="205"/>
      <c r="C87" s="204" t="s">
        <v>511</v>
      </c>
      <c r="D87" s="203">
        <v>10</v>
      </c>
      <c r="E87" s="269" t="s">
        <v>8973</v>
      </c>
      <c r="F87" s="203" t="s">
        <v>255</v>
      </c>
      <c r="G87" s="175" t="s">
        <v>422</v>
      </c>
      <c r="H87" s="173">
        <v>2151</v>
      </c>
      <c r="I87" s="173">
        <v>2255</v>
      </c>
      <c r="J87" s="173">
        <v>2752</v>
      </c>
      <c r="K87" s="272">
        <v>-4.6119733924612001E-2</v>
      </c>
      <c r="L87" s="173">
        <v>47</v>
      </c>
      <c r="M87" s="173">
        <v>19</v>
      </c>
      <c r="N87" s="173">
        <v>16</v>
      </c>
      <c r="O87" s="272">
        <v>1.4736842105263199</v>
      </c>
      <c r="P87" s="173">
        <v>268</v>
      </c>
      <c r="Q87" s="173">
        <v>1878</v>
      </c>
      <c r="R87" s="173">
        <v>0</v>
      </c>
      <c r="S87" s="202">
        <v>5</v>
      </c>
    </row>
    <row r="88" spans="1:19" ht="25" customHeight="1" x14ac:dyDescent="0.35">
      <c r="A88" s="177" t="s">
        <v>515</v>
      </c>
      <c r="B88" s="205" t="s">
        <v>1130</v>
      </c>
      <c r="C88" s="204" t="s">
        <v>410</v>
      </c>
      <c r="D88" s="203">
        <v>23</v>
      </c>
      <c r="E88" s="268" t="s">
        <v>8971</v>
      </c>
      <c r="F88" s="203" t="s">
        <v>254</v>
      </c>
      <c r="G88" s="175" t="s">
        <v>422</v>
      </c>
      <c r="H88" s="173">
        <v>2140</v>
      </c>
      <c r="I88" s="173">
        <v>2199</v>
      </c>
      <c r="J88" s="173">
        <v>2141</v>
      </c>
      <c r="K88" s="272">
        <v>-2.6830377444292799E-2</v>
      </c>
      <c r="L88" s="173">
        <v>150</v>
      </c>
      <c r="M88" s="173">
        <v>38</v>
      </c>
      <c r="N88" s="173">
        <v>80</v>
      </c>
      <c r="O88" s="272">
        <v>2.9473684210526301</v>
      </c>
      <c r="P88" s="173">
        <v>92</v>
      </c>
      <c r="Q88" s="173">
        <v>2018</v>
      </c>
      <c r="R88" s="173">
        <v>0</v>
      </c>
      <c r="S88" s="202">
        <v>30</v>
      </c>
    </row>
    <row r="89" spans="1:19" ht="25" customHeight="1" x14ac:dyDescent="0.35">
      <c r="A89" s="177" t="s">
        <v>538</v>
      </c>
      <c r="B89" s="205" t="s">
        <v>1126</v>
      </c>
      <c r="C89" s="204" t="s">
        <v>539</v>
      </c>
      <c r="D89" s="203">
        <v>10</v>
      </c>
      <c r="E89" s="268" t="s">
        <v>11972</v>
      </c>
      <c r="F89" s="203" t="s">
        <v>254</v>
      </c>
      <c r="G89" s="175" t="s">
        <v>422</v>
      </c>
      <c r="H89" s="173">
        <v>1999</v>
      </c>
      <c r="I89" s="173">
        <v>2095</v>
      </c>
      <c r="J89" s="173">
        <v>2507</v>
      </c>
      <c r="K89" s="272">
        <v>-4.5823389021479803E-2</v>
      </c>
      <c r="L89" s="173">
        <v>3372</v>
      </c>
      <c r="M89" s="173">
        <v>2451</v>
      </c>
      <c r="N89" s="173">
        <v>1338</v>
      </c>
      <c r="O89" s="272">
        <v>0.37576499388004903</v>
      </c>
      <c r="P89" s="173">
        <v>750</v>
      </c>
      <c r="Q89" s="173">
        <v>1209</v>
      </c>
      <c r="R89" s="173">
        <v>20</v>
      </c>
      <c r="S89" s="202">
        <v>20</v>
      </c>
    </row>
    <row r="90" spans="1:19" ht="25" customHeight="1" x14ac:dyDescent="0.35">
      <c r="A90" s="177" t="s">
        <v>520</v>
      </c>
      <c r="B90" s="205"/>
      <c r="C90" s="204" t="s">
        <v>391</v>
      </c>
      <c r="D90" s="203">
        <v>18</v>
      </c>
      <c r="E90" s="268" t="s">
        <v>10908</v>
      </c>
      <c r="F90" s="203" t="s">
        <v>264</v>
      </c>
      <c r="G90" s="175" t="s">
        <v>422</v>
      </c>
      <c r="H90" s="173">
        <v>1943</v>
      </c>
      <c r="I90" s="173">
        <v>1700</v>
      </c>
      <c r="J90" s="173">
        <v>1747</v>
      </c>
      <c r="K90" s="272">
        <v>0.14294117647058799</v>
      </c>
      <c r="L90" s="173">
        <v>341</v>
      </c>
      <c r="M90" s="173">
        <v>104</v>
      </c>
      <c r="N90" s="173">
        <v>151</v>
      </c>
      <c r="O90" s="272">
        <v>2.2788461538461502</v>
      </c>
      <c r="P90" s="173">
        <v>183</v>
      </c>
      <c r="Q90" s="173">
        <v>1490</v>
      </c>
      <c r="R90" s="173">
        <v>0</v>
      </c>
      <c r="S90" s="202">
        <v>270</v>
      </c>
    </row>
    <row r="91" spans="1:19" ht="25" customHeight="1" x14ac:dyDescent="0.35">
      <c r="A91" s="177" t="s">
        <v>566</v>
      </c>
      <c r="B91" s="205"/>
      <c r="C91" s="204" t="s">
        <v>567</v>
      </c>
      <c r="D91" s="203">
        <v>3</v>
      </c>
      <c r="E91" s="268" t="s">
        <v>8956</v>
      </c>
      <c r="F91" s="203" t="s">
        <v>256</v>
      </c>
      <c r="G91" s="175" t="s">
        <v>422</v>
      </c>
      <c r="H91" s="173">
        <v>1858</v>
      </c>
      <c r="I91" s="173">
        <v>1394</v>
      </c>
      <c r="J91" s="173">
        <v>1624</v>
      </c>
      <c r="K91" s="272">
        <v>0.332855093256815</v>
      </c>
      <c r="L91" s="173">
        <v>196</v>
      </c>
      <c r="M91" s="173">
        <v>27</v>
      </c>
      <c r="N91" s="173">
        <v>0</v>
      </c>
      <c r="O91" s="272">
        <v>6.2592592592592604</v>
      </c>
      <c r="P91" s="173">
        <v>1</v>
      </c>
      <c r="Q91" s="173">
        <v>1847</v>
      </c>
      <c r="R91" s="173">
        <v>0</v>
      </c>
      <c r="S91" s="202">
        <v>10</v>
      </c>
    </row>
    <row r="92" spans="1:19" ht="25" customHeight="1" x14ac:dyDescent="0.35">
      <c r="A92" s="177" t="s">
        <v>492</v>
      </c>
      <c r="B92" s="205" t="s">
        <v>1127</v>
      </c>
      <c r="C92" s="204" t="s">
        <v>493</v>
      </c>
      <c r="D92" s="203">
        <v>6</v>
      </c>
      <c r="E92" s="268" t="s">
        <v>10904</v>
      </c>
      <c r="F92" s="203" t="s">
        <v>254</v>
      </c>
      <c r="G92" s="175" t="s">
        <v>422</v>
      </c>
      <c r="H92" s="173">
        <v>1771</v>
      </c>
      <c r="I92" s="173">
        <v>2015</v>
      </c>
      <c r="J92" s="173">
        <v>2405</v>
      </c>
      <c r="K92" s="272">
        <v>-0.121091811414392</v>
      </c>
      <c r="L92" s="173">
        <v>21</v>
      </c>
      <c r="M92" s="173">
        <v>7</v>
      </c>
      <c r="N92" s="173">
        <v>10</v>
      </c>
      <c r="O92" s="272">
        <v>2</v>
      </c>
      <c r="P92" s="173">
        <v>920</v>
      </c>
      <c r="Q92" s="173">
        <v>850</v>
      </c>
      <c r="R92" s="173">
        <v>0</v>
      </c>
      <c r="S92" s="202">
        <v>1</v>
      </c>
    </row>
    <row r="93" spans="1:19" ht="25" customHeight="1" x14ac:dyDescent="0.35">
      <c r="A93" s="177" t="s">
        <v>998</v>
      </c>
      <c r="B93" s="205"/>
      <c r="C93" s="204" t="s">
        <v>999</v>
      </c>
      <c r="D93" s="203">
        <v>7</v>
      </c>
      <c r="E93" s="268" t="s">
        <v>1000</v>
      </c>
      <c r="F93" s="203" t="s">
        <v>256</v>
      </c>
      <c r="G93" s="175" t="s">
        <v>422</v>
      </c>
      <c r="H93" s="173">
        <v>1737</v>
      </c>
      <c r="I93" s="173">
        <v>1487</v>
      </c>
      <c r="J93" s="173">
        <v>1601</v>
      </c>
      <c r="K93" s="272">
        <v>0.16812373907195699</v>
      </c>
      <c r="L93" s="173">
        <v>0</v>
      </c>
      <c r="M93" s="173">
        <v>0</v>
      </c>
      <c r="N93" s="173">
        <v>0</v>
      </c>
      <c r="O93" s="272">
        <v>0</v>
      </c>
      <c r="P93" s="173">
        <v>164</v>
      </c>
      <c r="Q93" s="173">
        <v>1567</v>
      </c>
      <c r="R93" s="173">
        <v>0</v>
      </c>
      <c r="S93" s="202">
        <v>6</v>
      </c>
    </row>
    <row r="94" spans="1:19" ht="25" customHeight="1" x14ac:dyDescent="0.35">
      <c r="A94" s="177" t="s">
        <v>540</v>
      </c>
      <c r="B94" s="205" t="s">
        <v>1129</v>
      </c>
      <c r="C94" s="204" t="s">
        <v>541</v>
      </c>
      <c r="D94" s="203">
        <v>26</v>
      </c>
      <c r="E94" s="268" t="s">
        <v>10905</v>
      </c>
      <c r="F94" s="203" t="s">
        <v>11957</v>
      </c>
      <c r="G94" s="175" t="s">
        <v>422</v>
      </c>
      <c r="H94" s="173">
        <v>1732</v>
      </c>
      <c r="I94" s="173">
        <v>2109</v>
      </c>
      <c r="J94" s="173">
        <v>2257</v>
      </c>
      <c r="K94" s="272">
        <v>-0.178757705073495</v>
      </c>
      <c r="L94" s="173">
        <v>2025</v>
      </c>
      <c r="M94" s="173">
        <v>547</v>
      </c>
      <c r="N94" s="173">
        <v>185</v>
      </c>
      <c r="O94" s="272">
        <v>2.7020109689213898</v>
      </c>
      <c r="P94" s="173">
        <v>226</v>
      </c>
      <c r="Q94" s="173">
        <v>1506</v>
      </c>
      <c r="R94" s="173">
        <v>0</v>
      </c>
      <c r="S94" s="202">
        <v>0</v>
      </c>
    </row>
    <row r="95" spans="1:19" ht="25" customHeight="1" x14ac:dyDescent="0.35">
      <c r="A95" s="177" t="s">
        <v>800</v>
      </c>
      <c r="B95" s="205" t="s">
        <v>1129</v>
      </c>
      <c r="C95" s="204" t="s">
        <v>412</v>
      </c>
      <c r="D95" s="203">
        <v>66</v>
      </c>
      <c r="E95" s="268" t="s">
        <v>11973</v>
      </c>
      <c r="F95" s="203" t="s">
        <v>350</v>
      </c>
      <c r="G95" s="175" t="s">
        <v>422</v>
      </c>
      <c r="H95" s="173">
        <v>1718</v>
      </c>
      <c r="I95" s="173">
        <v>847</v>
      </c>
      <c r="J95" s="173">
        <v>247</v>
      </c>
      <c r="K95" s="272">
        <v>1.02833530106257</v>
      </c>
      <c r="L95" s="173">
        <v>4668</v>
      </c>
      <c r="M95" s="173">
        <v>1037</v>
      </c>
      <c r="N95" s="173">
        <v>509</v>
      </c>
      <c r="O95" s="272">
        <v>3.50144648023144</v>
      </c>
      <c r="P95" s="173">
        <v>345</v>
      </c>
      <c r="Q95" s="173">
        <v>1033</v>
      </c>
      <c r="R95" s="173">
        <v>0</v>
      </c>
      <c r="S95" s="202">
        <v>340</v>
      </c>
    </row>
    <row r="96" spans="1:19" ht="25" customHeight="1" x14ac:dyDescent="0.35">
      <c r="A96" s="177" t="s">
        <v>508</v>
      </c>
      <c r="B96" s="205" t="s">
        <v>1125</v>
      </c>
      <c r="C96" s="204" t="s">
        <v>509</v>
      </c>
      <c r="D96" s="203">
        <v>9</v>
      </c>
      <c r="E96" s="268" t="s">
        <v>8967</v>
      </c>
      <c r="F96" s="203" t="s">
        <v>259</v>
      </c>
      <c r="G96" s="175" t="s">
        <v>422</v>
      </c>
      <c r="H96" s="173">
        <v>1692</v>
      </c>
      <c r="I96" s="173">
        <v>1713</v>
      </c>
      <c r="J96" s="173">
        <v>2144</v>
      </c>
      <c r="K96" s="272">
        <v>-1.2259194395796799E-2</v>
      </c>
      <c r="L96" s="173">
        <v>76</v>
      </c>
      <c r="M96" s="173">
        <v>138</v>
      </c>
      <c r="N96" s="173">
        <v>166</v>
      </c>
      <c r="O96" s="272">
        <v>-0.44927536231884102</v>
      </c>
      <c r="P96" s="173">
        <v>173</v>
      </c>
      <c r="Q96" s="173">
        <v>1507</v>
      </c>
      <c r="R96" s="173">
        <v>12</v>
      </c>
      <c r="S96" s="202">
        <v>0</v>
      </c>
    </row>
    <row r="97" spans="1:19" ht="25" customHeight="1" x14ac:dyDescent="0.35">
      <c r="A97" s="177" t="s">
        <v>714</v>
      </c>
      <c r="B97" s="205"/>
      <c r="C97" s="204" t="s">
        <v>371</v>
      </c>
      <c r="D97" s="203">
        <v>10</v>
      </c>
      <c r="E97" s="268" t="s">
        <v>8921</v>
      </c>
      <c r="F97" s="203" t="s">
        <v>9201</v>
      </c>
      <c r="G97" s="175" t="s">
        <v>422</v>
      </c>
      <c r="H97" s="173">
        <v>1636</v>
      </c>
      <c r="I97" s="173">
        <v>662</v>
      </c>
      <c r="J97" s="173">
        <v>0</v>
      </c>
      <c r="K97" s="272">
        <v>1.4712990936555901</v>
      </c>
      <c r="L97" s="173">
        <v>851</v>
      </c>
      <c r="M97" s="173">
        <v>77</v>
      </c>
      <c r="N97" s="173">
        <v>12</v>
      </c>
      <c r="O97" s="272">
        <v>10.0519480519481</v>
      </c>
      <c r="P97" s="173">
        <v>207</v>
      </c>
      <c r="Q97" s="173">
        <v>1424</v>
      </c>
      <c r="R97" s="173">
        <v>0</v>
      </c>
      <c r="S97" s="202">
        <v>5</v>
      </c>
    </row>
    <row r="98" spans="1:19" ht="25" customHeight="1" x14ac:dyDescent="0.35">
      <c r="A98" s="177" t="s">
        <v>529</v>
      </c>
      <c r="B98" s="205" t="s">
        <v>1126</v>
      </c>
      <c r="C98" s="204" t="s">
        <v>530</v>
      </c>
      <c r="D98" s="203">
        <v>5</v>
      </c>
      <c r="E98" s="269" t="s">
        <v>8963</v>
      </c>
      <c r="F98" s="203" t="s">
        <v>260</v>
      </c>
      <c r="G98" s="175" t="s">
        <v>422</v>
      </c>
      <c r="H98" s="173">
        <v>1606</v>
      </c>
      <c r="I98" s="173">
        <v>1411</v>
      </c>
      <c r="J98" s="173">
        <v>1844</v>
      </c>
      <c r="K98" s="272">
        <v>0.13819985825655601</v>
      </c>
      <c r="L98" s="173">
        <v>885</v>
      </c>
      <c r="M98" s="173">
        <v>156</v>
      </c>
      <c r="N98" s="173">
        <v>0</v>
      </c>
      <c r="O98" s="272">
        <v>4.6730769230769198</v>
      </c>
      <c r="P98" s="173">
        <v>286</v>
      </c>
      <c r="Q98" s="173">
        <v>1320</v>
      </c>
      <c r="R98" s="173">
        <v>0</v>
      </c>
      <c r="S98" s="202">
        <v>0</v>
      </c>
    </row>
    <row r="99" spans="1:19" ht="25" customHeight="1" x14ac:dyDescent="0.35">
      <c r="A99" s="177" t="s">
        <v>556</v>
      </c>
      <c r="B99" s="205"/>
      <c r="C99" s="204" t="s">
        <v>557</v>
      </c>
      <c r="D99" s="203">
        <v>3</v>
      </c>
      <c r="E99" s="269" t="s">
        <v>8969</v>
      </c>
      <c r="F99" s="203" t="s">
        <v>257</v>
      </c>
      <c r="G99" s="175" t="s">
        <v>422</v>
      </c>
      <c r="H99" s="173">
        <v>1526</v>
      </c>
      <c r="I99" s="173">
        <v>1606</v>
      </c>
      <c r="J99" s="173">
        <v>1945</v>
      </c>
      <c r="K99" s="272">
        <v>-4.9813200498132003E-2</v>
      </c>
      <c r="L99" s="173">
        <v>193</v>
      </c>
      <c r="M99" s="173">
        <v>65</v>
      </c>
      <c r="N99" s="173">
        <v>100</v>
      </c>
      <c r="O99" s="272">
        <v>1.96923076923077</v>
      </c>
      <c r="P99" s="173">
        <v>890</v>
      </c>
      <c r="Q99" s="173">
        <v>580</v>
      </c>
      <c r="R99" s="173">
        <v>0</v>
      </c>
      <c r="S99" s="202">
        <v>56</v>
      </c>
    </row>
    <row r="100" spans="1:19" ht="25" customHeight="1" x14ac:dyDescent="0.35">
      <c r="A100" s="177" t="s">
        <v>488</v>
      </c>
      <c r="B100" s="205" t="s">
        <v>1129</v>
      </c>
      <c r="C100" s="204" t="s">
        <v>531</v>
      </c>
      <c r="D100" s="203">
        <v>77</v>
      </c>
      <c r="E100" s="269" t="s">
        <v>11974</v>
      </c>
      <c r="F100" s="203" t="s">
        <v>257</v>
      </c>
      <c r="G100" s="175" t="s">
        <v>422</v>
      </c>
      <c r="H100" s="173">
        <v>1492</v>
      </c>
      <c r="I100" s="173">
        <v>797</v>
      </c>
      <c r="J100" s="173">
        <v>2049</v>
      </c>
      <c r="K100" s="272">
        <v>0.87202007528230896</v>
      </c>
      <c r="L100" s="173">
        <v>7276</v>
      </c>
      <c r="M100" s="173">
        <v>1822</v>
      </c>
      <c r="N100" s="173">
        <v>559</v>
      </c>
      <c r="O100" s="272">
        <v>2.99341383095499</v>
      </c>
      <c r="P100" s="173">
        <v>79</v>
      </c>
      <c r="Q100" s="173">
        <v>1409</v>
      </c>
      <c r="R100" s="173">
        <v>1</v>
      </c>
      <c r="S100" s="202">
        <v>3</v>
      </c>
    </row>
    <row r="101" spans="1:19" ht="25" customHeight="1" x14ac:dyDescent="0.35">
      <c r="A101" s="177" t="s">
        <v>523</v>
      </c>
      <c r="B101" s="205" t="s">
        <v>1126</v>
      </c>
      <c r="C101" s="204" t="s">
        <v>524</v>
      </c>
      <c r="D101" s="203">
        <v>16</v>
      </c>
      <c r="E101" s="269" t="s">
        <v>1135</v>
      </c>
      <c r="F101" s="203" t="s">
        <v>259</v>
      </c>
      <c r="G101" s="175" t="s">
        <v>422</v>
      </c>
      <c r="H101" s="173">
        <v>1490</v>
      </c>
      <c r="I101" s="173">
        <v>1411</v>
      </c>
      <c r="J101" s="173">
        <v>1675</v>
      </c>
      <c r="K101" s="272">
        <v>5.5988660524450798E-2</v>
      </c>
      <c r="L101" s="173">
        <v>465</v>
      </c>
      <c r="M101" s="173">
        <v>66</v>
      </c>
      <c r="N101" s="173">
        <v>15</v>
      </c>
      <c r="O101" s="272">
        <v>6.0454545454545503</v>
      </c>
      <c r="P101" s="173">
        <v>4</v>
      </c>
      <c r="Q101" s="173">
        <v>1486</v>
      </c>
      <c r="R101" s="173">
        <v>0</v>
      </c>
      <c r="S101" s="202">
        <v>0</v>
      </c>
    </row>
    <row r="102" spans="1:19" ht="25" customHeight="1" x14ac:dyDescent="0.35">
      <c r="A102" s="177" t="s">
        <v>525</v>
      </c>
      <c r="B102" s="205" t="s">
        <v>1128</v>
      </c>
      <c r="C102" s="204" t="s">
        <v>526</v>
      </c>
      <c r="D102" s="203">
        <v>9</v>
      </c>
      <c r="E102" s="269" t="s">
        <v>8966</v>
      </c>
      <c r="F102" s="203" t="s">
        <v>11971</v>
      </c>
      <c r="G102" s="175" t="s">
        <v>422</v>
      </c>
      <c r="H102" s="173">
        <v>1372</v>
      </c>
      <c r="I102" s="173">
        <v>1324</v>
      </c>
      <c r="J102" s="173">
        <v>1695</v>
      </c>
      <c r="K102" s="272">
        <v>3.6253776435045203E-2</v>
      </c>
      <c r="L102" s="173">
        <v>132</v>
      </c>
      <c r="M102" s="173">
        <v>0</v>
      </c>
      <c r="N102" s="173">
        <v>0</v>
      </c>
      <c r="O102" s="272">
        <v>0</v>
      </c>
      <c r="P102" s="173">
        <v>33</v>
      </c>
      <c r="Q102" s="173">
        <v>1332</v>
      </c>
      <c r="R102" s="173">
        <v>0</v>
      </c>
      <c r="S102" s="202">
        <v>7</v>
      </c>
    </row>
    <row r="103" spans="1:19" ht="25" customHeight="1" x14ac:dyDescent="0.35">
      <c r="A103" s="177" t="s">
        <v>582</v>
      </c>
      <c r="B103" s="205"/>
      <c r="C103" s="204" t="s">
        <v>389</v>
      </c>
      <c r="D103" s="203">
        <v>12</v>
      </c>
      <c r="E103" s="268" t="s">
        <v>10915</v>
      </c>
      <c r="F103" s="203" t="s">
        <v>262</v>
      </c>
      <c r="G103" s="175" t="s">
        <v>422</v>
      </c>
      <c r="H103" s="173">
        <v>1369</v>
      </c>
      <c r="I103" s="173">
        <v>1151</v>
      </c>
      <c r="J103" s="173">
        <v>1032</v>
      </c>
      <c r="K103" s="272">
        <v>0.18940052128583901</v>
      </c>
      <c r="L103" s="173">
        <v>24</v>
      </c>
      <c r="M103" s="173">
        <v>19</v>
      </c>
      <c r="N103" s="173">
        <v>24</v>
      </c>
      <c r="O103" s="272">
        <v>0.26315789473684198</v>
      </c>
      <c r="P103" s="173">
        <v>2</v>
      </c>
      <c r="Q103" s="173">
        <v>1356</v>
      </c>
      <c r="R103" s="173">
        <v>2</v>
      </c>
      <c r="S103" s="202">
        <v>9</v>
      </c>
    </row>
    <row r="104" spans="1:19" ht="25" customHeight="1" x14ac:dyDescent="0.35">
      <c r="A104" s="177" t="s">
        <v>558</v>
      </c>
      <c r="B104" s="205"/>
      <c r="C104" s="204" t="s">
        <v>559</v>
      </c>
      <c r="D104" s="203">
        <v>6</v>
      </c>
      <c r="E104" s="268" t="s">
        <v>10911</v>
      </c>
      <c r="F104" s="203" t="s">
        <v>254</v>
      </c>
      <c r="G104" s="175" t="s">
        <v>422</v>
      </c>
      <c r="H104" s="173">
        <v>1336</v>
      </c>
      <c r="I104" s="173">
        <v>1790</v>
      </c>
      <c r="J104" s="173">
        <v>1539</v>
      </c>
      <c r="K104" s="272">
        <v>-0.25363128491620102</v>
      </c>
      <c r="L104" s="173">
        <v>827</v>
      </c>
      <c r="M104" s="173">
        <v>14</v>
      </c>
      <c r="N104" s="173">
        <v>20</v>
      </c>
      <c r="O104" s="272">
        <v>58.071428571428598</v>
      </c>
      <c r="P104" s="173">
        <v>514</v>
      </c>
      <c r="Q104" s="173">
        <v>393</v>
      </c>
      <c r="R104" s="173">
        <v>0</v>
      </c>
      <c r="S104" s="202">
        <v>429</v>
      </c>
    </row>
    <row r="105" spans="1:19" ht="25" customHeight="1" x14ac:dyDescent="0.35">
      <c r="A105" s="177" t="s">
        <v>877</v>
      </c>
      <c r="B105" s="205"/>
      <c r="C105" s="204" t="s">
        <v>878</v>
      </c>
      <c r="D105" s="203">
        <v>44</v>
      </c>
      <c r="E105" s="268" t="s">
        <v>10909</v>
      </c>
      <c r="F105" s="203" t="s">
        <v>8856</v>
      </c>
      <c r="G105" s="175" t="s">
        <v>422</v>
      </c>
      <c r="H105" s="173">
        <v>1313</v>
      </c>
      <c r="I105" s="173">
        <v>1464</v>
      </c>
      <c r="J105" s="173">
        <v>1714</v>
      </c>
      <c r="K105" s="272">
        <v>-0.10314207650273199</v>
      </c>
      <c r="L105" s="173">
        <v>1624</v>
      </c>
      <c r="M105" s="173">
        <v>1691</v>
      </c>
      <c r="N105" s="173">
        <v>32</v>
      </c>
      <c r="O105" s="272">
        <v>-3.9621525724423498E-2</v>
      </c>
      <c r="P105" s="173">
        <v>98</v>
      </c>
      <c r="Q105" s="173">
        <v>1199</v>
      </c>
      <c r="R105" s="173">
        <v>0</v>
      </c>
      <c r="S105" s="202">
        <v>16</v>
      </c>
    </row>
    <row r="106" spans="1:19" ht="25" customHeight="1" x14ac:dyDescent="0.35">
      <c r="A106" s="177" t="s">
        <v>985</v>
      </c>
      <c r="B106" s="205"/>
      <c r="C106" s="204" t="s">
        <v>380</v>
      </c>
      <c r="D106" s="203">
        <v>7</v>
      </c>
      <c r="E106" s="269" t="s">
        <v>10910</v>
      </c>
      <c r="F106" s="203" t="s">
        <v>262</v>
      </c>
      <c r="G106" s="175" t="s">
        <v>422</v>
      </c>
      <c r="H106" s="173">
        <v>1277</v>
      </c>
      <c r="I106" s="173">
        <v>1625</v>
      </c>
      <c r="J106" s="173">
        <v>1629</v>
      </c>
      <c r="K106" s="272">
        <v>-0.214153846153846</v>
      </c>
      <c r="L106" s="173">
        <v>0</v>
      </c>
      <c r="M106" s="173">
        <v>0</v>
      </c>
      <c r="N106" s="173">
        <v>0</v>
      </c>
      <c r="O106" s="272">
        <v>0</v>
      </c>
      <c r="P106" s="173">
        <v>48</v>
      </c>
      <c r="Q106" s="173">
        <v>1040</v>
      </c>
      <c r="R106" s="173">
        <v>0</v>
      </c>
      <c r="S106" s="202">
        <v>189</v>
      </c>
    </row>
    <row r="107" spans="1:19" ht="25" customHeight="1" x14ac:dyDescent="0.35">
      <c r="A107" s="177" t="s">
        <v>532</v>
      </c>
      <c r="B107" s="205"/>
      <c r="C107" s="204" t="s">
        <v>533</v>
      </c>
      <c r="D107" s="203">
        <v>9</v>
      </c>
      <c r="E107" s="269" t="s">
        <v>8964</v>
      </c>
      <c r="F107" s="203" t="s">
        <v>350</v>
      </c>
      <c r="G107" s="175" t="s">
        <v>422</v>
      </c>
      <c r="H107" s="173">
        <v>1258</v>
      </c>
      <c r="I107" s="173">
        <v>1256</v>
      </c>
      <c r="J107" s="173">
        <v>1607</v>
      </c>
      <c r="K107" s="272">
        <v>1.59235668789814E-3</v>
      </c>
      <c r="L107" s="173">
        <v>48</v>
      </c>
      <c r="M107" s="173">
        <v>11</v>
      </c>
      <c r="N107" s="173">
        <v>27</v>
      </c>
      <c r="O107" s="272">
        <v>3.3636363636363602</v>
      </c>
      <c r="P107" s="173">
        <v>206</v>
      </c>
      <c r="Q107" s="173">
        <v>924</v>
      </c>
      <c r="R107" s="173">
        <v>10</v>
      </c>
      <c r="S107" s="202">
        <v>118</v>
      </c>
    </row>
    <row r="108" spans="1:19" ht="25" customHeight="1" x14ac:dyDescent="0.35">
      <c r="A108" s="177" t="s">
        <v>564</v>
      </c>
      <c r="B108" s="205"/>
      <c r="C108" s="204" t="s">
        <v>565</v>
      </c>
      <c r="D108" s="203">
        <v>3</v>
      </c>
      <c r="E108" s="268" t="s">
        <v>8955</v>
      </c>
      <c r="F108" s="203" t="s">
        <v>350</v>
      </c>
      <c r="G108" s="175" t="s">
        <v>422</v>
      </c>
      <c r="H108" s="173">
        <v>1219</v>
      </c>
      <c r="I108" s="173">
        <v>1113</v>
      </c>
      <c r="J108" s="173">
        <v>1130</v>
      </c>
      <c r="K108" s="272">
        <v>9.5238095238095302E-2</v>
      </c>
      <c r="L108" s="173">
        <v>44</v>
      </c>
      <c r="M108" s="173">
        <v>23</v>
      </c>
      <c r="N108" s="173">
        <v>33</v>
      </c>
      <c r="O108" s="272">
        <v>0.91304347826086996</v>
      </c>
      <c r="P108" s="173">
        <v>225</v>
      </c>
      <c r="Q108" s="173">
        <v>954</v>
      </c>
      <c r="R108" s="173">
        <v>5</v>
      </c>
      <c r="S108" s="202">
        <v>35</v>
      </c>
    </row>
    <row r="109" spans="1:19" ht="25" customHeight="1" x14ac:dyDescent="0.35">
      <c r="A109" s="177" t="s">
        <v>583</v>
      </c>
      <c r="B109" s="205" t="s">
        <v>1126</v>
      </c>
      <c r="C109" s="204" t="s">
        <v>408</v>
      </c>
      <c r="D109" s="203">
        <v>6</v>
      </c>
      <c r="E109" s="268" t="s">
        <v>9088</v>
      </c>
      <c r="F109" s="203" t="s">
        <v>256</v>
      </c>
      <c r="G109" s="175" t="s">
        <v>422</v>
      </c>
      <c r="H109" s="173">
        <v>1199</v>
      </c>
      <c r="I109" s="173">
        <v>1261</v>
      </c>
      <c r="J109" s="173">
        <v>1267</v>
      </c>
      <c r="K109" s="272">
        <v>-4.9167327517843001E-2</v>
      </c>
      <c r="L109" s="173">
        <v>284</v>
      </c>
      <c r="M109" s="173">
        <v>18</v>
      </c>
      <c r="N109" s="173">
        <v>11</v>
      </c>
      <c r="O109" s="272">
        <v>14.7777777777778</v>
      </c>
      <c r="P109" s="173">
        <v>77</v>
      </c>
      <c r="Q109" s="173">
        <v>668</v>
      </c>
      <c r="R109" s="173">
        <v>454</v>
      </c>
      <c r="S109" s="202">
        <v>0</v>
      </c>
    </row>
    <row r="110" spans="1:19" ht="25" customHeight="1" x14ac:dyDescent="0.35">
      <c r="A110" s="177" t="s">
        <v>594</v>
      </c>
      <c r="B110" s="205" t="s">
        <v>1133</v>
      </c>
      <c r="C110" s="204" t="s">
        <v>595</v>
      </c>
      <c r="D110" s="203">
        <v>11</v>
      </c>
      <c r="E110" s="268" t="s">
        <v>8952</v>
      </c>
      <c r="F110" s="203" t="s">
        <v>256</v>
      </c>
      <c r="G110" s="175" t="s">
        <v>422</v>
      </c>
      <c r="H110" s="173">
        <v>1190</v>
      </c>
      <c r="I110" s="173">
        <v>1256</v>
      </c>
      <c r="J110" s="173">
        <v>1161</v>
      </c>
      <c r="K110" s="272">
        <v>-5.2547770700637E-2</v>
      </c>
      <c r="L110" s="173">
        <v>91</v>
      </c>
      <c r="M110" s="173">
        <v>80</v>
      </c>
      <c r="N110" s="173">
        <v>124</v>
      </c>
      <c r="O110" s="272">
        <v>0.13750000000000001</v>
      </c>
      <c r="P110" s="173">
        <v>224</v>
      </c>
      <c r="Q110" s="173">
        <v>914</v>
      </c>
      <c r="R110" s="173">
        <v>4</v>
      </c>
      <c r="S110" s="202">
        <v>48</v>
      </c>
    </row>
    <row r="111" spans="1:19" ht="25" customHeight="1" x14ac:dyDescent="0.35">
      <c r="A111" s="177" t="s">
        <v>688</v>
      </c>
      <c r="B111" s="205"/>
      <c r="C111" s="204" t="s">
        <v>689</v>
      </c>
      <c r="D111" s="203">
        <v>14</v>
      </c>
      <c r="E111" s="268" t="s">
        <v>8848</v>
      </c>
      <c r="F111" s="203" t="s">
        <v>256</v>
      </c>
      <c r="G111" s="175" t="s">
        <v>422</v>
      </c>
      <c r="H111" s="173">
        <v>1162</v>
      </c>
      <c r="I111" s="173">
        <v>1041</v>
      </c>
      <c r="J111" s="173">
        <v>298</v>
      </c>
      <c r="K111" s="272">
        <v>0.116234390009606</v>
      </c>
      <c r="L111" s="173">
        <v>252</v>
      </c>
      <c r="M111" s="173">
        <v>94</v>
      </c>
      <c r="N111" s="173">
        <v>160</v>
      </c>
      <c r="O111" s="272">
        <v>1.68085106382979</v>
      </c>
      <c r="P111" s="173">
        <v>148</v>
      </c>
      <c r="Q111" s="173">
        <v>995</v>
      </c>
      <c r="R111" s="173">
        <v>4</v>
      </c>
      <c r="S111" s="202">
        <v>15</v>
      </c>
    </row>
    <row r="112" spans="1:19" ht="25" customHeight="1" x14ac:dyDescent="0.35">
      <c r="A112" s="177" t="s">
        <v>1022</v>
      </c>
      <c r="B112" s="205"/>
      <c r="C112" s="204" t="s">
        <v>1023</v>
      </c>
      <c r="D112" s="203">
        <v>5</v>
      </c>
      <c r="E112" s="268" t="s">
        <v>8949</v>
      </c>
      <c r="F112" s="203" t="s">
        <v>11954</v>
      </c>
      <c r="G112" s="175" t="s">
        <v>422</v>
      </c>
      <c r="H112" s="173">
        <v>1155</v>
      </c>
      <c r="I112" s="173">
        <v>1149</v>
      </c>
      <c r="J112" s="173">
        <v>1236</v>
      </c>
      <c r="K112" s="272">
        <v>5.22193211488253E-3</v>
      </c>
      <c r="L112" s="173">
        <v>32</v>
      </c>
      <c r="M112" s="173">
        <v>7</v>
      </c>
      <c r="N112" s="173">
        <v>17</v>
      </c>
      <c r="O112" s="272">
        <v>3.5714285714285698</v>
      </c>
      <c r="P112" s="173">
        <v>73</v>
      </c>
      <c r="Q112" s="173">
        <v>600</v>
      </c>
      <c r="R112" s="173">
        <v>0</v>
      </c>
      <c r="S112" s="202">
        <v>482</v>
      </c>
    </row>
    <row r="113" spans="1:19" ht="25" customHeight="1" x14ac:dyDescent="0.35">
      <c r="A113" s="177" t="s">
        <v>560</v>
      </c>
      <c r="B113" s="205" t="s">
        <v>1129</v>
      </c>
      <c r="C113" s="204" t="s">
        <v>561</v>
      </c>
      <c r="D113" s="203">
        <v>11</v>
      </c>
      <c r="E113" s="268" t="s">
        <v>8958</v>
      </c>
      <c r="F113" s="203" t="s">
        <v>350</v>
      </c>
      <c r="G113" s="175" t="s">
        <v>422</v>
      </c>
      <c r="H113" s="173">
        <v>1135</v>
      </c>
      <c r="I113" s="173">
        <v>1061</v>
      </c>
      <c r="J113" s="173">
        <v>1140</v>
      </c>
      <c r="K113" s="272">
        <v>6.9745523091423206E-2</v>
      </c>
      <c r="L113" s="173">
        <v>558</v>
      </c>
      <c r="M113" s="173">
        <v>201</v>
      </c>
      <c r="N113" s="173">
        <v>76</v>
      </c>
      <c r="O113" s="272">
        <v>1.77611940298507</v>
      </c>
      <c r="P113" s="173">
        <v>376</v>
      </c>
      <c r="Q113" s="173">
        <v>700</v>
      </c>
      <c r="R113" s="173">
        <v>1</v>
      </c>
      <c r="S113" s="202">
        <v>58</v>
      </c>
    </row>
    <row r="114" spans="1:19" ht="25" customHeight="1" x14ac:dyDescent="0.35">
      <c r="A114" s="177" t="s">
        <v>467</v>
      </c>
      <c r="B114" s="205" t="s">
        <v>1126</v>
      </c>
      <c r="C114" s="204" t="s">
        <v>468</v>
      </c>
      <c r="D114" s="203">
        <v>20</v>
      </c>
      <c r="E114" s="268" t="s">
        <v>10890</v>
      </c>
      <c r="F114" s="203" t="s">
        <v>8856</v>
      </c>
      <c r="G114" s="175" t="s">
        <v>422</v>
      </c>
      <c r="H114" s="173">
        <v>1133</v>
      </c>
      <c r="I114" s="173">
        <v>2399</v>
      </c>
      <c r="J114" s="173">
        <v>4144</v>
      </c>
      <c r="K114" s="272">
        <v>-0.52771988328470198</v>
      </c>
      <c r="L114" s="173">
        <v>2697</v>
      </c>
      <c r="M114" s="173">
        <v>612</v>
      </c>
      <c r="N114" s="173">
        <v>50</v>
      </c>
      <c r="O114" s="272">
        <v>3.40686274509804</v>
      </c>
      <c r="P114" s="173">
        <v>341</v>
      </c>
      <c r="Q114" s="173">
        <v>784</v>
      </c>
      <c r="R114" s="173">
        <v>0</v>
      </c>
      <c r="S114" s="202">
        <v>8</v>
      </c>
    </row>
    <row r="115" spans="1:19" ht="25" customHeight="1" x14ac:dyDescent="0.35">
      <c r="A115" s="177" t="s">
        <v>451</v>
      </c>
      <c r="B115" s="205" t="s">
        <v>1130</v>
      </c>
      <c r="C115" s="204" t="s">
        <v>452</v>
      </c>
      <c r="D115" s="203">
        <v>9</v>
      </c>
      <c r="E115" s="268" t="s">
        <v>11975</v>
      </c>
      <c r="F115" s="203" t="s">
        <v>9200</v>
      </c>
      <c r="G115" s="175" t="s">
        <v>422</v>
      </c>
      <c r="H115" s="173">
        <v>1126</v>
      </c>
      <c r="I115" s="173">
        <v>1168</v>
      </c>
      <c r="J115" s="173">
        <v>5583</v>
      </c>
      <c r="K115" s="272">
        <v>-3.5958904109588997E-2</v>
      </c>
      <c r="L115" s="173">
        <v>153</v>
      </c>
      <c r="M115" s="173">
        <v>27</v>
      </c>
      <c r="N115" s="173">
        <v>0</v>
      </c>
      <c r="O115" s="272">
        <v>4.6666666666666696</v>
      </c>
      <c r="P115" s="173">
        <v>254</v>
      </c>
      <c r="Q115" s="173">
        <v>872</v>
      </c>
      <c r="R115" s="173">
        <v>0</v>
      </c>
      <c r="S115" s="202">
        <v>0</v>
      </c>
    </row>
    <row r="116" spans="1:19" ht="25" customHeight="1" x14ac:dyDescent="0.35">
      <c r="A116" s="177" t="s">
        <v>606</v>
      </c>
      <c r="B116" s="205" t="s">
        <v>1126</v>
      </c>
      <c r="C116" s="204" t="s">
        <v>607</v>
      </c>
      <c r="D116" s="203">
        <v>12</v>
      </c>
      <c r="E116" s="268" t="s">
        <v>10914</v>
      </c>
      <c r="F116" s="203" t="s">
        <v>9208</v>
      </c>
      <c r="G116" s="175" t="s">
        <v>422</v>
      </c>
      <c r="H116" s="173">
        <v>1109</v>
      </c>
      <c r="I116" s="173">
        <v>1070</v>
      </c>
      <c r="J116" s="173">
        <v>1093</v>
      </c>
      <c r="K116" s="272">
        <v>3.6448598130841101E-2</v>
      </c>
      <c r="L116" s="173">
        <v>563</v>
      </c>
      <c r="M116" s="173">
        <v>167</v>
      </c>
      <c r="N116" s="173">
        <v>10</v>
      </c>
      <c r="O116" s="272">
        <v>2.3712574850299402</v>
      </c>
      <c r="P116" s="173">
        <v>404</v>
      </c>
      <c r="Q116" s="173">
        <v>680</v>
      </c>
      <c r="R116" s="173">
        <v>0</v>
      </c>
      <c r="S116" s="202">
        <v>25</v>
      </c>
    </row>
    <row r="117" spans="1:19" ht="25" customHeight="1" x14ac:dyDescent="0.35">
      <c r="A117" s="177" t="s">
        <v>972</v>
      </c>
      <c r="B117" s="205"/>
      <c r="C117" s="204" t="s">
        <v>381</v>
      </c>
      <c r="D117" s="203">
        <v>5</v>
      </c>
      <c r="E117" s="268" t="s">
        <v>11976</v>
      </c>
      <c r="F117" s="203" t="s">
        <v>262</v>
      </c>
      <c r="G117" s="175" t="s">
        <v>422</v>
      </c>
      <c r="H117" s="173">
        <v>1061</v>
      </c>
      <c r="I117" s="173">
        <v>1105</v>
      </c>
      <c r="J117" s="173">
        <v>1379</v>
      </c>
      <c r="K117" s="272">
        <v>-3.9819004524886799E-2</v>
      </c>
      <c r="L117" s="173">
        <v>0</v>
      </c>
      <c r="M117" s="173">
        <v>0</v>
      </c>
      <c r="N117" s="173">
        <v>0</v>
      </c>
      <c r="O117" s="272">
        <v>0</v>
      </c>
      <c r="P117" s="173">
        <v>74</v>
      </c>
      <c r="Q117" s="173">
        <v>986</v>
      </c>
      <c r="R117" s="173">
        <v>0</v>
      </c>
      <c r="S117" s="202">
        <v>1</v>
      </c>
    </row>
    <row r="118" spans="1:19" ht="25" customHeight="1" x14ac:dyDescent="0.35">
      <c r="A118" s="177" t="s">
        <v>549</v>
      </c>
      <c r="B118" s="205" t="s">
        <v>1129</v>
      </c>
      <c r="C118" s="204" t="s">
        <v>407</v>
      </c>
      <c r="D118" s="203">
        <v>56</v>
      </c>
      <c r="E118" s="268" t="s">
        <v>10903</v>
      </c>
      <c r="F118" s="203" t="s">
        <v>8856</v>
      </c>
      <c r="G118" s="175" t="s">
        <v>422</v>
      </c>
      <c r="H118" s="173">
        <v>1057</v>
      </c>
      <c r="I118" s="173">
        <v>1290</v>
      </c>
      <c r="J118" s="173">
        <v>2474</v>
      </c>
      <c r="K118" s="272">
        <v>-0.18062015503876</v>
      </c>
      <c r="L118" s="173">
        <v>2779</v>
      </c>
      <c r="M118" s="173">
        <v>242</v>
      </c>
      <c r="N118" s="173">
        <v>362</v>
      </c>
      <c r="O118" s="272">
        <v>10.4834710743802</v>
      </c>
      <c r="P118" s="173">
        <v>129</v>
      </c>
      <c r="Q118" s="173">
        <v>785</v>
      </c>
      <c r="R118" s="173">
        <v>0</v>
      </c>
      <c r="S118" s="202">
        <v>143</v>
      </c>
    </row>
    <row r="119" spans="1:19" ht="25" customHeight="1" x14ac:dyDescent="0.35">
      <c r="A119" s="177" t="s">
        <v>602</v>
      </c>
      <c r="B119" s="205" t="s">
        <v>1128</v>
      </c>
      <c r="C119" s="204" t="s">
        <v>369</v>
      </c>
      <c r="D119" s="203">
        <v>5</v>
      </c>
      <c r="E119" s="269" t="s">
        <v>8946</v>
      </c>
      <c r="F119" s="203" t="s">
        <v>9209</v>
      </c>
      <c r="G119" s="175" t="s">
        <v>422</v>
      </c>
      <c r="H119" s="173">
        <v>1021</v>
      </c>
      <c r="I119" s="173">
        <v>1178</v>
      </c>
      <c r="J119" s="173">
        <v>1419</v>
      </c>
      <c r="K119" s="272">
        <v>-0.13327674023769101</v>
      </c>
      <c r="L119" s="173">
        <v>234</v>
      </c>
      <c r="M119" s="173">
        <v>78</v>
      </c>
      <c r="N119" s="173">
        <v>95</v>
      </c>
      <c r="O119" s="272">
        <v>2</v>
      </c>
      <c r="P119" s="173">
        <v>230</v>
      </c>
      <c r="Q119" s="173">
        <v>668</v>
      </c>
      <c r="R119" s="173">
        <v>0</v>
      </c>
      <c r="S119" s="202">
        <v>123</v>
      </c>
    </row>
    <row r="120" spans="1:19" ht="25" customHeight="1" x14ac:dyDescent="0.35">
      <c r="A120" s="177" t="s">
        <v>976</v>
      </c>
      <c r="B120" s="205"/>
      <c r="C120" s="204" t="s">
        <v>977</v>
      </c>
      <c r="D120" s="203">
        <v>4</v>
      </c>
      <c r="E120" s="268" t="s">
        <v>10929</v>
      </c>
      <c r="F120" s="203" t="s">
        <v>11977</v>
      </c>
      <c r="G120" s="175" t="s">
        <v>422</v>
      </c>
      <c r="H120" s="173">
        <v>1020</v>
      </c>
      <c r="I120" s="173">
        <v>1248</v>
      </c>
      <c r="J120" s="173">
        <v>111</v>
      </c>
      <c r="K120" s="272">
        <v>-0.18269230769230799</v>
      </c>
      <c r="L120" s="173">
        <v>0</v>
      </c>
      <c r="M120" s="173">
        <v>0</v>
      </c>
      <c r="N120" s="173">
        <v>0</v>
      </c>
      <c r="O120" s="272">
        <v>0</v>
      </c>
      <c r="P120" s="173">
        <v>115</v>
      </c>
      <c r="Q120" s="173">
        <v>905</v>
      </c>
      <c r="R120" s="173">
        <v>0</v>
      </c>
      <c r="S120" s="202">
        <v>0</v>
      </c>
    </row>
    <row r="121" spans="1:19" ht="25" customHeight="1" x14ac:dyDescent="0.35">
      <c r="A121" s="177" t="s">
        <v>644</v>
      </c>
      <c r="B121" s="205"/>
      <c r="C121" s="204" t="s">
        <v>386</v>
      </c>
      <c r="D121" s="203">
        <v>7</v>
      </c>
      <c r="E121" s="268" t="s">
        <v>10916</v>
      </c>
      <c r="F121" s="203" t="s">
        <v>11978</v>
      </c>
      <c r="G121" s="175" t="s">
        <v>422</v>
      </c>
      <c r="H121" s="173">
        <v>1005</v>
      </c>
      <c r="I121" s="173">
        <v>998</v>
      </c>
      <c r="J121" s="173">
        <v>892</v>
      </c>
      <c r="K121" s="272">
        <v>7.0140280561121803E-3</v>
      </c>
      <c r="L121" s="173">
        <v>87</v>
      </c>
      <c r="M121" s="173">
        <v>28</v>
      </c>
      <c r="N121" s="173">
        <v>36</v>
      </c>
      <c r="O121" s="272">
        <v>2.1071428571428599</v>
      </c>
      <c r="P121" s="173">
        <v>308</v>
      </c>
      <c r="Q121" s="173">
        <v>431</v>
      </c>
      <c r="R121" s="173">
        <v>42</v>
      </c>
      <c r="S121" s="202">
        <v>224</v>
      </c>
    </row>
    <row r="122" spans="1:19" ht="25" customHeight="1" x14ac:dyDescent="0.35">
      <c r="A122" s="177" t="s">
        <v>624</v>
      </c>
      <c r="B122" s="205" t="s">
        <v>1128</v>
      </c>
      <c r="C122" s="204" t="s">
        <v>625</v>
      </c>
      <c r="D122" s="203">
        <v>14</v>
      </c>
      <c r="E122" s="269" t="s">
        <v>10912</v>
      </c>
      <c r="F122" s="203" t="s">
        <v>257</v>
      </c>
      <c r="G122" s="175" t="s">
        <v>422</v>
      </c>
      <c r="H122" s="173">
        <v>995</v>
      </c>
      <c r="I122" s="173">
        <v>1475</v>
      </c>
      <c r="J122" s="173">
        <v>1327</v>
      </c>
      <c r="K122" s="272">
        <v>-0.32542372881355902</v>
      </c>
      <c r="L122" s="173">
        <v>2323</v>
      </c>
      <c r="M122" s="173">
        <v>64</v>
      </c>
      <c r="N122" s="173">
        <v>90</v>
      </c>
      <c r="O122" s="272">
        <v>35.296875</v>
      </c>
      <c r="P122" s="173">
        <v>172</v>
      </c>
      <c r="Q122" s="173">
        <v>806</v>
      </c>
      <c r="R122" s="173">
        <v>0</v>
      </c>
      <c r="S122" s="202">
        <v>17</v>
      </c>
    </row>
    <row r="123" spans="1:19" ht="25" customHeight="1" x14ac:dyDescent="0.35">
      <c r="A123" s="177" t="s">
        <v>552</v>
      </c>
      <c r="B123" s="205" t="s">
        <v>1126</v>
      </c>
      <c r="C123" s="204" t="s">
        <v>1227</v>
      </c>
      <c r="D123" s="203">
        <v>6</v>
      </c>
      <c r="E123" s="268" t="s">
        <v>9205</v>
      </c>
      <c r="F123" s="203" t="s">
        <v>11979</v>
      </c>
      <c r="G123" s="175" t="s">
        <v>422</v>
      </c>
      <c r="H123" s="173">
        <v>972</v>
      </c>
      <c r="I123" s="173">
        <v>1183</v>
      </c>
      <c r="J123" s="173">
        <v>1598</v>
      </c>
      <c r="K123" s="272">
        <v>-0.17836010143702499</v>
      </c>
      <c r="L123" s="173">
        <v>124</v>
      </c>
      <c r="M123" s="173">
        <v>22</v>
      </c>
      <c r="N123" s="173">
        <v>0</v>
      </c>
      <c r="O123" s="272">
        <v>4.6363636363636402</v>
      </c>
      <c r="P123" s="173">
        <v>7</v>
      </c>
      <c r="Q123" s="173">
        <v>965</v>
      </c>
      <c r="R123" s="173">
        <v>0</v>
      </c>
      <c r="S123" s="202">
        <v>0</v>
      </c>
    </row>
    <row r="124" spans="1:19" ht="25" customHeight="1" x14ac:dyDescent="0.35">
      <c r="A124" s="177" t="s">
        <v>580</v>
      </c>
      <c r="B124" s="205"/>
      <c r="C124" s="204" t="s">
        <v>581</v>
      </c>
      <c r="D124" s="203">
        <v>5</v>
      </c>
      <c r="E124" s="269" t="s">
        <v>8948</v>
      </c>
      <c r="F124" s="203" t="s">
        <v>259</v>
      </c>
      <c r="G124" s="175" t="s">
        <v>422</v>
      </c>
      <c r="H124" s="173">
        <v>935</v>
      </c>
      <c r="I124" s="173">
        <v>1139</v>
      </c>
      <c r="J124" s="173">
        <v>1049</v>
      </c>
      <c r="K124" s="272">
        <v>-0.17910447761194001</v>
      </c>
      <c r="L124" s="173">
        <v>780</v>
      </c>
      <c r="M124" s="173">
        <v>154</v>
      </c>
      <c r="N124" s="173">
        <v>25</v>
      </c>
      <c r="O124" s="272">
        <v>4.0649350649350602</v>
      </c>
      <c r="P124" s="173">
        <v>5</v>
      </c>
      <c r="Q124" s="173">
        <v>926</v>
      </c>
      <c r="R124" s="173">
        <v>0</v>
      </c>
      <c r="S124" s="202">
        <v>4</v>
      </c>
    </row>
    <row r="125" spans="1:19" ht="25" customHeight="1" x14ac:dyDescent="0.35">
      <c r="A125" s="177" t="s">
        <v>562</v>
      </c>
      <c r="B125" s="205" t="s">
        <v>1125</v>
      </c>
      <c r="C125" s="204" t="s">
        <v>563</v>
      </c>
      <c r="D125" s="203">
        <v>18</v>
      </c>
      <c r="E125" s="269" t="s">
        <v>8961</v>
      </c>
      <c r="F125" s="203" t="s">
        <v>258</v>
      </c>
      <c r="G125" s="175" t="s">
        <v>422</v>
      </c>
      <c r="H125" s="173">
        <v>921</v>
      </c>
      <c r="I125" s="173">
        <v>1091</v>
      </c>
      <c r="J125" s="173">
        <v>1057</v>
      </c>
      <c r="K125" s="272">
        <v>-0.15582034830430799</v>
      </c>
      <c r="L125" s="173">
        <v>1</v>
      </c>
      <c r="M125" s="173">
        <v>10</v>
      </c>
      <c r="N125" s="173">
        <v>2</v>
      </c>
      <c r="O125" s="272">
        <v>-0.9</v>
      </c>
      <c r="P125" s="173">
        <v>78</v>
      </c>
      <c r="Q125" s="173">
        <v>719</v>
      </c>
      <c r="R125" s="173">
        <v>0</v>
      </c>
      <c r="S125" s="202">
        <v>124</v>
      </c>
    </row>
    <row r="126" spans="1:19" ht="25" customHeight="1" x14ac:dyDescent="0.35">
      <c r="A126" s="177" t="s">
        <v>615</v>
      </c>
      <c r="B126" s="205" t="s">
        <v>1131</v>
      </c>
      <c r="C126" s="204" t="s">
        <v>373</v>
      </c>
      <c r="D126" s="203">
        <v>13</v>
      </c>
      <c r="E126" s="268" t="s">
        <v>8962</v>
      </c>
      <c r="F126" s="203" t="s">
        <v>263</v>
      </c>
      <c r="G126" s="175" t="s">
        <v>422</v>
      </c>
      <c r="H126" s="173">
        <v>912</v>
      </c>
      <c r="I126" s="173">
        <v>880</v>
      </c>
      <c r="J126" s="173">
        <v>1000</v>
      </c>
      <c r="K126" s="272">
        <v>3.6363636363636397E-2</v>
      </c>
      <c r="L126" s="173">
        <v>168</v>
      </c>
      <c r="M126" s="173">
        <v>436</v>
      </c>
      <c r="N126" s="173">
        <v>247</v>
      </c>
      <c r="O126" s="272">
        <v>-0.61467889908256901</v>
      </c>
      <c r="P126" s="173">
        <v>222</v>
      </c>
      <c r="Q126" s="173">
        <v>688</v>
      </c>
      <c r="R126" s="173">
        <v>0</v>
      </c>
      <c r="S126" s="202">
        <v>2</v>
      </c>
    </row>
    <row r="127" spans="1:19" ht="25" customHeight="1" x14ac:dyDescent="0.35">
      <c r="A127" s="177" t="s">
        <v>1067</v>
      </c>
      <c r="B127" s="205"/>
      <c r="C127" s="204" t="s">
        <v>1068</v>
      </c>
      <c r="D127" s="203">
        <v>7</v>
      </c>
      <c r="E127" s="268" t="s">
        <v>1069</v>
      </c>
      <c r="F127" s="203" t="s">
        <v>255</v>
      </c>
      <c r="G127" s="175" t="s">
        <v>422</v>
      </c>
      <c r="H127" s="173">
        <v>882</v>
      </c>
      <c r="I127" s="173">
        <v>1039</v>
      </c>
      <c r="J127" s="173">
        <v>825</v>
      </c>
      <c r="K127" s="272">
        <v>-0.15110683349374401</v>
      </c>
      <c r="L127" s="173">
        <v>23</v>
      </c>
      <c r="M127" s="173">
        <v>9</v>
      </c>
      <c r="N127" s="173">
        <v>10</v>
      </c>
      <c r="O127" s="272">
        <v>1.55555555555556</v>
      </c>
      <c r="P127" s="173">
        <v>33</v>
      </c>
      <c r="Q127" s="173">
        <v>848</v>
      </c>
      <c r="R127" s="173">
        <v>0</v>
      </c>
      <c r="S127" s="202">
        <v>1</v>
      </c>
    </row>
    <row r="128" spans="1:19" ht="25" customHeight="1" x14ac:dyDescent="0.35">
      <c r="A128" s="177" t="s">
        <v>670</v>
      </c>
      <c r="B128" s="205" t="s">
        <v>1130</v>
      </c>
      <c r="C128" s="204" t="s">
        <v>671</v>
      </c>
      <c r="D128" s="203">
        <v>20</v>
      </c>
      <c r="E128" s="268" t="s">
        <v>10921</v>
      </c>
      <c r="F128" s="203" t="s">
        <v>254</v>
      </c>
      <c r="G128" s="175" t="s">
        <v>422</v>
      </c>
      <c r="H128" s="173">
        <v>882</v>
      </c>
      <c r="I128" s="173">
        <v>749</v>
      </c>
      <c r="J128" s="173">
        <v>510</v>
      </c>
      <c r="K128" s="272">
        <v>0.177570093457944</v>
      </c>
      <c r="L128" s="173">
        <v>59</v>
      </c>
      <c r="M128" s="173">
        <v>17</v>
      </c>
      <c r="N128" s="173">
        <v>18</v>
      </c>
      <c r="O128" s="272">
        <v>2.47058823529412</v>
      </c>
      <c r="P128" s="173">
        <v>142</v>
      </c>
      <c r="Q128" s="173">
        <v>441</v>
      </c>
      <c r="R128" s="173">
        <v>0</v>
      </c>
      <c r="S128" s="202">
        <v>299</v>
      </c>
    </row>
    <row r="129" spans="1:19" ht="25" customHeight="1" x14ac:dyDescent="0.35">
      <c r="A129" s="177" t="s">
        <v>616</v>
      </c>
      <c r="B129" s="205" t="s">
        <v>1125</v>
      </c>
      <c r="C129" s="204" t="s">
        <v>617</v>
      </c>
      <c r="D129" s="203">
        <v>10</v>
      </c>
      <c r="E129" s="268" t="s">
        <v>8943</v>
      </c>
      <c r="F129" s="203" t="s">
        <v>256</v>
      </c>
      <c r="G129" s="175" t="s">
        <v>422</v>
      </c>
      <c r="H129" s="173">
        <v>836</v>
      </c>
      <c r="I129" s="173">
        <v>961</v>
      </c>
      <c r="J129" s="173">
        <v>917</v>
      </c>
      <c r="K129" s="272">
        <v>-0.130072840790843</v>
      </c>
      <c r="L129" s="173">
        <v>128</v>
      </c>
      <c r="M129" s="173">
        <v>113</v>
      </c>
      <c r="N129" s="173">
        <v>73</v>
      </c>
      <c r="O129" s="272">
        <v>0.132743362831858</v>
      </c>
      <c r="P129" s="173">
        <v>66</v>
      </c>
      <c r="Q129" s="173">
        <v>765</v>
      </c>
      <c r="R129" s="173">
        <v>0</v>
      </c>
      <c r="S129" s="202">
        <v>5</v>
      </c>
    </row>
    <row r="130" spans="1:19" ht="25" customHeight="1" x14ac:dyDescent="0.35">
      <c r="A130" s="177" t="s">
        <v>554</v>
      </c>
      <c r="B130" s="205"/>
      <c r="C130" s="204" t="s">
        <v>555</v>
      </c>
      <c r="D130" s="203">
        <v>4</v>
      </c>
      <c r="E130" s="268" t="s">
        <v>8959</v>
      </c>
      <c r="F130" s="203" t="s">
        <v>259</v>
      </c>
      <c r="G130" s="175" t="s">
        <v>422</v>
      </c>
      <c r="H130" s="173">
        <v>828</v>
      </c>
      <c r="I130" s="173">
        <v>911</v>
      </c>
      <c r="J130" s="173">
        <v>1198</v>
      </c>
      <c r="K130" s="272">
        <v>-9.1108671789242604E-2</v>
      </c>
      <c r="L130" s="173">
        <v>60</v>
      </c>
      <c r="M130" s="173">
        <v>18</v>
      </c>
      <c r="N130" s="173">
        <v>25</v>
      </c>
      <c r="O130" s="272">
        <v>2.3333333333333299</v>
      </c>
      <c r="P130" s="173">
        <v>99</v>
      </c>
      <c r="Q130" s="173">
        <v>716</v>
      </c>
      <c r="R130" s="173">
        <v>0</v>
      </c>
      <c r="S130" s="202">
        <v>13</v>
      </c>
    </row>
    <row r="131" spans="1:19" ht="25" customHeight="1" x14ac:dyDescent="0.35">
      <c r="A131" s="177" t="s">
        <v>1005</v>
      </c>
      <c r="B131" s="205"/>
      <c r="C131" s="204" t="s">
        <v>1006</v>
      </c>
      <c r="D131" s="203">
        <v>1</v>
      </c>
      <c r="E131" s="269" t="s">
        <v>1007</v>
      </c>
      <c r="F131" s="203" t="s">
        <v>256</v>
      </c>
      <c r="G131" s="175" t="s">
        <v>422</v>
      </c>
      <c r="H131" s="173">
        <v>819</v>
      </c>
      <c r="I131" s="173">
        <v>704</v>
      </c>
      <c r="J131" s="173">
        <v>760</v>
      </c>
      <c r="K131" s="272">
        <v>0.16335227272727301</v>
      </c>
      <c r="L131" s="173">
        <v>4</v>
      </c>
      <c r="M131" s="173">
        <v>4</v>
      </c>
      <c r="N131" s="173">
        <v>0</v>
      </c>
      <c r="O131" s="272">
        <v>0</v>
      </c>
      <c r="P131" s="173">
        <v>548</v>
      </c>
      <c r="Q131" s="173">
        <v>271</v>
      </c>
      <c r="R131" s="173">
        <v>0</v>
      </c>
      <c r="S131" s="202">
        <v>0</v>
      </c>
    </row>
    <row r="132" spans="1:19" ht="25" customHeight="1" x14ac:dyDescent="0.35">
      <c r="A132" s="177" t="s">
        <v>570</v>
      </c>
      <c r="B132" s="205"/>
      <c r="C132" s="204" t="s">
        <v>571</v>
      </c>
      <c r="D132" s="203">
        <v>7</v>
      </c>
      <c r="E132" s="268" t="s">
        <v>10913</v>
      </c>
      <c r="F132" s="203" t="s">
        <v>258</v>
      </c>
      <c r="G132" s="175" t="s">
        <v>422</v>
      </c>
      <c r="H132" s="173">
        <v>818</v>
      </c>
      <c r="I132" s="173">
        <v>1086</v>
      </c>
      <c r="J132" s="173">
        <v>1097</v>
      </c>
      <c r="K132" s="272">
        <v>-0.24677716390423601</v>
      </c>
      <c r="L132" s="173">
        <v>42</v>
      </c>
      <c r="M132" s="173">
        <v>14</v>
      </c>
      <c r="N132" s="173">
        <v>20</v>
      </c>
      <c r="O132" s="272">
        <v>2</v>
      </c>
      <c r="P132" s="173">
        <v>26</v>
      </c>
      <c r="Q132" s="173">
        <v>792</v>
      </c>
      <c r="R132" s="173">
        <v>0</v>
      </c>
      <c r="S132" s="202">
        <v>0</v>
      </c>
    </row>
    <row r="133" spans="1:19" ht="25" customHeight="1" x14ac:dyDescent="0.35">
      <c r="A133" s="177" t="s">
        <v>1014</v>
      </c>
      <c r="B133" s="205"/>
      <c r="C133" s="204" t="s">
        <v>1015</v>
      </c>
      <c r="D133" s="203">
        <v>2</v>
      </c>
      <c r="E133" s="268" t="s">
        <v>1016</v>
      </c>
      <c r="F133" s="203" t="s">
        <v>256</v>
      </c>
      <c r="G133" s="175" t="s">
        <v>422</v>
      </c>
      <c r="H133" s="173">
        <v>778</v>
      </c>
      <c r="I133" s="173">
        <v>895</v>
      </c>
      <c r="J133" s="173">
        <v>1283</v>
      </c>
      <c r="K133" s="272">
        <v>-0.13072625698324</v>
      </c>
      <c r="L133" s="173">
        <v>125</v>
      </c>
      <c r="M133" s="173">
        <v>60</v>
      </c>
      <c r="N133" s="173">
        <v>85</v>
      </c>
      <c r="O133" s="272">
        <v>1.0833333333333299</v>
      </c>
      <c r="P133" s="173">
        <v>88</v>
      </c>
      <c r="Q133" s="173">
        <v>687</v>
      </c>
      <c r="R133" s="173">
        <v>0</v>
      </c>
      <c r="S133" s="202">
        <v>3</v>
      </c>
    </row>
    <row r="134" spans="1:19" ht="25" customHeight="1" x14ac:dyDescent="0.35">
      <c r="A134" s="177" t="s">
        <v>576</v>
      </c>
      <c r="B134" s="205"/>
      <c r="C134" s="204" t="s">
        <v>577</v>
      </c>
      <c r="D134" s="203">
        <v>3</v>
      </c>
      <c r="E134" s="268" t="s">
        <v>8954</v>
      </c>
      <c r="F134" s="203" t="s">
        <v>263</v>
      </c>
      <c r="G134" s="175" t="s">
        <v>422</v>
      </c>
      <c r="H134" s="173">
        <v>774</v>
      </c>
      <c r="I134" s="173">
        <v>628</v>
      </c>
      <c r="J134" s="173">
        <v>530</v>
      </c>
      <c r="K134" s="272">
        <v>0.232484076433121</v>
      </c>
      <c r="L134" s="173">
        <v>38</v>
      </c>
      <c r="M134" s="173">
        <v>10</v>
      </c>
      <c r="N134" s="173">
        <v>15</v>
      </c>
      <c r="O134" s="272">
        <v>2.8</v>
      </c>
      <c r="P134" s="173">
        <v>37</v>
      </c>
      <c r="Q134" s="173">
        <v>232</v>
      </c>
      <c r="R134" s="173">
        <v>0</v>
      </c>
      <c r="S134" s="202">
        <v>505</v>
      </c>
    </row>
    <row r="135" spans="1:19" ht="25" customHeight="1" x14ac:dyDescent="0.35">
      <c r="A135" s="177" t="s">
        <v>588</v>
      </c>
      <c r="B135" s="205"/>
      <c r="C135" s="204" t="s">
        <v>589</v>
      </c>
      <c r="D135" s="203">
        <v>23</v>
      </c>
      <c r="E135" s="268" t="s">
        <v>10918</v>
      </c>
      <c r="F135" s="203" t="s">
        <v>9201</v>
      </c>
      <c r="G135" s="175" t="s">
        <v>422</v>
      </c>
      <c r="H135" s="173">
        <v>748</v>
      </c>
      <c r="I135" s="173">
        <v>667</v>
      </c>
      <c r="J135" s="173">
        <v>829</v>
      </c>
      <c r="K135" s="272">
        <v>0.12143928035982</v>
      </c>
      <c r="L135" s="173">
        <v>425</v>
      </c>
      <c r="M135" s="173">
        <v>143</v>
      </c>
      <c r="N135" s="173">
        <v>201</v>
      </c>
      <c r="O135" s="272">
        <v>1.9720279720279701</v>
      </c>
      <c r="P135" s="173">
        <v>306</v>
      </c>
      <c r="Q135" s="173">
        <v>377</v>
      </c>
      <c r="R135" s="173">
        <v>1</v>
      </c>
      <c r="S135" s="202">
        <v>64</v>
      </c>
    </row>
    <row r="136" spans="1:19" ht="25" customHeight="1" x14ac:dyDescent="0.35">
      <c r="A136" s="177" t="s">
        <v>691</v>
      </c>
      <c r="B136" s="205"/>
      <c r="C136" s="204" t="s">
        <v>692</v>
      </c>
      <c r="D136" s="203">
        <v>1</v>
      </c>
      <c r="E136" s="269" t="s">
        <v>693</v>
      </c>
      <c r="F136" s="203" t="s">
        <v>351</v>
      </c>
      <c r="G136" s="175" t="s">
        <v>422</v>
      </c>
      <c r="H136" s="173">
        <v>747</v>
      </c>
      <c r="I136" s="173">
        <v>814</v>
      </c>
      <c r="J136" s="173">
        <v>672</v>
      </c>
      <c r="K136" s="272">
        <v>-8.2309582309582296E-2</v>
      </c>
      <c r="L136" s="173">
        <v>38</v>
      </c>
      <c r="M136" s="173">
        <v>10</v>
      </c>
      <c r="N136" s="173">
        <v>15</v>
      </c>
      <c r="O136" s="272">
        <v>2.8</v>
      </c>
      <c r="P136" s="173">
        <v>11</v>
      </c>
      <c r="Q136" s="173">
        <v>721</v>
      </c>
      <c r="R136" s="173">
        <v>0</v>
      </c>
      <c r="S136" s="202">
        <v>15</v>
      </c>
    </row>
    <row r="137" spans="1:19" ht="25" customHeight="1" x14ac:dyDescent="0.35">
      <c r="A137" s="177" t="s">
        <v>553</v>
      </c>
      <c r="B137" s="205"/>
      <c r="C137" s="204" t="s">
        <v>416</v>
      </c>
      <c r="D137" s="203">
        <v>16</v>
      </c>
      <c r="E137" s="269" t="s">
        <v>8957</v>
      </c>
      <c r="F137" s="203" t="s">
        <v>8856</v>
      </c>
      <c r="G137" s="175" t="s">
        <v>422</v>
      </c>
      <c r="H137" s="173">
        <v>729</v>
      </c>
      <c r="I137" s="173">
        <v>1043</v>
      </c>
      <c r="J137" s="173">
        <v>1320</v>
      </c>
      <c r="K137" s="272">
        <v>-0.30105465004793902</v>
      </c>
      <c r="L137" s="173">
        <v>422</v>
      </c>
      <c r="M137" s="173">
        <v>110</v>
      </c>
      <c r="N137" s="173">
        <v>90</v>
      </c>
      <c r="O137" s="272">
        <v>2.83636363636364</v>
      </c>
      <c r="P137" s="173">
        <v>14</v>
      </c>
      <c r="Q137" s="173">
        <v>571</v>
      </c>
      <c r="R137" s="173">
        <v>4</v>
      </c>
      <c r="S137" s="202">
        <v>140</v>
      </c>
    </row>
    <row r="138" spans="1:19" ht="25" customHeight="1" x14ac:dyDescent="0.35">
      <c r="A138" s="177" t="s">
        <v>578</v>
      </c>
      <c r="B138" s="205"/>
      <c r="C138" s="204" t="s">
        <v>579</v>
      </c>
      <c r="D138" s="203">
        <v>7</v>
      </c>
      <c r="E138" s="269" t="s">
        <v>11980</v>
      </c>
      <c r="F138" s="203" t="s">
        <v>262</v>
      </c>
      <c r="G138" s="175" t="s">
        <v>422</v>
      </c>
      <c r="H138" s="173">
        <v>726</v>
      </c>
      <c r="I138" s="173">
        <v>749</v>
      </c>
      <c r="J138" s="173">
        <v>853</v>
      </c>
      <c r="K138" s="272">
        <v>-3.0707610146862501E-2</v>
      </c>
      <c r="L138" s="173">
        <v>17</v>
      </c>
      <c r="M138" s="173">
        <v>3</v>
      </c>
      <c r="N138" s="173">
        <v>5</v>
      </c>
      <c r="O138" s="272">
        <v>4.6666666666666696</v>
      </c>
      <c r="P138" s="173">
        <v>99</v>
      </c>
      <c r="Q138" s="173">
        <v>525</v>
      </c>
      <c r="R138" s="173">
        <v>0</v>
      </c>
      <c r="S138" s="202">
        <v>102</v>
      </c>
    </row>
    <row r="139" spans="1:19" ht="25" customHeight="1" x14ac:dyDescent="0.35">
      <c r="A139" s="177" t="s">
        <v>604</v>
      </c>
      <c r="B139" s="205" t="s">
        <v>1128</v>
      </c>
      <c r="C139" s="204" t="s">
        <v>605</v>
      </c>
      <c r="D139" s="203">
        <v>5</v>
      </c>
      <c r="E139" s="269" t="s">
        <v>9206</v>
      </c>
      <c r="F139" s="203" t="s">
        <v>266</v>
      </c>
      <c r="G139" s="175" t="s">
        <v>422</v>
      </c>
      <c r="H139" s="173">
        <v>697</v>
      </c>
      <c r="I139" s="173">
        <v>467</v>
      </c>
      <c r="J139" s="173">
        <v>697</v>
      </c>
      <c r="K139" s="272">
        <v>0.49250535331905798</v>
      </c>
      <c r="L139" s="173">
        <v>126</v>
      </c>
      <c r="M139" s="173">
        <v>0</v>
      </c>
      <c r="N139" s="173">
        <v>0</v>
      </c>
      <c r="O139" s="272">
        <v>0</v>
      </c>
      <c r="P139" s="173">
        <v>121</v>
      </c>
      <c r="Q139" s="173">
        <v>576</v>
      </c>
      <c r="R139" s="173">
        <v>0</v>
      </c>
      <c r="S139" s="202">
        <v>0</v>
      </c>
    </row>
    <row r="140" spans="1:19" ht="25" customHeight="1" x14ac:dyDescent="0.35">
      <c r="A140" s="177" t="s">
        <v>586</v>
      </c>
      <c r="B140" s="205" t="s">
        <v>1131</v>
      </c>
      <c r="C140" s="204" t="s">
        <v>587</v>
      </c>
      <c r="D140" s="203">
        <v>7</v>
      </c>
      <c r="E140" s="269" t="s">
        <v>10920</v>
      </c>
      <c r="F140" s="203" t="s">
        <v>9207</v>
      </c>
      <c r="G140" s="175" t="s">
        <v>422</v>
      </c>
      <c r="H140" s="173">
        <v>639</v>
      </c>
      <c r="I140" s="173">
        <v>717</v>
      </c>
      <c r="J140" s="173">
        <v>735</v>
      </c>
      <c r="K140" s="272">
        <v>-0.108786610878661</v>
      </c>
      <c r="L140" s="173">
        <v>38</v>
      </c>
      <c r="M140" s="173">
        <v>10</v>
      </c>
      <c r="N140" s="173">
        <v>14</v>
      </c>
      <c r="O140" s="272">
        <v>2.8</v>
      </c>
      <c r="P140" s="173">
        <v>13</v>
      </c>
      <c r="Q140" s="173">
        <v>625</v>
      </c>
      <c r="R140" s="173">
        <v>0</v>
      </c>
      <c r="S140" s="202">
        <v>1</v>
      </c>
    </row>
    <row r="141" spans="1:19" ht="25" customHeight="1" x14ac:dyDescent="0.35">
      <c r="A141" s="177" t="s">
        <v>598</v>
      </c>
      <c r="B141" s="205"/>
      <c r="C141" s="204" t="s">
        <v>599</v>
      </c>
      <c r="D141" s="203">
        <v>13</v>
      </c>
      <c r="E141" s="268" t="s">
        <v>8947</v>
      </c>
      <c r="F141" s="203" t="s">
        <v>258</v>
      </c>
      <c r="G141" s="175" t="s">
        <v>422</v>
      </c>
      <c r="H141" s="173">
        <v>598</v>
      </c>
      <c r="I141" s="173">
        <v>693</v>
      </c>
      <c r="J141" s="173">
        <v>642</v>
      </c>
      <c r="K141" s="272">
        <v>-0.137085137085137</v>
      </c>
      <c r="L141" s="173">
        <v>21</v>
      </c>
      <c r="M141" s="173">
        <v>7</v>
      </c>
      <c r="N141" s="173">
        <v>11</v>
      </c>
      <c r="O141" s="272">
        <v>2</v>
      </c>
      <c r="P141" s="173">
        <v>53</v>
      </c>
      <c r="Q141" s="173">
        <v>541</v>
      </c>
      <c r="R141" s="173">
        <v>0</v>
      </c>
      <c r="S141" s="202">
        <v>4</v>
      </c>
    </row>
    <row r="142" spans="1:19" ht="25" customHeight="1" x14ac:dyDescent="0.35">
      <c r="A142" s="177" t="s">
        <v>622</v>
      </c>
      <c r="B142" s="205" t="s">
        <v>1125</v>
      </c>
      <c r="C142" s="204" t="s">
        <v>623</v>
      </c>
      <c r="D142" s="203">
        <v>12</v>
      </c>
      <c r="E142" s="268" t="s">
        <v>10919</v>
      </c>
      <c r="F142" s="203" t="s">
        <v>11957</v>
      </c>
      <c r="G142" s="175" t="s">
        <v>422</v>
      </c>
      <c r="H142" s="173">
        <v>594</v>
      </c>
      <c r="I142" s="173">
        <v>678</v>
      </c>
      <c r="J142" s="173">
        <v>768</v>
      </c>
      <c r="K142" s="272">
        <v>-0.123893805309734</v>
      </c>
      <c r="L142" s="173">
        <v>230</v>
      </c>
      <c r="M142" s="173">
        <v>78</v>
      </c>
      <c r="N142" s="173">
        <v>107</v>
      </c>
      <c r="O142" s="272">
        <v>1.94871794871795</v>
      </c>
      <c r="P142" s="173">
        <v>94</v>
      </c>
      <c r="Q142" s="173">
        <v>493</v>
      </c>
      <c r="R142" s="173">
        <v>0</v>
      </c>
      <c r="S142" s="202">
        <v>7</v>
      </c>
    </row>
    <row r="143" spans="1:19" ht="25" customHeight="1" x14ac:dyDescent="0.35">
      <c r="A143" s="177" t="s">
        <v>574</v>
      </c>
      <c r="B143" s="205" t="s">
        <v>1130</v>
      </c>
      <c r="C143" s="204" t="s">
        <v>575</v>
      </c>
      <c r="D143" s="203">
        <v>2</v>
      </c>
      <c r="E143" s="268" t="s">
        <v>8939</v>
      </c>
      <c r="F143" s="203" t="s">
        <v>11981</v>
      </c>
      <c r="G143" s="175" t="s">
        <v>422</v>
      </c>
      <c r="H143" s="173">
        <v>579</v>
      </c>
      <c r="I143" s="173">
        <v>433</v>
      </c>
      <c r="J143" s="173">
        <v>326</v>
      </c>
      <c r="K143" s="272">
        <v>0.33718244803695102</v>
      </c>
      <c r="L143" s="173">
        <v>38</v>
      </c>
      <c r="M143" s="173">
        <v>12</v>
      </c>
      <c r="N143" s="173">
        <v>10</v>
      </c>
      <c r="O143" s="272">
        <v>2.1666666666666701</v>
      </c>
      <c r="P143" s="173">
        <v>0</v>
      </c>
      <c r="Q143" s="173">
        <v>579</v>
      </c>
      <c r="R143" s="173">
        <v>0</v>
      </c>
      <c r="S143" s="202">
        <v>0</v>
      </c>
    </row>
    <row r="144" spans="1:19" ht="25" customHeight="1" x14ac:dyDescent="0.35">
      <c r="A144" s="177" t="s">
        <v>603</v>
      </c>
      <c r="B144" s="205"/>
      <c r="C144" s="204" t="s">
        <v>377</v>
      </c>
      <c r="D144" s="203">
        <v>3</v>
      </c>
      <c r="E144" s="268" t="s">
        <v>8941</v>
      </c>
      <c r="F144" s="203" t="s">
        <v>462</v>
      </c>
      <c r="G144" s="175" t="s">
        <v>422</v>
      </c>
      <c r="H144" s="173">
        <v>564</v>
      </c>
      <c r="I144" s="173">
        <v>464</v>
      </c>
      <c r="J144" s="173">
        <v>798</v>
      </c>
      <c r="K144" s="272">
        <v>0.21551724137931</v>
      </c>
      <c r="L144" s="173">
        <v>638</v>
      </c>
      <c r="M144" s="173">
        <v>152</v>
      </c>
      <c r="N144" s="173">
        <v>71</v>
      </c>
      <c r="O144" s="272">
        <v>3.1973684210526301</v>
      </c>
      <c r="P144" s="173">
        <v>157</v>
      </c>
      <c r="Q144" s="173">
        <v>386</v>
      </c>
      <c r="R144" s="173">
        <v>0</v>
      </c>
      <c r="S144" s="202">
        <v>21</v>
      </c>
    </row>
    <row r="145" spans="1:19" ht="25" customHeight="1" x14ac:dyDescent="0.35">
      <c r="A145" s="177" t="s">
        <v>593</v>
      </c>
      <c r="B145" s="205"/>
      <c r="C145" s="204" t="s">
        <v>393</v>
      </c>
      <c r="D145" s="203">
        <v>5</v>
      </c>
      <c r="E145" s="268" t="s">
        <v>11982</v>
      </c>
      <c r="F145" s="203" t="s">
        <v>257</v>
      </c>
      <c r="G145" s="175" t="s">
        <v>422</v>
      </c>
      <c r="H145" s="173">
        <v>543</v>
      </c>
      <c r="I145" s="173">
        <v>764</v>
      </c>
      <c r="J145" s="173">
        <v>831</v>
      </c>
      <c r="K145" s="272">
        <v>-0.28926701570680602</v>
      </c>
      <c r="L145" s="173">
        <v>132</v>
      </c>
      <c r="M145" s="173">
        <v>48</v>
      </c>
      <c r="N145" s="173">
        <v>53</v>
      </c>
      <c r="O145" s="272">
        <v>1.75</v>
      </c>
      <c r="P145" s="173">
        <v>31</v>
      </c>
      <c r="Q145" s="173">
        <v>499</v>
      </c>
      <c r="R145" s="173">
        <v>0</v>
      </c>
      <c r="S145" s="202">
        <v>13</v>
      </c>
    </row>
    <row r="146" spans="1:19" ht="25" customHeight="1" x14ac:dyDescent="0.35">
      <c r="A146" s="177" t="s">
        <v>632</v>
      </c>
      <c r="B146" s="205"/>
      <c r="C146" s="204" t="s">
        <v>415</v>
      </c>
      <c r="D146" s="203">
        <v>12</v>
      </c>
      <c r="E146" s="269" t="s">
        <v>8937</v>
      </c>
      <c r="F146" s="203" t="s">
        <v>257</v>
      </c>
      <c r="G146" s="175" t="s">
        <v>422</v>
      </c>
      <c r="H146" s="173">
        <v>539</v>
      </c>
      <c r="I146" s="173">
        <v>542</v>
      </c>
      <c r="J146" s="173">
        <v>465</v>
      </c>
      <c r="K146" s="272">
        <v>-5.5350553505535399E-3</v>
      </c>
      <c r="L146" s="173">
        <v>352</v>
      </c>
      <c r="M146" s="173">
        <v>102</v>
      </c>
      <c r="N146" s="173">
        <v>142</v>
      </c>
      <c r="O146" s="272">
        <v>2.4509803921568598</v>
      </c>
      <c r="P146" s="173">
        <v>108</v>
      </c>
      <c r="Q146" s="173">
        <v>426</v>
      </c>
      <c r="R146" s="173">
        <v>0</v>
      </c>
      <c r="S146" s="202">
        <v>5</v>
      </c>
    </row>
    <row r="147" spans="1:19" ht="25" customHeight="1" x14ac:dyDescent="0.35">
      <c r="A147" s="177" t="s">
        <v>694</v>
      </c>
      <c r="B147" s="205"/>
      <c r="C147" s="204" t="s">
        <v>695</v>
      </c>
      <c r="D147" s="203">
        <v>3</v>
      </c>
      <c r="E147" s="269" t="s">
        <v>10917</v>
      </c>
      <c r="F147" s="203" t="s">
        <v>11983</v>
      </c>
      <c r="G147" s="175" t="s">
        <v>422</v>
      </c>
      <c r="H147" s="173">
        <v>521</v>
      </c>
      <c r="I147" s="173">
        <v>657</v>
      </c>
      <c r="J147" s="173">
        <v>855</v>
      </c>
      <c r="K147" s="272">
        <v>-0.20700152207001499</v>
      </c>
      <c r="L147" s="173">
        <v>833</v>
      </c>
      <c r="M147" s="173">
        <v>314</v>
      </c>
      <c r="N147" s="173">
        <v>382</v>
      </c>
      <c r="O147" s="272">
        <v>1.6528662420382201</v>
      </c>
      <c r="P147" s="173">
        <v>79</v>
      </c>
      <c r="Q147" s="173">
        <v>424</v>
      </c>
      <c r="R147" s="173">
        <v>1</v>
      </c>
      <c r="S147" s="202">
        <v>17</v>
      </c>
    </row>
    <row r="148" spans="1:19" ht="25" customHeight="1" x14ac:dyDescent="0.35">
      <c r="A148" s="177" t="s">
        <v>662</v>
      </c>
      <c r="B148" s="205"/>
      <c r="C148" s="204" t="s">
        <v>396</v>
      </c>
      <c r="D148" s="203">
        <v>6</v>
      </c>
      <c r="E148" s="269" t="s">
        <v>11984</v>
      </c>
      <c r="F148" s="203" t="s">
        <v>11957</v>
      </c>
      <c r="G148" s="175" t="s">
        <v>422</v>
      </c>
      <c r="H148" s="173">
        <v>480</v>
      </c>
      <c r="I148" s="173">
        <v>590</v>
      </c>
      <c r="J148" s="173">
        <v>514</v>
      </c>
      <c r="K148" s="272">
        <v>-0.186440677966102</v>
      </c>
      <c r="L148" s="173">
        <v>25</v>
      </c>
      <c r="M148" s="173">
        <v>38</v>
      </c>
      <c r="N148" s="173">
        <v>12</v>
      </c>
      <c r="O148" s="272">
        <v>-0.34210526315789502</v>
      </c>
      <c r="P148" s="173">
        <v>113</v>
      </c>
      <c r="Q148" s="173">
        <v>365</v>
      </c>
      <c r="R148" s="173">
        <v>0</v>
      </c>
      <c r="S148" s="202">
        <v>2</v>
      </c>
    </row>
    <row r="149" spans="1:19" ht="25" customHeight="1" x14ac:dyDescent="0.35">
      <c r="A149" s="177" t="s">
        <v>1025</v>
      </c>
      <c r="B149" s="205"/>
      <c r="C149" s="204" t="s">
        <v>1026</v>
      </c>
      <c r="D149" s="203">
        <v>9</v>
      </c>
      <c r="E149" s="269" t="s">
        <v>8846</v>
      </c>
      <c r="F149" s="203" t="s">
        <v>9216</v>
      </c>
      <c r="G149" s="175" t="s">
        <v>422</v>
      </c>
      <c r="H149" s="173">
        <v>474</v>
      </c>
      <c r="I149" s="173">
        <v>888</v>
      </c>
      <c r="J149" s="173">
        <v>0</v>
      </c>
      <c r="K149" s="272">
        <v>-0.46621621621621601</v>
      </c>
      <c r="L149" s="173">
        <v>0</v>
      </c>
      <c r="M149" s="173">
        <v>4</v>
      </c>
      <c r="N149" s="173">
        <v>0</v>
      </c>
      <c r="O149" s="272">
        <v>-1</v>
      </c>
      <c r="P149" s="173">
        <v>262</v>
      </c>
      <c r="Q149" s="173">
        <v>212</v>
      </c>
      <c r="R149" s="173">
        <v>0</v>
      </c>
      <c r="S149" s="202">
        <v>0</v>
      </c>
    </row>
    <row r="150" spans="1:19" ht="25" customHeight="1" x14ac:dyDescent="0.35">
      <c r="A150" s="177" t="s">
        <v>707</v>
      </c>
      <c r="B150" s="205"/>
      <c r="C150" s="204" t="s">
        <v>708</v>
      </c>
      <c r="D150" s="203">
        <v>16</v>
      </c>
      <c r="E150" s="268" t="s">
        <v>8950</v>
      </c>
      <c r="F150" s="203" t="s">
        <v>9198</v>
      </c>
      <c r="G150" s="175" t="s">
        <v>422</v>
      </c>
      <c r="H150" s="173">
        <v>430</v>
      </c>
      <c r="I150" s="173">
        <v>535</v>
      </c>
      <c r="J150" s="173">
        <v>622</v>
      </c>
      <c r="K150" s="272">
        <v>-0.19626168224299101</v>
      </c>
      <c r="L150" s="173">
        <v>10</v>
      </c>
      <c r="M150" s="173">
        <v>3</v>
      </c>
      <c r="N150" s="173">
        <v>2</v>
      </c>
      <c r="O150" s="272">
        <v>2.3333333333333299</v>
      </c>
      <c r="P150" s="173">
        <v>59</v>
      </c>
      <c r="Q150" s="173">
        <v>350</v>
      </c>
      <c r="R150" s="173">
        <v>0</v>
      </c>
      <c r="S150" s="202">
        <v>21</v>
      </c>
    </row>
    <row r="151" spans="1:19" ht="25" customHeight="1" x14ac:dyDescent="0.35">
      <c r="A151" s="177" t="s">
        <v>608</v>
      </c>
      <c r="B151" s="205"/>
      <c r="C151" s="204" t="s">
        <v>609</v>
      </c>
      <c r="D151" s="203">
        <v>1</v>
      </c>
      <c r="E151" s="268" t="s">
        <v>610</v>
      </c>
      <c r="F151" s="203" t="s">
        <v>262</v>
      </c>
      <c r="G151" s="175" t="s">
        <v>422</v>
      </c>
      <c r="H151" s="173">
        <v>428</v>
      </c>
      <c r="I151" s="173">
        <v>392</v>
      </c>
      <c r="J151" s="173">
        <v>474</v>
      </c>
      <c r="K151" s="272">
        <v>9.18367346938775E-2</v>
      </c>
      <c r="L151" s="173">
        <v>1</v>
      </c>
      <c r="M151" s="173">
        <v>2</v>
      </c>
      <c r="N151" s="173">
        <v>0</v>
      </c>
      <c r="O151" s="272">
        <v>-0.5</v>
      </c>
      <c r="P151" s="173">
        <v>392</v>
      </c>
      <c r="Q151" s="173">
        <v>9</v>
      </c>
      <c r="R151" s="173">
        <v>0</v>
      </c>
      <c r="S151" s="202">
        <v>27</v>
      </c>
    </row>
    <row r="152" spans="1:19" ht="25" customHeight="1" x14ac:dyDescent="0.35">
      <c r="A152" s="177" t="s">
        <v>600</v>
      </c>
      <c r="B152" s="205"/>
      <c r="C152" s="204" t="s">
        <v>601</v>
      </c>
      <c r="D152" s="203">
        <v>2</v>
      </c>
      <c r="E152" s="268" t="s">
        <v>8944</v>
      </c>
      <c r="F152" s="203" t="s">
        <v>262</v>
      </c>
      <c r="G152" s="175" t="s">
        <v>422</v>
      </c>
      <c r="H152" s="173">
        <v>384</v>
      </c>
      <c r="I152" s="173">
        <v>373</v>
      </c>
      <c r="J152" s="173">
        <v>450</v>
      </c>
      <c r="K152" s="272">
        <v>2.9490616621983899E-2</v>
      </c>
      <c r="L152" s="173">
        <v>17</v>
      </c>
      <c r="M152" s="173">
        <v>3</v>
      </c>
      <c r="N152" s="173">
        <v>5</v>
      </c>
      <c r="O152" s="272">
        <v>4.6666666666666696</v>
      </c>
      <c r="P152" s="173">
        <v>0</v>
      </c>
      <c r="Q152" s="173">
        <v>384</v>
      </c>
      <c r="R152" s="173">
        <v>0</v>
      </c>
      <c r="S152" s="202">
        <v>0</v>
      </c>
    </row>
    <row r="153" spans="1:19" ht="25" customHeight="1" x14ac:dyDescent="0.35">
      <c r="A153" s="177" t="s">
        <v>628</v>
      </c>
      <c r="B153" s="205" t="s">
        <v>1125</v>
      </c>
      <c r="C153" s="204" t="s">
        <v>629</v>
      </c>
      <c r="D153" s="203">
        <v>3</v>
      </c>
      <c r="E153" s="268" t="s">
        <v>630</v>
      </c>
      <c r="F153" s="203" t="s">
        <v>254</v>
      </c>
      <c r="G153" s="175" t="s">
        <v>422</v>
      </c>
      <c r="H153" s="173">
        <v>371</v>
      </c>
      <c r="I153" s="173">
        <v>540</v>
      </c>
      <c r="J153" s="173">
        <v>194</v>
      </c>
      <c r="K153" s="272">
        <v>-0.312962962962963</v>
      </c>
      <c r="L153" s="173">
        <v>59</v>
      </c>
      <c r="M153" s="173">
        <v>17</v>
      </c>
      <c r="N153" s="173">
        <v>25</v>
      </c>
      <c r="O153" s="272">
        <v>2.47058823529412</v>
      </c>
      <c r="P153" s="173">
        <v>146</v>
      </c>
      <c r="Q153" s="173">
        <v>225</v>
      </c>
      <c r="R153" s="173">
        <v>0</v>
      </c>
      <c r="S153" s="202">
        <v>0</v>
      </c>
    </row>
    <row r="154" spans="1:19" ht="25" customHeight="1" x14ac:dyDescent="0.35">
      <c r="A154" s="177" t="s">
        <v>620</v>
      </c>
      <c r="B154" s="205"/>
      <c r="C154" s="204" t="s">
        <v>621</v>
      </c>
      <c r="D154" s="203">
        <v>10</v>
      </c>
      <c r="E154" s="268" t="s">
        <v>10928</v>
      </c>
      <c r="F154" s="203" t="s">
        <v>8856</v>
      </c>
      <c r="G154" s="175" t="s">
        <v>422</v>
      </c>
      <c r="H154" s="173">
        <v>330</v>
      </c>
      <c r="I154" s="173">
        <v>286</v>
      </c>
      <c r="J154" s="173">
        <v>230</v>
      </c>
      <c r="K154" s="272">
        <v>0.15384615384615399</v>
      </c>
      <c r="L154" s="173">
        <v>77</v>
      </c>
      <c r="M154" s="173">
        <v>31</v>
      </c>
      <c r="N154" s="173">
        <v>41</v>
      </c>
      <c r="O154" s="272">
        <v>1.4838709677419399</v>
      </c>
      <c r="P154" s="173">
        <v>52</v>
      </c>
      <c r="Q154" s="173">
        <v>266</v>
      </c>
      <c r="R154" s="173">
        <v>10</v>
      </c>
      <c r="S154" s="202">
        <v>2</v>
      </c>
    </row>
    <row r="155" spans="1:19" ht="25" customHeight="1" x14ac:dyDescent="0.35">
      <c r="A155" s="177" t="s">
        <v>631</v>
      </c>
      <c r="B155" s="205" t="s">
        <v>1125</v>
      </c>
      <c r="C155" s="204" t="s">
        <v>10922</v>
      </c>
      <c r="D155" s="203">
        <v>36</v>
      </c>
      <c r="E155" s="268" t="s">
        <v>11985</v>
      </c>
      <c r="F155" s="203" t="s">
        <v>256</v>
      </c>
      <c r="G155" s="175" t="s">
        <v>422</v>
      </c>
      <c r="H155" s="173">
        <v>305</v>
      </c>
      <c r="I155" s="173">
        <v>450</v>
      </c>
      <c r="J155" s="173">
        <v>491</v>
      </c>
      <c r="K155" s="272">
        <v>-0.32222222222222202</v>
      </c>
      <c r="L155" s="173">
        <v>42</v>
      </c>
      <c r="M155" s="173">
        <v>14</v>
      </c>
      <c r="N155" s="173">
        <v>19</v>
      </c>
      <c r="O155" s="272">
        <v>2</v>
      </c>
      <c r="P155" s="173">
        <v>66</v>
      </c>
      <c r="Q155" s="173">
        <v>233</v>
      </c>
      <c r="R155" s="173">
        <v>0</v>
      </c>
      <c r="S155" s="202">
        <v>6</v>
      </c>
    </row>
    <row r="156" spans="1:19" ht="25" customHeight="1" x14ac:dyDescent="0.35">
      <c r="A156" s="177" t="s">
        <v>618</v>
      </c>
      <c r="B156" s="205" t="s">
        <v>1125</v>
      </c>
      <c r="C156" s="204" t="s">
        <v>619</v>
      </c>
      <c r="D156" s="203">
        <v>11</v>
      </c>
      <c r="E156" s="268" t="s">
        <v>8938</v>
      </c>
      <c r="F156" s="203" t="s">
        <v>9201</v>
      </c>
      <c r="G156" s="175" t="s">
        <v>422</v>
      </c>
      <c r="H156" s="173">
        <v>276</v>
      </c>
      <c r="I156" s="173">
        <v>311</v>
      </c>
      <c r="J156" s="173">
        <v>432</v>
      </c>
      <c r="K156" s="272">
        <v>-0.112540192926045</v>
      </c>
      <c r="L156" s="173">
        <v>42</v>
      </c>
      <c r="M156" s="173">
        <v>14</v>
      </c>
      <c r="N156" s="173">
        <v>20</v>
      </c>
      <c r="O156" s="272">
        <v>2</v>
      </c>
      <c r="P156" s="173">
        <v>0</v>
      </c>
      <c r="Q156" s="173">
        <v>276</v>
      </c>
      <c r="R156" s="173">
        <v>0</v>
      </c>
      <c r="S156" s="202">
        <v>0</v>
      </c>
    </row>
    <row r="157" spans="1:19" ht="25" customHeight="1" x14ac:dyDescent="0.35">
      <c r="A157" s="177" t="s">
        <v>591</v>
      </c>
      <c r="B157" s="205" t="s">
        <v>1130</v>
      </c>
      <c r="C157" s="204" t="s">
        <v>592</v>
      </c>
      <c r="D157" s="203">
        <v>10</v>
      </c>
      <c r="E157" s="269" t="s">
        <v>8942</v>
      </c>
      <c r="F157" s="203" t="s">
        <v>9210</v>
      </c>
      <c r="G157" s="175" t="s">
        <v>422</v>
      </c>
      <c r="H157" s="173">
        <v>265</v>
      </c>
      <c r="I157" s="173">
        <v>413</v>
      </c>
      <c r="J157" s="173">
        <v>423</v>
      </c>
      <c r="K157" s="272">
        <v>-0.35835351089588402</v>
      </c>
      <c r="L157" s="173">
        <v>38</v>
      </c>
      <c r="M157" s="173">
        <v>10</v>
      </c>
      <c r="N157" s="173">
        <v>10</v>
      </c>
      <c r="O157" s="272">
        <v>2.8</v>
      </c>
      <c r="P157" s="173">
        <v>6</v>
      </c>
      <c r="Q157" s="173">
        <v>259</v>
      </c>
      <c r="R157" s="173">
        <v>0</v>
      </c>
      <c r="S157" s="202">
        <v>0</v>
      </c>
    </row>
    <row r="158" spans="1:19" ht="25" customHeight="1" x14ac:dyDescent="0.35">
      <c r="A158" s="177" t="s">
        <v>611</v>
      </c>
      <c r="B158" s="205" t="s">
        <v>1126</v>
      </c>
      <c r="C158" s="204" t="s">
        <v>612</v>
      </c>
      <c r="D158" s="203">
        <v>11</v>
      </c>
      <c r="E158" s="268" t="s">
        <v>11986</v>
      </c>
      <c r="F158" s="203" t="s">
        <v>9211</v>
      </c>
      <c r="G158" s="175" t="s">
        <v>422</v>
      </c>
      <c r="H158" s="173">
        <v>263</v>
      </c>
      <c r="I158" s="173">
        <v>253</v>
      </c>
      <c r="J158" s="173">
        <v>282</v>
      </c>
      <c r="K158" s="272">
        <v>3.9525691699604702E-2</v>
      </c>
      <c r="L158" s="173">
        <v>581</v>
      </c>
      <c r="M158" s="173">
        <v>114</v>
      </c>
      <c r="N158" s="173">
        <v>15</v>
      </c>
      <c r="O158" s="272">
        <v>4.09649122807018</v>
      </c>
      <c r="P158" s="173">
        <v>19</v>
      </c>
      <c r="Q158" s="173">
        <v>244</v>
      </c>
      <c r="R158" s="173">
        <v>0</v>
      </c>
      <c r="S158" s="202">
        <v>0</v>
      </c>
    </row>
    <row r="159" spans="1:19" ht="25" customHeight="1" x14ac:dyDescent="0.35">
      <c r="A159" s="177" t="s">
        <v>643</v>
      </c>
      <c r="B159" s="205"/>
      <c r="C159" s="204" t="s">
        <v>10927</v>
      </c>
      <c r="D159" s="203">
        <v>1</v>
      </c>
      <c r="E159" s="268" t="s">
        <v>10927</v>
      </c>
      <c r="F159" s="203" t="s">
        <v>254</v>
      </c>
      <c r="G159" s="175" t="s">
        <v>422</v>
      </c>
      <c r="H159" s="173">
        <v>251</v>
      </c>
      <c r="I159" s="173">
        <v>238</v>
      </c>
      <c r="J159" s="173">
        <v>243</v>
      </c>
      <c r="K159" s="272">
        <v>5.4621848739495799E-2</v>
      </c>
      <c r="L159" s="173">
        <v>0</v>
      </c>
      <c r="M159" s="173">
        <v>0</v>
      </c>
      <c r="N159" s="173">
        <v>0</v>
      </c>
      <c r="O159" s="272">
        <v>0</v>
      </c>
      <c r="P159" s="173">
        <v>31</v>
      </c>
      <c r="Q159" s="173">
        <v>220</v>
      </c>
      <c r="R159" s="173">
        <v>0</v>
      </c>
      <c r="S159" s="202">
        <v>0</v>
      </c>
    </row>
    <row r="160" spans="1:19" ht="25" customHeight="1" x14ac:dyDescent="0.35">
      <c r="A160" s="177" t="s">
        <v>613</v>
      </c>
      <c r="B160" s="205"/>
      <c r="C160" s="204" t="s">
        <v>614</v>
      </c>
      <c r="D160" s="203">
        <v>5</v>
      </c>
      <c r="E160" s="268" t="s">
        <v>8940</v>
      </c>
      <c r="F160" s="203" t="s">
        <v>11987</v>
      </c>
      <c r="G160" s="175" t="s">
        <v>422</v>
      </c>
      <c r="H160" s="173">
        <v>248</v>
      </c>
      <c r="I160" s="173">
        <v>298</v>
      </c>
      <c r="J160" s="173">
        <v>383</v>
      </c>
      <c r="K160" s="272">
        <v>-0.16778523489932901</v>
      </c>
      <c r="L160" s="173">
        <v>52</v>
      </c>
      <c r="M160" s="173">
        <v>28</v>
      </c>
      <c r="N160" s="173">
        <v>36</v>
      </c>
      <c r="O160" s="272">
        <v>0.85714285714285698</v>
      </c>
      <c r="P160" s="173">
        <v>31</v>
      </c>
      <c r="Q160" s="173">
        <v>204</v>
      </c>
      <c r="R160" s="173">
        <v>0</v>
      </c>
      <c r="S160" s="202">
        <v>13</v>
      </c>
    </row>
    <row r="161" spans="1:19" ht="25" customHeight="1" x14ac:dyDescent="0.35">
      <c r="A161" s="177" t="s">
        <v>596</v>
      </c>
      <c r="B161" s="205"/>
      <c r="C161" s="204" t="s">
        <v>597</v>
      </c>
      <c r="D161" s="203">
        <v>3</v>
      </c>
      <c r="E161" s="268" t="s">
        <v>8945</v>
      </c>
      <c r="F161" s="203" t="s">
        <v>8856</v>
      </c>
      <c r="G161" s="175" t="s">
        <v>422</v>
      </c>
      <c r="H161" s="173">
        <v>246</v>
      </c>
      <c r="I161" s="173">
        <v>296</v>
      </c>
      <c r="J161" s="173">
        <v>450</v>
      </c>
      <c r="K161" s="272">
        <v>-0.168918918918919</v>
      </c>
      <c r="L161" s="173">
        <v>0</v>
      </c>
      <c r="M161" s="173">
        <v>0</v>
      </c>
      <c r="N161" s="173">
        <v>0</v>
      </c>
      <c r="O161" s="272">
        <v>0</v>
      </c>
      <c r="P161" s="173">
        <v>0</v>
      </c>
      <c r="Q161" s="173">
        <v>196</v>
      </c>
      <c r="R161" s="173">
        <v>0</v>
      </c>
      <c r="S161" s="202">
        <v>50</v>
      </c>
    </row>
    <row r="162" spans="1:19" ht="25" customHeight="1" x14ac:dyDescent="0.35">
      <c r="A162" s="177" t="s">
        <v>860</v>
      </c>
      <c r="B162" s="205"/>
      <c r="C162" s="204" t="s">
        <v>365</v>
      </c>
      <c r="D162" s="203">
        <v>10</v>
      </c>
      <c r="E162" s="268" t="s">
        <v>10923</v>
      </c>
      <c r="F162" s="203" t="s">
        <v>259</v>
      </c>
      <c r="G162" s="175" t="s">
        <v>422</v>
      </c>
      <c r="H162" s="173">
        <v>234</v>
      </c>
      <c r="I162" s="173">
        <v>0</v>
      </c>
      <c r="J162" s="173">
        <v>293</v>
      </c>
      <c r="K162" s="272">
        <v>0</v>
      </c>
      <c r="L162" s="173">
        <v>0</v>
      </c>
      <c r="M162" s="173">
        <v>0</v>
      </c>
      <c r="N162" s="173">
        <v>0</v>
      </c>
      <c r="O162" s="272">
        <v>0</v>
      </c>
      <c r="P162" s="173">
        <v>5</v>
      </c>
      <c r="Q162" s="173">
        <v>183</v>
      </c>
      <c r="R162" s="173">
        <v>0</v>
      </c>
      <c r="S162" s="202">
        <v>46</v>
      </c>
    </row>
    <row r="163" spans="1:19" ht="25" customHeight="1" x14ac:dyDescent="0.35">
      <c r="A163" s="177" t="s">
        <v>1038</v>
      </c>
      <c r="B163" s="205" t="s">
        <v>1130</v>
      </c>
      <c r="C163" s="204" t="s">
        <v>405</v>
      </c>
      <c r="D163" s="203">
        <v>23</v>
      </c>
      <c r="E163" s="268" t="s">
        <v>10930</v>
      </c>
      <c r="F163" s="203" t="s">
        <v>254</v>
      </c>
      <c r="G163" s="175" t="s">
        <v>422</v>
      </c>
      <c r="H163" s="173">
        <v>233</v>
      </c>
      <c r="I163" s="173">
        <v>263</v>
      </c>
      <c r="J163" s="173">
        <v>86</v>
      </c>
      <c r="K163" s="272">
        <v>-0.114068441064639</v>
      </c>
      <c r="L163" s="173">
        <v>58</v>
      </c>
      <c r="M163" s="173">
        <v>17</v>
      </c>
      <c r="N163" s="173">
        <v>19</v>
      </c>
      <c r="O163" s="272">
        <v>2.4117647058823501</v>
      </c>
      <c r="P163" s="173">
        <v>0</v>
      </c>
      <c r="Q163" s="173">
        <v>139</v>
      </c>
      <c r="R163" s="173">
        <v>0</v>
      </c>
      <c r="S163" s="202">
        <v>94</v>
      </c>
    </row>
    <row r="164" spans="1:19" ht="25" customHeight="1" x14ac:dyDescent="0.35">
      <c r="A164" s="177" t="s">
        <v>663</v>
      </c>
      <c r="B164" s="205"/>
      <c r="C164" s="204" t="s">
        <v>664</v>
      </c>
      <c r="D164" s="203">
        <v>2</v>
      </c>
      <c r="E164" s="268" t="s">
        <v>1137</v>
      </c>
      <c r="F164" s="203" t="s">
        <v>11590</v>
      </c>
      <c r="G164" s="175" t="s">
        <v>422</v>
      </c>
      <c r="H164" s="173">
        <v>233</v>
      </c>
      <c r="I164" s="173">
        <v>235</v>
      </c>
      <c r="J164" s="173">
        <v>115</v>
      </c>
      <c r="K164" s="272">
        <v>-8.5106382978723492E-3</v>
      </c>
      <c r="L164" s="173">
        <v>64</v>
      </c>
      <c r="M164" s="173">
        <v>24</v>
      </c>
      <c r="N164" s="173">
        <v>37</v>
      </c>
      <c r="O164" s="272">
        <v>1.6666666666666701</v>
      </c>
      <c r="P164" s="173">
        <v>65</v>
      </c>
      <c r="Q164" s="173">
        <v>166</v>
      </c>
      <c r="R164" s="173">
        <v>0</v>
      </c>
      <c r="S164" s="202">
        <v>2</v>
      </c>
    </row>
    <row r="165" spans="1:19" ht="25" customHeight="1" x14ac:dyDescent="0.35">
      <c r="A165" s="177" t="s">
        <v>639</v>
      </c>
      <c r="B165" s="205"/>
      <c r="C165" s="204" t="s">
        <v>640</v>
      </c>
      <c r="D165" s="203">
        <v>2</v>
      </c>
      <c r="E165" s="268" t="s">
        <v>8935</v>
      </c>
      <c r="F165" s="203" t="s">
        <v>258</v>
      </c>
      <c r="G165" s="175" t="s">
        <v>422</v>
      </c>
      <c r="H165" s="173">
        <v>233</v>
      </c>
      <c r="I165" s="173">
        <v>218</v>
      </c>
      <c r="J165" s="173">
        <v>256</v>
      </c>
      <c r="K165" s="272">
        <v>6.8807339449541205E-2</v>
      </c>
      <c r="L165" s="173">
        <v>0</v>
      </c>
      <c r="M165" s="173">
        <v>0</v>
      </c>
      <c r="N165" s="173">
        <v>0</v>
      </c>
      <c r="O165" s="272">
        <v>0</v>
      </c>
      <c r="P165" s="173">
        <v>27</v>
      </c>
      <c r="Q165" s="173">
        <v>203</v>
      </c>
      <c r="R165" s="173">
        <v>0</v>
      </c>
      <c r="S165" s="202">
        <v>3</v>
      </c>
    </row>
    <row r="166" spans="1:19" ht="25" customHeight="1" x14ac:dyDescent="0.35">
      <c r="A166" s="177" t="s">
        <v>970</v>
      </c>
      <c r="B166" s="205"/>
      <c r="C166" s="204" t="s">
        <v>971</v>
      </c>
      <c r="D166" s="203">
        <v>4</v>
      </c>
      <c r="E166" s="268" t="s">
        <v>8933</v>
      </c>
      <c r="F166" s="203" t="s">
        <v>262</v>
      </c>
      <c r="G166" s="175" t="s">
        <v>422</v>
      </c>
      <c r="H166" s="173">
        <v>213</v>
      </c>
      <c r="I166" s="173">
        <v>186</v>
      </c>
      <c r="J166" s="173">
        <v>190</v>
      </c>
      <c r="K166" s="272">
        <v>0.14516129032258099</v>
      </c>
      <c r="L166" s="173">
        <v>0</v>
      </c>
      <c r="M166" s="173">
        <v>0</v>
      </c>
      <c r="N166" s="173">
        <v>0</v>
      </c>
      <c r="O166" s="272">
        <v>0</v>
      </c>
      <c r="P166" s="173">
        <v>7</v>
      </c>
      <c r="Q166" s="173">
        <v>206</v>
      </c>
      <c r="R166" s="173">
        <v>0</v>
      </c>
      <c r="S166" s="202">
        <v>0</v>
      </c>
    </row>
    <row r="167" spans="1:19" ht="25" customHeight="1" x14ac:dyDescent="0.35">
      <c r="A167" s="177" t="s">
        <v>665</v>
      </c>
      <c r="B167" s="205" t="s">
        <v>1131</v>
      </c>
      <c r="C167" s="204" t="s">
        <v>364</v>
      </c>
      <c r="D167" s="203">
        <v>9</v>
      </c>
      <c r="E167" s="268" t="s">
        <v>11988</v>
      </c>
      <c r="F167" s="203" t="s">
        <v>263</v>
      </c>
      <c r="G167" s="175" t="s">
        <v>422</v>
      </c>
      <c r="H167" s="173">
        <v>198</v>
      </c>
      <c r="I167" s="173">
        <v>197</v>
      </c>
      <c r="J167" s="173">
        <v>208</v>
      </c>
      <c r="K167" s="272">
        <v>5.0761421319795996E-3</v>
      </c>
      <c r="L167" s="173">
        <v>22</v>
      </c>
      <c r="M167" s="173">
        <v>8</v>
      </c>
      <c r="N167" s="173">
        <v>10</v>
      </c>
      <c r="O167" s="272">
        <v>1.75</v>
      </c>
      <c r="P167" s="173">
        <v>30</v>
      </c>
      <c r="Q167" s="173">
        <v>168</v>
      </c>
      <c r="R167" s="173">
        <v>0</v>
      </c>
      <c r="S167" s="202">
        <v>0</v>
      </c>
    </row>
    <row r="168" spans="1:19" ht="25" customHeight="1" x14ac:dyDescent="0.35">
      <c r="A168" s="177" t="s">
        <v>709</v>
      </c>
      <c r="B168" s="205"/>
      <c r="C168" s="204" t="s">
        <v>710</v>
      </c>
      <c r="D168" s="203">
        <v>6</v>
      </c>
      <c r="E168" s="269" t="s">
        <v>11989</v>
      </c>
      <c r="F168" s="203" t="s">
        <v>257</v>
      </c>
      <c r="G168" s="175" t="s">
        <v>422</v>
      </c>
      <c r="H168" s="173">
        <v>198</v>
      </c>
      <c r="I168" s="173">
        <v>260</v>
      </c>
      <c r="J168" s="173">
        <v>246</v>
      </c>
      <c r="K168" s="272">
        <v>-0.238461538461539</v>
      </c>
      <c r="L168" s="173">
        <v>108</v>
      </c>
      <c r="M168" s="173">
        <v>41</v>
      </c>
      <c r="N168" s="173">
        <v>46</v>
      </c>
      <c r="O168" s="272">
        <v>1.6341463414634101</v>
      </c>
      <c r="P168" s="173">
        <v>4</v>
      </c>
      <c r="Q168" s="173">
        <v>194</v>
      </c>
      <c r="R168" s="173">
        <v>0</v>
      </c>
      <c r="S168" s="202">
        <v>0</v>
      </c>
    </row>
    <row r="169" spans="1:19" ht="25" customHeight="1" x14ac:dyDescent="0.35">
      <c r="A169" s="177" t="s">
        <v>626</v>
      </c>
      <c r="B169" s="205" t="s">
        <v>1127</v>
      </c>
      <c r="C169" s="204" t="s">
        <v>627</v>
      </c>
      <c r="D169" s="203">
        <v>8</v>
      </c>
      <c r="E169" s="269" t="s">
        <v>8932</v>
      </c>
      <c r="F169" s="203" t="s">
        <v>257</v>
      </c>
      <c r="G169" s="175" t="s">
        <v>422</v>
      </c>
      <c r="H169" s="173">
        <v>195</v>
      </c>
      <c r="I169" s="173">
        <v>228</v>
      </c>
      <c r="J169" s="173">
        <v>281</v>
      </c>
      <c r="K169" s="272">
        <v>-0.144736842105263</v>
      </c>
      <c r="L169" s="173">
        <v>21</v>
      </c>
      <c r="M169" s="173">
        <v>7</v>
      </c>
      <c r="N169" s="173">
        <v>10</v>
      </c>
      <c r="O169" s="272">
        <v>2</v>
      </c>
      <c r="P169" s="173">
        <v>79</v>
      </c>
      <c r="Q169" s="173">
        <v>116</v>
      </c>
      <c r="R169" s="173">
        <v>0</v>
      </c>
      <c r="S169" s="202">
        <v>0</v>
      </c>
    </row>
    <row r="170" spans="1:19" ht="25" customHeight="1" x14ac:dyDescent="0.35">
      <c r="A170" s="177" t="s">
        <v>637</v>
      </c>
      <c r="B170" s="205"/>
      <c r="C170" s="204" t="s">
        <v>638</v>
      </c>
      <c r="D170" s="203">
        <v>2</v>
      </c>
      <c r="E170" s="269" t="s">
        <v>8936</v>
      </c>
      <c r="F170" s="203" t="s">
        <v>11955</v>
      </c>
      <c r="G170" s="175" t="s">
        <v>422</v>
      </c>
      <c r="H170" s="173">
        <v>168</v>
      </c>
      <c r="I170" s="173">
        <v>176</v>
      </c>
      <c r="J170" s="173">
        <v>264</v>
      </c>
      <c r="K170" s="272">
        <v>-4.54545454545454E-2</v>
      </c>
      <c r="L170" s="173">
        <v>112</v>
      </c>
      <c r="M170" s="173">
        <v>37</v>
      </c>
      <c r="N170" s="173">
        <v>50</v>
      </c>
      <c r="O170" s="272">
        <v>2.0270270270270299</v>
      </c>
      <c r="P170" s="173">
        <v>0</v>
      </c>
      <c r="Q170" s="173">
        <v>168</v>
      </c>
      <c r="R170" s="173">
        <v>0</v>
      </c>
      <c r="S170" s="202">
        <v>0</v>
      </c>
    </row>
    <row r="171" spans="1:19" ht="25" customHeight="1" x14ac:dyDescent="0.35">
      <c r="A171" s="177" t="s">
        <v>641</v>
      </c>
      <c r="B171" s="205"/>
      <c r="C171" s="204" t="s">
        <v>11007</v>
      </c>
      <c r="D171" s="203">
        <v>1</v>
      </c>
      <c r="E171" s="268" t="s">
        <v>642</v>
      </c>
      <c r="F171" s="203" t="s">
        <v>257</v>
      </c>
      <c r="G171" s="175" t="s">
        <v>422</v>
      </c>
      <c r="H171" s="173">
        <v>165</v>
      </c>
      <c r="I171" s="173">
        <v>182</v>
      </c>
      <c r="J171" s="173">
        <v>244</v>
      </c>
      <c r="K171" s="272">
        <v>-9.3406593406593394E-2</v>
      </c>
      <c r="L171" s="173">
        <v>107</v>
      </c>
      <c r="M171" s="173">
        <v>118</v>
      </c>
      <c r="N171" s="173">
        <v>136</v>
      </c>
      <c r="O171" s="272">
        <v>-9.3220338983050793E-2</v>
      </c>
      <c r="P171" s="173">
        <v>49</v>
      </c>
      <c r="Q171" s="173">
        <v>116</v>
      </c>
      <c r="R171" s="173">
        <v>0</v>
      </c>
      <c r="S171" s="202">
        <v>0</v>
      </c>
    </row>
    <row r="172" spans="1:19" ht="25" customHeight="1" x14ac:dyDescent="0.35">
      <c r="A172" s="177" t="s">
        <v>690</v>
      </c>
      <c r="B172" s="205"/>
      <c r="C172" s="204" t="s">
        <v>10926</v>
      </c>
      <c r="D172" s="203">
        <v>3</v>
      </c>
      <c r="E172" s="268" t="s">
        <v>8924</v>
      </c>
      <c r="F172" s="203" t="s">
        <v>11955</v>
      </c>
      <c r="G172" s="175" t="s">
        <v>422</v>
      </c>
      <c r="H172" s="173">
        <v>164</v>
      </c>
      <c r="I172" s="173">
        <v>175</v>
      </c>
      <c r="J172" s="173">
        <v>250</v>
      </c>
      <c r="K172" s="272">
        <v>-6.2857142857142806E-2</v>
      </c>
      <c r="L172" s="173">
        <v>0</v>
      </c>
      <c r="M172" s="173">
        <v>0</v>
      </c>
      <c r="N172" s="173">
        <v>0</v>
      </c>
      <c r="O172" s="272">
        <v>0</v>
      </c>
      <c r="P172" s="173">
        <v>76</v>
      </c>
      <c r="Q172" s="173">
        <v>88</v>
      </c>
      <c r="R172" s="173">
        <v>0</v>
      </c>
      <c r="S172" s="202">
        <v>0</v>
      </c>
    </row>
    <row r="173" spans="1:19" ht="25" customHeight="1" x14ac:dyDescent="0.35">
      <c r="A173" s="177" t="s">
        <v>931</v>
      </c>
      <c r="B173" s="205"/>
      <c r="C173" s="204" t="s">
        <v>932</v>
      </c>
      <c r="D173" s="203">
        <v>5</v>
      </c>
      <c r="E173" s="269" t="s">
        <v>8865</v>
      </c>
      <c r="F173" s="203" t="s">
        <v>8856</v>
      </c>
      <c r="G173" s="175" t="s">
        <v>422</v>
      </c>
      <c r="H173" s="173">
        <v>143</v>
      </c>
      <c r="I173" s="173">
        <v>187</v>
      </c>
      <c r="J173" s="173">
        <v>188</v>
      </c>
      <c r="K173" s="272">
        <v>-0.23529411764705899</v>
      </c>
      <c r="L173" s="173">
        <v>17</v>
      </c>
      <c r="M173" s="173">
        <v>3</v>
      </c>
      <c r="N173" s="173">
        <v>5</v>
      </c>
      <c r="O173" s="272">
        <v>4.6666666666666696</v>
      </c>
      <c r="P173" s="173">
        <v>1</v>
      </c>
      <c r="Q173" s="173">
        <v>142</v>
      </c>
      <c r="R173" s="173">
        <v>0</v>
      </c>
      <c r="S173" s="202">
        <v>0</v>
      </c>
    </row>
    <row r="174" spans="1:19" ht="25" customHeight="1" x14ac:dyDescent="0.35">
      <c r="A174" s="177" t="s">
        <v>635</v>
      </c>
      <c r="B174" s="205" t="s">
        <v>1128</v>
      </c>
      <c r="C174" s="204" t="s">
        <v>636</v>
      </c>
      <c r="D174" s="203">
        <v>5</v>
      </c>
      <c r="E174" s="269" t="s">
        <v>8930</v>
      </c>
      <c r="F174" s="203" t="s">
        <v>256</v>
      </c>
      <c r="G174" s="175" t="s">
        <v>422</v>
      </c>
      <c r="H174" s="173">
        <v>121</v>
      </c>
      <c r="I174" s="173">
        <v>166</v>
      </c>
      <c r="J174" s="173">
        <v>299</v>
      </c>
      <c r="K174" s="272">
        <v>-0.27108433734939802</v>
      </c>
      <c r="L174" s="173">
        <v>1690</v>
      </c>
      <c r="M174" s="173">
        <v>811</v>
      </c>
      <c r="N174" s="173">
        <v>753</v>
      </c>
      <c r="O174" s="272">
        <v>1.08384710234279</v>
      </c>
      <c r="P174" s="173">
        <v>11</v>
      </c>
      <c r="Q174" s="173">
        <v>72</v>
      </c>
      <c r="R174" s="173">
        <v>38</v>
      </c>
      <c r="S174" s="202">
        <v>0</v>
      </c>
    </row>
    <row r="175" spans="1:19" ht="25" customHeight="1" x14ac:dyDescent="0.35">
      <c r="A175" s="177" t="s">
        <v>465</v>
      </c>
      <c r="B175" s="205"/>
      <c r="C175" s="204" t="s">
        <v>10924</v>
      </c>
      <c r="D175" s="203">
        <v>16</v>
      </c>
      <c r="E175" s="268" t="s">
        <v>10925</v>
      </c>
      <c r="F175" s="203" t="s">
        <v>267</v>
      </c>
      <c r="G175" s="175" t="s">
        <v>422</v>
      </c>
      <c r="H175" s="173">
        <v>107</v>
      </c>
      <c r="I175" s="173">
        <v>320</v>
      </c>
      <c r="J175" s="173">
        <v>280</v>
      </c>
      <c r="K175" s="272">
        <v>-0.66562500000000002</v>
      </c>
      <c r="L175" s="173">
        <v>63</v>
      </c>
      <c r="M175" s="173">
        <v>19</v>
      </c>
      <c r="N175" s="173">
        <v>21</v>
      </c>
      <c r="O175" s="272">
        <v>2.3157894736842102</v>
      </c>
      <c r="P175" s="173">
        <v>27</v>
      </c>
      <c r="Q175" s="173">
        <v>78</v>
      </c>
      <c r="R175" s="173">
        <v>0</v>
      </c>
      <c r="S175" s="202">
        <v>2</v>
      </c>
    </row>
    <row r="176" spans="1:19" ht="25" customHeight="1" x14ac:dyDescent="0.35">
      <c r="A176" s="177" t="s">
        <v>672</v>
      </c>
      <c r="B176" s="205"/>
      <c r="C176" s="204" t="s">
        <v>390</v>
      </c>
      <c r="D176" s="203">
        <v>4</v>
      </c>
      <c r="E176" s="268" t="s">
        <v>8934</v>
      </c>
      <c r="F176" s="203" t="s">
        <v>350</v>
      </c>
      <c r="G176" s="175" t="s">
        <v>422</v>
      </c>
      <c r="H176" s="173">
        <v>106</v>
      </c>
      <c r="I176" s="173">
        <v>108</v>
      </c>
      <c r="J176" s="173">
        <v>93</v>
      </c>
      <c r="K176" s="272">
        <v>-1.85185185185185E-2</v>
      </c>
      <c r="L176" s="173">
        <v>22</v>
      </c>
      <c r="M176" s="173">
        <v>8</v>
      </c>
      <c r="N176" s="173">
        <v>10</v>
      </c>
      <c r="O176" s="272">
        <v>1.75</v>
      </c>
      <c r="P176" s="173">
        <v>93</v>
      </c>
      <c r="Q176" s="173">
        <v>13</v>
      </c>
      <c r="R176" s="173">
        <v>0</v>
      </c>
      <c r="S176" s="202">
        <v>0</v>
      </c>
    </row>
    <row r="177" spans="1:19" ht="25" customHeight="1" x14ac:dyDescent="0.35">
      <c r="A177" s="177" t="s">
        <v>649</v>
      </c>
      <c r="B177" s="205" t="s">
        <v>1129</v>
      </c>
      <c r="C177" s="204" t="s">
        <v>650</v>
      </c>
      <c r="D177" s="203">
        <v>7</v>
      </c>
      <c r="E177" s="268" t="s">
        <v>8925</v>
      </c>
      <c r="F177" s="203" t="s">
        <v>268</v>
      </c>
      <c r="G177" s="175" t="s">
        <v>422</v>
      </c>
      <c r="H177" s="173">
        <v>102</v>
      </c>
      <c r="I177" s="173">
        <v>87</v>
      </c>
      <c r="J177" s="173">
        <v>125</v>
      </c>
      <c r="K177" s="272">
        <v>0.17241379310344801</v>
      </c>
      <c r="L177" s="173">
        <v>594</v>
      </c>
      <c r="M177" s="173">
        <v>239</v>
      </c>
      <c r="N177" s="173">
        <v>35</v>
      </c>
      <c r="O177" s="272">
        <v>1.4853556485355699</v>
      </c>
      <c r="P177" s="173">
        <v>1</v>
      </c>
      <c r="Q177" s="173">
        <v>101</v>
      </c>
      <c r="R177" s="173">
        <v>0</v>
      </c>
      <c r="S177" s="202">
        <v>0</v>
      </c>
    </row>
    <row r="178" spans="1:19" ht="25" customHeight="1" x14ac:dyDescent="0.35">
      <c r="A178" s="177" t="s">
        <v>673</v>
      </c>
      <c r="B178" s="205"/>
      <c r="C178" s="204" t="s">
        <v>387</v>
      </c>
      <c r="D178" s="203">
        <v>5</v>
      </c>
      <c r="E178" s="268" t="s">
        <v>11990</v>
      </c>
      <c r="F178" s="203" t="s">
        <v>259</v>
      </c>
      <c r="G178" s="175" t="s">
        <v>422</v>
      </c>
      <c r="H178" s="173">
        <v>92</v>
      </c>
      <c r="I178" s="173">
        <v>169</v>
      </c>
      <c r="J178" s="173">
        <v>228</v>
      </c>
      <c r="K178" s="272">
        <v>-0.45562130177514798</v>
      </c>
      <c r="L178" s="173">
        <v>194</v>
      </c>
      <c r="M178" s="173">
        <v>19</v>
      </c>
      <c r="N178" s="173">
        <v>5</v>
      </c>
      <c r="O178" s="272">
        <v>9.2105263157894708</v>
      </c>
      <c r="P178" s="173">
        <v>0</v>
      </c>
      <c r="Q178" s="173">
        <v>92</v>
      </c>
      <c r="R178" s="173">
        <v>0</v>
      </c>
      <c r="S178" s="202">
        <v>0</v>
      </c>
    </row>
    <row r="179" spans="1:19" ht="25" customHeight="1" x14ac:dyDescent="0.35">
      <c r="A179" s="177" t="s">
        <v>676</v>
      </c>
      <c r="B179" s="205"/>
      <c r="C179" s="204" t="s">
        <v>677</v>
      </c>
      <c r="D179" s="203">
        <v>1</v>
      </c>
      <c r="E179" s="268" t="s">
        <v>678</v>
      </c>
      <c r="F179" s="203" t="s">
        <v>350</v>
      </c>
      <c r="G179" s="175" t="s">
        <v>422</v>
      </c>
      <c r="H179" s="173">
        <v>92</v>
      </c>
      <c r="I179" s="173">
        <v>90</v>
      </c>
      <c r="J179" s="173">
        <v>158</v>
      </c>
      <c r="K179" s="272">
        <v>2.2222222222222102E-2</v>
      </c>
      <c r="L179" s="173">
        <v>0</v>
      </c>
      <c r="M179" s="173">
        <v>0</v>
      </c>
      <c r="N179" s="173">
        <v>0</v>
      </c>
      <c r="O179" s="272">
        <v>0</v>
      </c>
      <c r="P179" s="173">
        <v>0</v>
      </c>
      <c r="Q179" s="173">
        <v>6</v>
      </c>
      <c r="R179" s="173">
        <v>0</v>
      </c>
      <c r="S179" s="202">
        <v>86</v>
      </c>
    </row>
    <row r="180" spans="1:19" ht="25" customHeight="1" x14ac:dyDescent="0.35">
      <c r="A180" s="177" t="s">
        <v>819</v>
      </c>
      <c r="B180" s="205" t="s">
        <v>1125</v>
      </c>
      <c r="C180" s="204" t="s">
        <v>820</v>
      </c>
      <c r="D180" s="203">
        <v>8</v>
      </c>
      <c r="E180" s="269" t="s">
        <v>8898</v>
      </c>
      <c r="F180" s="203" t="s">
        <v>11979</v>
      </c>
      <c r="G180" s="175" t="s">
        <v>422</v>
      </c>
      <c r="H180" s="173">
        <v>91</v>
      </c>
      <c r="I180" s="173">
        <v>77</v>
      </c>
      <c r="J180" s="173">
        <v>13</v>
      </c>
      <c r="K180" s="272">
        <v>0.18181818181818199</v>
      </c>
      <c r="L180" s="173">
        <v>0</v>
      </c>
      <c r="M180" s="173">
        <v>0</v>
      </c>
      <c r="N180" s="173">
        <v>0</v>
      </c>
      <c r="O180" s="272">
        <v>0</v>
      </c>
      <c r="P180" s="173">
        <v>1</v>
      </c>
      <c r="Q180" s="173">
        <v>90</v>
      </c>
      <c r="R180" s="173">
        <v>0</v>
      </c>
      <c r="S180" s="202">
        <v>0</v>
      </c>
    </row>
    <row r="181" spans="1:19" ht="25" customHeight="1" x14ac:dyDescent="0.35">
      <c r="A181" s="177" t="s">
        <v>765</v>
      </c>
      <c r="B181" s="205"/>
      <c r="C181" s="204" t="s">
        <v>766</v>
      </c>
      <c r="D181" s="203">
        <v>12</v>
      </c>
      <c r="E181" s="268" t="s">
        <v>8910</v>
      </c>
      <c r="F181" s="203" t="s">
        <v>263</v>
      </c>
      <c r="G181" s="175" t="s">
        <v>422</v>
      </c>
      <c r="H181" s="173">
        <v>81</v>
      </c>
      <c r="I181" s="173">
        <v>10</v>
      </c>
      <c r="J181" s="173">
        <v>0</v>
      </c>
      <c r="K181" s="272">
        <v>7.1</v>
      </c>
      <c r="L181" s="173">
        <v>761</v>
      </c>
      <c r="M181" s="173">
        <v>97</v>
      </c>
      <c r="N181" s="173">
        <v>20</v>
      </c>
      <c r="O181" s="272">
        <v>6.8453608247422704</v>
      </c>
      <c r="P181" s="173">
        <v>12</v>
      </c>
      <c r="Q181" s="173">
        <v>66</v>
      </c>
      <c r="R181" s="173">
        <v>0</v>
      </c>
      <c r="S181" s="202">
        <v>3</v>
      </c>
    </row>
    <row r="182" spans="1:19" ht="25" customHeight="1" x14ac:dyDescent="0.35">
      <c r="A182" s="177" t="s">
        <v>645</v>
      </c>
      <c r="B182" s="205"/>
      <c r="C182" s="204" t="s">
        <v>646</v>
      </c>
      <c r="D182" s="203">
        <v>1</v>
      </c>
      <c r="E182" s="268" t="s">
        <v>647</v>
      </c>
      <c r="F182" s="203" t="s">
        <v>257</v>
      </c>
      <c r="G182" s="175" t="s">
        <v>422</v>
      </c>
      <c r="H182" s="173">
        <v>80</v>
      </c>
      <c r="I182" s="173">
        <v>133</v>
      </c>
      <c r="J182" s="173">
        <v>207</v>
      </c>
      <c r="K182" s="272">
        <v>-0.39849624060150401</v>
      </c>
      <c r="L182" s="173">
        <v>21</v>
      </c>
      <c r="M182" s="173">
        <v>7</v>
      </c>
      <c r="N182" s="173">
        <v>12</v>
      </c>
      <c r="O182" s="272">
        <v>2</v>
      </c>
      <c r="P182" s="173">
        <v>8</v>
      </c>
      <c r="Q182" s="173">
        <v>60</v>
      </c>
      <c r="R182" s="173">
        <v>0</v>
      </c>
      <c r="S182" s="202">
        <v>12</v>
      </c>
    </row>
    <row r="183" spans="1:19" ht="25" customHeight="1" x14ac:dyDescent="0.35">
      <c r="A183" s="177" t="s">
        <v>654</v>
      </c>
      <c r="B183" s="205"/>
      <c r="C183" s="204" t="s">
        <v>655</v>
      </c>
      <c r="D183" s="203">
        <v>2</v>
      </c>
      <c r="E183" s="268" t="s">
        <v>11991</v>
      </c>
      <c r="F183" s="203" t="s">
        <v>262</v>
      </c>
      <c r="G183" s="175" t="s">
        <v>422</v>
      </c>
      <c r="H183" s="173">
        <v>72</v>
      </c>
      <c r="I183" s="173">
        <v>92</v>
      </c>
      <c r="J183" s="173">
        <v>137</v>
      </c>
      <c r="K183" s="272">
        <v>-0.217391304347826</v>
      </c>
      <c r="L183" s="173">
        <v>23</v>
      </c>
      <c r="M183" s="173">
        <v>17</v>
      </c>
      <c r="N183" s="173">
        <v>18</v>
      </c>
      <c r="O183" s="272">
        <v>0.35294117647058798</v>
      </c>
      <c r="P183" s="173">
        <v>21</v>
      </c>
      <c r="Q183" s="173">
        <v>41</v>
      </c>
      <c r="R183" s="173">
        <v>0</v>
      </c>
      <c r="S183" s="202">
        <v>10</v>
      </c>
    </row>
    <row r="184" spans="1:19" ht="25" customHeight="1" x14ac:dyDescent="0.35">
      <c r="A184" s="177" t="s">
        <v>659</v>
      </c>
      <c r="B184" s="205"/>
      <c r="C184" s="204" t="s">
        <v>660</v>
      </c>
      <c r="D184" s="203">
        <v>1</v>
      </c>
      <c r="E184" s="268" t="s">
        <v>661</v>
      </c>
      <c r="F184" s="203" t="s">
        <v>258</v>
      </c>
      <c r="G184" s="175" t="s">
        <v>422</v>
      </c>
      <c r="H184" s="173">
        <v>67</v>
      </c>
      <c r="I184" s="173">
        <v>77</v>
      </c>
      <c r="J184" s="173">
        <v>109</v>
      </c>
      <c r="K184" s="272">
        <v>-0.12987012987013</v>
      </c>
      <c r="L184" s="173">
        <v>22</v>
      </c>
      <c r="M184" s="173">
        <v>7</v>
      </c>
      <c r="N184" s="173">
        <v>10</v>
      </c>
      <c r="O184" s="272">
        <v>2.1428571428571401</v>
      </c>
      <c r="P184" s="173">
        <v>0</v>
      </c>
      <c r="Q184" s="173">
        <v>66</v>
      </c>
      <c r="R184" s="173">
        <v>0</v>
      </c>
      <c r="S184" s="202">
        <v>1</v>
      </c>
    </row>
    <row r="185" spans="1:19" ht="25" customHeight="1" x14ac:dyDescent="0.35">
      <c r="A185" s="177" t="s">
        <v>651</v>
      </c>
      <c r="B185" s="205" t="s">
        <v>1126</v>
      </c>
      <c r="C185" s="204" t="s">
        <v>652</v>
      </c>
      <c r="D185" s="203">
        <v>1</v>
      </c>
      <c r="E185" s="268" t="s">
        <v>653</v>
      </c>
      <c r="F185" s="203" t="s">
        <v>262</v>
      </c>
      <c r="G185" s="175" t="s">
        <v>422</v>
      </c>
      <c r="H185" s="173">
        <v>63</v>
      </c>
      <c r="I185" s="173">
        <v>62</v>
      </c>
      <c r="J185" s="173">
        <v>140</v>
      </c>
      <c r="K185" s="272">
        <v>1.6129032258064498E-2</v>
      </c>
      <c r="L185" s="173">
        <v>138</v>
      </c>
      <c r="M185" s="173">
        <v>31</v>
      </c>
      <c r="N185" s="173">
        <v>0</v>
      </c>
      <c r="O185" s="272">
        <v>3.45161290322581</v>
      </c>
      <c r="P185" s="173">
        <v>0</v>
      </c>
      <c r="Q185" s="173">
        <v>63</v>
      </c>
      <c r="R185" s="173">
        <v>0</v>
      </c>
      <c r="S185" s="202">
        <v>0</v>
      </c>
    </row>
    <row r="186" spans="1:19" ht="25" customHeight="1" x14ac:dyDescent="0.35">
      <c r="A186" s="177" t="s">
        <v>679</v>
      </c>
      <c r="B186" s="205"/>
      <c r="C186" s="204" t="s">
        <v>680</v>
      </c>
      <c r="D186" s="203">
        <v>3</v>
      </c>
      <c r="E186" s="268" t="s">
        <v>8927</v>
      </c>
      <c r="F186" s="203" t="s">
        <v>11971</v>
      </c>
      <c r="G186" s="175" t="s">
        <v>422</v>
      </c>
      <c r="H186" s="173">
        <v>59</v>
      </c>
      <c r="I186" s="173">
        <v>47</v>
      </c>
      <c r="J186" s="173">
        <v>23</v>
      </c>
      <c r="K186" s="272">
        <v>0.25531914893617003</v>
      </c>
      <c r="L186" s="173">
        <v>8</v>
      </c>
      <c r="M186" s="173">
        <v>11</v>
      </c>
      <c r="N186" s="173">
        <v>11</v>
      </c>
      <c r="O186" s="272">
        <v>-0.27272727272727298</v>
      </c>
      <c r="P186" s="173">
        <v>21</v>
      </c>
      <c r="Q186" s="173">
        <v>38</v>
      </c>
      <c r="R186" s="173">
        <v>0</v>
      </c>
      <c r="S186" s="202">
        <v>0</v>
      </c>
    </row>
    <row r="187" spans="1:19" ht="25" customHeight="1" x14ac:dyDescent="0.35">
      <c r="A187" s="177" t="s">
        <v>711</v>
      </c>
      <c r="B187" s="205" t="s">
        <v>1125</v>
      </c>
      <c r="C187" s="204" t="s">
        <v>10932</v>
      </c>
      <c r="D187" s="203">
        <v>12</v>
      </c>
      <c r="E187" s="269" t="s">
        <v>11992</v>
      </c>
      <c r="F187" s="203" t="s">
        <v>257</v>
      </c>
      <c r="G187" s="175" t="s">
        <v>422</v>
      </c>
      <c r="H187" s="173">
        <v>56</v>
      </c>
      <c r="I187" s="173">
        <v>15</v>
      </c>
      <c r="J187" s="173">
        <v>17</v>
      </c>
      <c r="K187" s="272">
        <v>2.7333333333333298</v>
      </c>
      <c r="L187" s="173">
        <v>85</v>
      </c>
      <c r="M187" s="173">
        <v>29</v>
      </c>
      <c r="N187" s="173">
        <v>41</v>
      </c>
      <c r="O187" s="272">
        <v>1.9310344827586201</v>
      </c>
      <c r="P187" s="173">
        <v>0</v>
      </c>
      <c r="Q187" s="173">
        <v>56</v>
      </c>
      <c r="R187" s="173">
        <v>0</v>
      </c>
      <c r="S187" s="202">
        <v>0</v>
      </c>
    </row>
    <row r="188" spans="1:19" ht="25" customHeight="1" x14ac:dyDescent="0.35">
      <c r="A188" s="177" t="s">
        <v>656</v>
      </c>
      <c r="B188" s="205" t="s">
        <v>1128</v>
      </c>
      <c r="C188" s="204" t="s">
        <v>657</v>
      </c>
      <c r="D188" s="203">
        <v>9</v>
      </c>
      <c r="E188" s="269" t="s">
        <v>10931</v>
      </c>
      <c r="F188" s="203" t="s">
        <v>254</v>
      </c>
      <c r="G188" s="175" t="s">
        <v>422</v>
      </c>
      <c r="H188" s="173">
        <v>56</v>
      </c>
      <c r="I188" s="173">
        <v>22</v>
      </c>
      <c r="J188" s="173">
        <v>37</v>
      </c>
      <c r="K188" s="272">
        <v>1.5454545454545501</v>
      </c>
      <c r="L188" s="173">
        <v>473</v>
      </c>
      <c r="M188" s="173">
        <v>24</v>
      </c>
      <c r="N188" s="173">
        <v>30</v>
      </c>
      <c r="O188" s="272">
        <v>18.7083333333333</v>
      </c>
      <c r="P188" s="173">
        <v>50</v>
      </c>
      <c r="Q188" s="173">
        <v>0</v>
      </c>
      <c r="R188" s="173">
        <v>0</v>
      </c>
      <c r="S188" s="202">
        <v>6</v>
      </c>
    </row>
    <row r="189" spans="1:19" ht="25" customHeight="1" x14ac:dyDescent="0.35">
      <c r="A189" s="177" t="s">
        <v>666</v>
      </c>
      <c r="B189" s="205"/>
      <c r="C189" s="204" t="s">
        <v>667</v>
      </c>
      <c r="D189" s="203">
        <v>11</v>
      </c>
      <c r="E189" s="268" t="s">
        <v>8928</v>
      </c>
      <c r="F189" s="203" t="s">
        <v>350</v>
      </c>
      <c r="G189" s="175" t="s">
        <v>422</v>
      </c>
      <c r="H189" s="173">
        <v>47</v>
      </c>
      <c r="I189" s="173">
        <v>46</v>
      </c>
      <c r="J189" s="173">
        <v>82</v>
      </c>
      <c r="K189" s="272">
        <v>2.1739130434782698E-2</v>
      </c>
      <c r="L189" s="173">
        <v>0</v>
      </c>
      <c r="M189" s="173">
        <v>0</v>
      </c>
      <c r="N189" s="173">
        <v>0</v>
      </c>
      <c r="O189" s="272">
        <v>0</v>
      </c>
      <c r="P189" s="173">
        <v>0</v>
      </c>
      <c r="Q189" s="173">
        <v>47</v>
      </c>
      <c r="R189" s="173">
        <v>0</v>
      </c>
      <c r="S189" s="202">
        <v>0</v>
      </c>
    </row>
    <row r="190" spans="1:19" ht="25" customHeight="1" x14ac:dyDescent="0.35">
      <c r="A190" s="177" t="s">
        <v>739</v>
      </c>
      <c r="B190" s="205" t="s">
        <v>1127</v>
      </c>
      <c r="C190" s="204" t="s">
        <v>740</v>
      </c>
      <c r="D190" s="203">
        <v>6</v>
      </c>
      <c r="E190" s="268" t="s">
        <v>8915</v>
      </c>
      <c r="F190" s="203" t="s">
        <v>260</v>
      </c>
      <c r="G190" s="175" t="s">
        <v>422</v>
      </c>
      <c r="H190" s="173">
        <v>44</v>
      </c>
      <c r="I190" s="173">
        <v>2</v>
      </c>
      <c r="J190" s="173">
        <v>2</v>
      </c>
      <c r="K190" s="272">
        <v>21</v>
      </c>
      <c r="L190" s="173">
        <v>92</v>
      </c>
      <c r="M190" s="173">
        <v>16</v>
      </c>
      <c r="N190" s="173">
        <v>23</v>
      </c>
      <c r="O190" s="272">
        <v>4.75</v>
      </c>
      <c r="P190" s="173">
        <v>2</v>
      </c>
      <c r="Q190" s="173">
        <v>3</v>
      </c>
      <c r="R190" s="173">
        <v>36</v>
      </c>
      <c r="S190" s="202">
        <v>3</v>
      </c>
    </row>
    <row r="191" spans="1:19" ht="25" customHeight="1" x14ac:dyDescent="0.35">
      <c r="A191" s="177" t="s">
        <v>648</v>
      </c>
      <c r="B191" s="205" t="s">
        <v>1127</v>
      </c>
      <c r="C191" s="204" t="s">
        <v>11011</v>
      </c>
      <c r="D191" s="203">
        <v>53</v>
      </c>
      <c r="E191" s="269" t="s">
        <v>11993</v>
      </c>
      <c r="F191" s="203" t="s">
        <v>8856</v>
      </c>
      <c r="G191" s="175" t="s">
        <v>422</v>
      </c>
      <c r="H191" s="173">
        <v>43</v>
      </c>
      <c r="I191" s="173">
        <v>23</v>
      </c>
      <c r="J191" s="173">
        <v>59</v>
      </c>
      <c r="K191" s="272">
        <v>0.86956521739130499</v>
      </c>
      <c r="L191" s="173">
        <v>101</v>
      </c>
      <c r="M191" s="173">
        <v>30</v>
      </c>
      <c r="N191" s="173">
        <v>34</v>
      </c>
      <c r="O191" s="272">
        <v>2.3666666666666698</v>
      </c>
      <c r="P191" s="173">
        <v>43</v>
      </c>
      <c r="Q191" s="173">
        <v>0</v>
      </c>
      <c r="R191" s="173">
        <v>0</v>
      </c>
      <c r="S191" s="202">
        <v>0</v>
      </c>
    </row>
    <row r="192" spans="1:19" ht="25" customHeight="1" x14ac:dyDescent="0.35">
      <c r="A192" s="177" t="s">
        <v>935</v>
      </c>
      <c r="B192" s="205"/>
      <c r="C192" s="204" t="s">
        <v>936</v>
      </c>
      <c r="D192" s="203">
        <v>5</v>
      </c>
      <c r="E192" s="269" t="s">
        <v>8863</v>
      </c>
      <c r="F192" s="203" t="s">
        <v>8856</v>
      </c>
      <c r="G192" s="175" t="s">
        <v>422</v>
      </c>
      <c r="H192" s="173">
        <v>32</v>
      </c>
      <c r="I192" s="173">
        <v>20</v>
      </c>
      <c r="J192" s="173">
        <v>13</v>
      </c>
      <c r="K192" s="272">
        <v>0.6</v>
      </c>
      <c r="L192" s="173">
        <v>0</v>
      </c>
      <c r="M192" s="173">
        <v>0</v>
      </c>
      <c r="N192" s="173">
        <v>0</v>
      </c>
      <c r="O192" s="272">
        <v>0</v>
      </c>
      <c r="P192" s="173">
        <v>0</v>
      </c>
      <c r="Q192" s="173">
        <v>31</v>
      </c>
      <c r="R192" s="173">
        <v>0</v>
      </c>
      <c r="S192" s="202">
        <v>1</v>
      </c>
    </row>
    <row r="193" spans="1:19" ht="25" customHeight="1" x14ac:dyDescent="0.35">
      <c r="A193" s="177" t="s">
        <v>728</v>
      </c>
      <c r="B193" s="205"/>
      <c r="C193" s="204" t="s">
        <v>729</v>
      </c>
      <c r="D193" s="203">
        <v>13</v>
      </c>
      <c r="E193" s="269" t="s">
        <v>10938</v>
      </c>
      <c r="F193" s="203" t="s">
        <v>260</v>
      </c>
      <c r="G193" s="175" t="s">
        <v>437</v>
      </c>
      <c r="H193" s="173">
        <v>31</v>
      </c>
      <c r="I193" s="173">
        <v>6</v>
      </c>
      <c r="J193" s="173">
        <v>4</v>
      </c>
      <c r="K193" s="272">
        <v>4.1666666666666696</v>
      </c>
      <c r="L193" s="173">
        <v>108</v>
      </c>
      <c r="M193" s="173">
        <v>37</v>
      </c>
      <c r="N193" s="173">
        <v>38</v>
      </c>
      <c r="O193" s="272">
        <v>1.91891891891892</v>
      </c>
      <c r="P193" s="173">
        <v>0</v>
      </c>
      <c r="Q193" s="173">
        <v>0</v>
      </c>
      <c r="R193" s="173">
        <v>8</v>
      </c>
      <c r="S193" s="202">
        <v>23</v>
      </c>
    </row>
    <row r="194" spans="1:19" ht="25" customHeight="1" x14ac:dyDescent="0.35">
      <c r="A194" s="177" t="s">
        <v>10933</v>
      </c>
      <c r="B194" s="205" t="s">
        <v>1128</v>
      </c>
      <c r="C194" s="204" t="s">
        <v>10934</v>
      </c>
      <c r="D194" s="203">
        <v>1</v>
      </c>
      <c r="E194" s="269" t="s">
        <v>10935</v>
      </c>
      <c r="F194" s="203" t="s">
        <v>255</v>
      </c>
      <c r="G194" s="175" t="s">
        <v>422</v>
      </c>
      <c r="H194" s="173">
        <v>29</v>
      </c>
      <c r="I194" s="173">
        <v>28</v>
      </c>
      <c r="J194" s="173">
        <v>16</v>
      </c>
      <c r="K194" s="272">
        <v>3.5714285714285803E-2</v>
      </c>
      <c r="L194" s="173">
        <v>13</v>
      </c>
      <c r="M194" s="173">
        <v>0</v>
      </c>
      <c r="N194" s="173">
        <v>0</v>
      </c>
      <c r="O194" s="272">
        <v>0</v>
      </c>
      <c r="P194" s="173">
        <v>5</v>
      </c>
      <c r="Q194" s="173">
        <v>24</v>
      </c>
      <c r="R194" s="173">
        <v>0</v>
      </c>
      <c r="S194" s="202">
        <v>0</v>
      </c>
    </row>
    <row r="195" spans="1:19" ht="25" customHeight="1" x14ac:dyDescent="0.35">
      <c r="A195" s="177" t="s">
        <v>674</v>
      </c>
      <c r="B195" s="205" t="s">
        <v>1125</v>
      </c>
      <c r="C195" s="204" t="s">
        <v>675</v>
      </c>
      <c r="D195" s="203">
        <v>7</v>
      </c>
      <c r="E195" s="268" t="s">
        <v>8926</v>
      </c>
      <c r="F195" s="203" t="s">
        <v>254</v>
      </c>
      <c r="G195" s="175" t="s">
        <v>422</v>
      </c>
      <c r="H195" s="173">
        <v>12</v>
      </c>
      <c r="I195" s="173">
        <v>15</v>
      </c>
      <c r="J195" s="173">
        <v>16</v>
      </c>
      <c r="K195" s="272">
        <v>-0.2</v>
      </c>
      <c r="L195" s="173">
        <v>63</v>
      </c>
      <c r="M195" s="173">
        <v>20</v>
      </c>
      <c r="N195" s="173">
        <v>20</v>
      </c>
      <c r="O195" s="272">
        <v>2.15</v>
      </c>
      <c r="P195" s="173">
        <v>0</v>
      </c>
      <c r="Q195" s="173">
        <v>12</v>
      </c>
      <c r="R195" s="173">
        <v>0</v>
      </c>
      <c r="S195" s="202">
        <v>0</v>
      </c>
    </row>
    <row r="196" spans="1:19" ht="25" customHeight="1" x14ac:dyDescent="0.35">
      <c r="A196" s="177" t="s">
        <v>748</v>
      </c>
      <c r="B196" s="205"/>
      <c r="C196" s="204" t="s">
        <v>749</v>
      </c>
      <c r="D196" s="203">
        <v>7</v>
      </c>
      <c r="E196" s="268" t="s">
        <v>8913</v>
      </c>
      <c r="F196" s="203" t="s">
        <v>9204</v>
      </c>
      <c r="G196" s="175" t="s">
        <v>422</v>
      </c>
      <c r="H196" s="173">
        <v>11</v>
      </c>
      <c r="I196" s="173">
        <v>4</v>
      </c>
      <c r="J196" s="173">
        <v>0</v>
      </c>
      <c r="K196" s="272">
        <v>1.75</v>
      </c>
      <c r="L196" s="173">
        <v>66</v>
      </c>
      <c r="M196" s="173">
        <v>28</v>
      </c>
      <c r="N196" s="173">
        <v>21</v>
      </c>
      <c r="O196" s="272">
        <v>1.3571428571428601</v>
      </c>
      <c r="P196" s="173">
        <v>0</v>
      </c>
      <c r="Q196" s="173">
        <v>0</v>
      </c>
      <c r="R196" s="173">
        <v>11</v>
      </c>
      <c r="S196" s="202">
        <v>0</v>
      </c>
    </row>
    <row r="197" spans="1:19" ht="25" customHeight="1" x14ac:dyDescent="0.35">
      <c r="A197" s="177" t="s">
        <v>975</v>
      </c>
      <c r="B197" s="205"/>
      <c r="C197" s="204" t="s">
        <v>392</v>
      </c>
      <c r="D197" s="203">
        <v>5</v>
      </c>
      <c r="E197" s="268" t="s">
        <v>11994</v>
      </c>
      <c r="F197" s="203" t="s">
        <v>9213</v>
      </c>
      <c r="G197" s="175" t="s">
        <v>422</v>
      </c>
      <c r="H197" s="173">
        <v>10</v>
      </c>
      <c r="I197" s="173">
        <v>13</v>
      </c>
      <c r="J197" s="173">
        <v>26</v>
      </c>
      <c r="K197" s="272">
        <v>-0.230769230769231</v>
      </c>
      <c r="L197" s="173">
        <v>17</v>
      </c>
      <c r="M197" s="173">
        <v>3</v>
      </c>
      <c r="N197" s="173">
        <v>5</v>
      </c>
      <c r="O197" s="272">
        <v>4.6666666666666696</v>
      </c>
      <c r="P197" s="173">
        <v>10</v>
      </c>
      <c r="Q197" s="173">
        <v>0</v>
      </c>
      <c r="R197" s="173">
        <v>0</v>
      </c>
      <c r="S197" s="202">
        <v>0</v>
      </c>
    </row>
    <row r="198" spans="1:19" ht="25" customHeight="1" x14ac:dyDescent="0.35">
      <c r="A198" s="177" t="s">
        <v>702</v>
      </c>
      <c r="B198" s="205"/>
      <c r="C198" s="204" t="s">
        <v>703</v>
      </c>
      <c r="D198" s="203">
        <v>3</v>
      </c>
      <c r="E198" s="268" t="s">
        <v>8882</v>
      </c>
      <c r="F198" s="203" t="s">
        <v>8856</v>
      </c>
      <c r="G198" s="175" t="s">
        <v>422</v>
      </c>
      <c r="H198" s="173">
        <v>7</v>
      </c>
      <c r="I198" s="173">
        <v>21</v>
      </c>
      <c r="J198" s="173">
        <v>8</v>
      </c>
      <c r="K198" s="272">
        <v>-0.66666666666666696</v>
      </c>
      <c r="L198" s="173">
        <v>539</v>
      </c>
      <c r="M198" s="173">
        <v>86</v>
      </c>
      <c r="N198" s="173">
        <v>13</v>
      </c>
      <c r="O198" s="272">
        <v>5.2674418604651203</v>
      </c>
      <c r="P198" s="173">
        <v>0</v>
      </c>
      <c r="Q198" s="173">
        <v>5</v>
      </c>
      <c r="R198" s="173">
        <v>0</v>
      </c>
      <c r="S198" s="202">
        <v>2</v>
      </c>
    </row>
    <row r="199" spans="1:19" ht="25" customHeight="1" x14ac:dyDescent="0.35">
      <c r="A199" s="177" t="s">
        <v>681</v>
      </c>
      <c r="B199" s="205"/>
      <c r="C199" s="204" t="s">
        <v>682</v>
      </c>
      <c r="D199" s="203">
        <v>10</v>
      </c>
      <c r="E199" s="268" t="s">
        <v>683</v>
      </c>
      <c r="F199" s="203" t="s">
        <v>8856</v>
      </c>
      <c r="G199" s="175" t="s">
        <v>422</v>
      </c>
      <c r="H199" s="173">
        <v>6</v>
      </c>
      <c r="I199" s="173">
        <v>30</v>
      </c>
      <c r="J199" s="173">
        <v>48</v>
      </c>
      <c r="K199" s="272">
        <v>-0.8</v>
      </c>
      <c r="L199" s="173">
        <v>79</v>
      </c>
      <c r="M199" s="173">
        <v>25</v>
      </c>
      <c r="N199" s="173">
        <v>20</v>
      </c>
      <c r="O199" s="272">
        <v>2.16</v>
      </c>
      <c r="P199" s="173">
        <v>0</v>
      </c>
      <c r="Q199" s="173">
        <v>6</v>
      </c>
      <c r="R199" s="173">
        <v>0</v>
      </c>
      <c r="S199" s="202">
        <v>0</v>
      </c>
    </row>
    <row r="200" spans="1:19" ht="25" customHeight="1" x14ac:dyDescent="0.35">
      <c r="A200" s="177" t="s">
        <v>1060</v>
      </c>
      <c r="B200" s="205"/>
      <c r="C200" s="204" t="s">
        <v>1061</v>
      </c>
      <c r="D200" s="203">
        <v>1</v>
      </c>
      <c r="E200" s="269" t="s">
        <v>1062</v>
      </c>
      <c r="F200" s="203" t="s">
        <v>255</v>
      </c>
      <c r="G200" s="175"/>
      <c r="H200" s="173">
        <v>5</v>
      </c>
      <c r="I200" s="173">
        <v>6</v>
      </c>
      <c r="J200" s="173">
        <v>5</v>
      </c>
      <c r="K200" s="272">
        <v>-0.16666666666666699</v>
      </c>
      <c r="L200" s="173">
        <v>42</v>
      </c>
      <c r="M200" s="173">
        <v>14</v>
      </c>
      <c r="N200" s="173">
        <v>21</v>
      </c>
      <c r="O200" s="272">
        <v>2</v>
      </c>
      <c r="P200" s="173">
        <v>0</v>
      </c>
      <c r="Q200" s="173">
        <v>0</v>
      </c>
      <c r="R200" s="173">
        <v>0</v>
      </c>
      <c r="S200" s="202">
        <v>5</v>
      </c>
    </row>
    <row r="201" spans="1:19" ht="25" customHeight="1" x14ac:dyDescent="0.35">
      <c r="A201" s="177" t="s">
        <v>980</v>
      </c>
      <c r="B201" s="205" t="s">
        <v>1125</v>
      </c>
      <c r="C201" s="204" t="s">
        <v>981</v>
      </c>
      <c r="D201" s="203">
        <v>2</v>
      </c>
      <c r="E201" s="268" t="s">
        <v>8850</v>
      </c>
      <c r="F201" s="203" t="s">
        <v>262</v>
      </c>
      <c r="G201" s="175" t="s">
        <v>437</v>
      </c>
      <c r="H201" s="173">
        <v>5</v>
      </c>
      <c r="I201" s="173">
        <v>0</v>
      </c>
      <c r="J201" s="173">
        <v>0</v>
      </c>
      <c r="K201" s="272">
        <v>0</v>
      </c>
      <c r="L201" s="173">
        <v>24</v>
      </c>
      <c r="M201" s="173">
        <v>0</v>
      </c>
      <c r="N201" s="173">
        <v>0</v>
      </c>
      <c r="O201" s="272">
        <v>0</v>
      </c>
      <c r="P201" s="173">
        <v>5</v>
      </c>
      <c r="Q201" s="173">
        <v>0</v>
      </c>
      <c r="R201" s="173">
        <v>0</v>
      </c>
      <c r="S201" s="202">
        <v>0</v>
      </c>
    </row>
    <row r="202" spans="1:19" ht="25" customHeight="1" x14ac:dyDescent="0.35">
      <c r="A202" s="177" t="s">
        <v>720</v>
      </c>
      <c r="B202" s="205" t="s">
        <v>1127</v>
      </c>
      <c r="C202" s="204" t="s">
        <v>721</v>
      </c>
      <c r="D202" s="203">
        <v>23</v>
      </c>
      <c r="E202" s="269" t="s">
        <v>10937</v>
      </c>
      <c r="F202" s="203" t="s">
        <v>257</v>
      </c>
      <c r="G202" s="175"/>
      <c r="H202" s="173">
        <v>5</v>
      </c>
      <c r="I202" s="173">
        <v>27</v>
      </c>
      <c r="J202" s="173">
        <v>5</v>
      </c>
      <c r="K202" s="272">
        <v>-0.81481481481481499</v>
      </c>
      <c r="L202" s="173">
        <v>323</v>
      </c>
      <c r="M202" s="173">
        <v>118</v>
      </c>
      <c r="N202" s="173">
        <v>184</v>
      </c>
      <c r="O202" s="272">
        <v>1.7372881355932199</v>
      </c>
      <c r="P202" s="173">
        <v>3</v>
      </c>
      <c r="Q202" s="173">
        <v>1</v>
      </c>
      <c r="R202" s="173">
        <v>0</v>
      </c>
      <c r="S202" s="202">
        <v>1</v>
      </c>
    </row>
    <row r="203" spans="1:19" ht="25" customHeight="1" x14ac:dyDescent="0.35">
      <c r="A203" s="177" t="s">
        <v>686</v>
      </c>
      <c r="B203" s="205" t="s">
        <v>1127</v>
      </c>
      <c r="C203" s="204" t="s">
        <v>687</v>
      </c>
      <c r="D203" s="203">
        <v>37</v>
      </c>
      <c r="E203" s="268" t="s">
        <v>10936</v>
      </c>
      <c r="F203" s="203" t="s">
        <v>258</v>
      </c>
      <c r="G203" s="175" t="s">
        <v>422</v>
      </c>
      <c r="H203" s="173">
        <v>5</v>
      </c>
      <c r="I203" s="173">
        <v>7</v>
      </c>
      <c r="J203" s="173">
        <v>13</v>
      </c>
      <c r="K203" s="272">
        <v>-0.28571428571428598</v>
      </c>
      <c r="L203" s="173">
        <v>170</v>
      </c>
      <c r="M203" s="173">
        <v>58</v>
      </c>
      <c r="N203" s="173">
        <v>79</v>
      </c>
      <c r="O203" s="272">
        <v>1.9310344827586201</v>
      </c>
      <c r="P203" s="173">
        <v>0</v>
      </c>
      <c r="Q203" s="173">
        <v>4</v>
      </c>
      <c r="R203" s="173">
        <v>1</v>
      </c>
      <c r="S203" s="202">
        <v>0</v>
      </c>
    </row>
    <row r="204" spans="1:19" ht="25" customHeight="1" x14ac:dyDescent="0.35">
      <c r="A204" s="177" t="s">
        <v>712</v>
      </c>
      <c r="B204" s="205" t="s">
        <v>1127</v>
      </c>
      <c r="C204" s="204" t="s">
        <v>713</v>
      </c>
      <c r="D204" s="203">
        <v>11</v>
      </c>
      <c r="E204" s="269" t="s">
        <v>10939</v>
      </c>
      <c r="F204" s="203" t="s">
        <v>257</v>
      </c>
      <c r="G204" s="175" t="s">
        <v>422</v>
      </c>
      <c r="H204" s="173">
        <v>4</v>
      </c>
      <c r="I204" s="173">
        <v>4</v>
      </c>
      <c r="J204" s="173">
        <v>2</v>
      </c>
      <c r="K204" s="272">
        <v>0</v>
      </c>
      <c r="L204" s="173">
        <v>44</v>
      </c>
      <c r="M204" s="173">
        <v>15</v>
      </c>
      <c r="N204" s="173">
        <v>19</v>
      </c>
      <c r="O204" s="272">
        <v>1.93333333333333</v>
      </c>
      <c r="P204" s="173">
        <v>1</v>
      </c>
      <c r="Q204" s="173">
        <v>3</v>
      </c>
      <c r="R204" s="173">
        <v>0</v>
      </c>
      <c r="S204" s="202">
        <v>0</v>
      </c>
    </row>
    <row r="205" spans="1:19" ht="25" customHeight="1" x14ac:dyDescent="0.35">
      <c r="A205" s="177" t="s">
        <v>987</v>
      </c>
      <c r="B205" s="205"/>
      <c r="C205" s="204" t="s">
        <v>988</v>
      </c>
      <c r="D205" s="203">
        <v>5</v>
      </c>
      <c r="E205" s="268" t="s">
        <v>8849</v>
      </c>
      <c r="F205" s="203" t="s">
        <v>262</v>
      </c>
      <c r="G205" s="175"/>
      <c r="H205" s="173">
        <v>4</v>
      </c>
      <c r="I205" s="173">
        <v>0</v>
      </c>
      <c r="J205" s="173">
        <v>0</v>
      </c>
      <c r="K205" s="272">
        <v>0</v>
      </c>
      <c r="L205" s="173">
        <v>0</v>
      </c>
      <c r="M205" s="173">
        <v>0</v>
      </c>
      <c r="N205" s="173">
        <v>0</v>
      </c>
      <c r="O205" s="272">
        <v>0</v>
      </c>
      <c r="P205" s="173">
        <v>0</v>
      </c>
      <c r="Q205" s="173">
        <v>4</v>
      </c>
      <c r="R205" s="173">
        <v>0</v>
      </c>
      <c r="S205" s="202">
        <v>0</v>
      </c>
    </row>
    <row r="206" spans="1:19" ht="25" customHeight="1" x14ac:dyDescent="0.35">
      <c r="A206" s="177" t="s">
        <v>741</v>
      </c>
      <c r="B206" s="205" t="s">
        <v>1125</v>
      </c>
      <c r="C206" s="204" t="s">
        <v>742</v>
      </c>
      <c r="D206" s="203">
        <v>3</v>
      </c>
      <c r="E206" s="268" t="s">
        <v>8914</v>
      </c>
      <c r="F206" s="203" t="s">
        <v>260</v>
      </c>
      <c r="G206" s="175" t="s">
        <v>437</v>
      </c>
      <c r="H206" s="173">
        <v>3</v>
      </c>
      <c r="I206" s="173">
        <v>4</v>
      </c>
      <c r="J206" s="173">
        <v>1</v>
      </c>
      <c r="K206" s="272">
        <v>-0.25</v>
      </c>
      <c r="L206" s="173">
        <v>21</v>
      </c>
      <c r="M206" s="173">
        <v>9</v>
      </c>
      <c r="N206" s="173">
        <v>10</v>
      </c>
      <c r="O206" s="272">
        <v>1.3333333333333299</v>
      </c>
      <c r="P206" s="173">
        <v>3</v>
      </c>
      <c r="Q206" s="173">
        <v>0</v>
      </c>
      <c r="R206" s="173">
        <v>0</v>
      </c>
      <c r="S206" s="202">
        <v>0</v>
      </c>
    </row>
    <row r="207" spans="1:19" ht="25" customHeight="1" x14ac:dyDescent="0.35">
      <c r="A207" s="177" t="s">
        <v>1052</v>
      </c>
      <c r="B207" s="205"/>
      <c r="C207" s="204" t="s">
        <v>1053</v>
      </c>
      <c r="D207" s="203">
        <v>2</v>
      </c>
      <c r="E207" s="268" t="s">
        <v>1054</v>
      </c>
      <c r="F207" s="203" t="s">
        <v>254</v>
      </c>
      <c r="G207" s="175"/>
      <c r="H207" s="173">
        <v>3</v>
      </c>
      <c r="I207" s="173">
        <v>0</v>
      </c>
      <c r="J207" s="173">
        <v>0</v>
      </c>
      <c r="K207" s="272">
        <v>0</v>
      </c>
      <c r="L207" s="173">
        <v>21</v>
      </c>
      <c r="M207" s="173">
        <v>7</v>
      </c>
      <c r="N207" s="173">
        <v>10</v>
      </c>
      <c r="O207" s="272">
        <v>2</v>
      </c>
      <c r="P207" s="173">
        <v>0</v>
      </c>
      <c r="Q207" s="173">
        <v>0</v>
      </c>
      <c r="R207" s="173">
        <v>0</v>
      </c>
      <c r="S207" s="202">
        <v>3</v>
      </c>
    </row>
    <row r="208" spans="1:19" ht="25" customHeight="1" x14ac:dyDescent="0.35">
      <c r="A208" s="177" t="s">
        <v>1045</v>
      </c>
      <c r="B208" s="205"/>
      <c r="C208" s="204" t="s">
        <v>1046</v>
      </c>
      <c r="D208" s="203">
        <v>4</v>
      </c>
      <c r="E208" s="269" t="s">
        <v>8841</v>
      </c>
      <c r="F208" s="203" t="s">
        <v>254</v>
      </c>
      <c r="G208" s="175"/>
      <c r="H208" s="173">
        <v>2</v>
      </c>
      <c r="I208" s="173">
        <v>0</v>
      </c>
      <c r="J208" s="173">
        <v>0</v>
      </c>
      <c r="K208" s="272">
        <v>0</v>
      </c>
      <c r="L208" s="173">
        <v>45</v>
      </c>
      <c r="M208" s="173">
        <v>17</v>
      </c>
      <c r="N208" s="173">
        <v>21</v>
      </c>
      <c r="O208" s="272">
        <v>1.6470588235294099</v>
      </c>
      <c r="P208" s="173">
        <v>0</v>
      </c>
      <c r="Q208" s="173">
        <v>0</v>
      </c>
      <c r="R208" s="173">
        <v>0</v>
      </c>
      <c r="S208" s="202">
        <v>2</v>
      </c>
    </row>
    <row r="209" spans="1:19" ht="25" customHeight="1" x14ac:dyDescent="0.35">
      <c r="A209" s="177" t="s">
        <v>798</v>
      </c>
      <c r="B209" s="205" t="s">
        <v>1125</v>
      </c>
      <c r="C209" s="204" t="s">
        <v>10889</v>
      </c>
      <c r="D209" s="203">
        <v>5</v>
      </c>
      <c r="E209" s="269" t="s">
        <v>11995</v>
      </c>
      <c r="F209" s="203" t="s">
        <v>350</v>
      </c>
      <c r="G209" s="175" t="s">
        <v>422</v>
      </c>
      <c r="H209" s="173">
        <v>2</v>
      </c>
      <c r="I209" s="173">
        <v>371</v>
      </c>
      <c r="J209" s="173">
        <v>4377</v>
      </c>
      <c r="K209" s="272">
        <v>-0.99460916442048497</v>
      </c>
      <c r="L209" s="173">
        <v>0</v>
      </c>
      <c r="M209" s="173">
        <v>0</v>
      </c>
      <c r="N209" s="173">
        <v>0</v>
      </c>
      <c r="O209" s="272">
        <v>0</v>
      </c>
      <c r="P209" s="173">
        <v>2</v>
      </c>
      <c r="Q209" s="173">
        <v>0</v>
      </c>
      <c r="R209" s="173">
        <v>0</v>
      </c>
      <c r="S209" s="202">
        <v>0</v>
      </c>
    </row>
    <row r="210" spans="1:19" ht="25" customHeight="1" x14ac:dyDescent="0.35">
      <c r="A210" s="177" t="s">
        <v>825</v>
      </c>
      <c r="B210" s="205" t="s">
        <v>1127</v>
      </c>
      <c r="C210" s="204" t="s">
        <v>826</v>
      </c>
      <c r="D210" s="203">
        <v>22</v>
      </c>
      <c r="E210" s="268" t="s">
        <v>8895</v>
      </c>
      <c r="F210" s="203" t="s">
        <v>259</v>
      </c>
      <c r="G210" s="175"/>
      <c r="H210" s="173">
        <v>2</v>
      </c>
      <c r="I210" s="173">
        <v>0</v>
      </c>
      <c r="J210" s="173">
        <v>0</v>
      </c>
      <c r="K210" s="272">
        <v>0</v>
      </c>
      <c r="L210" s="173">
        <v>66</v>
      </c>
      <c r="M210" s="173">
        <v>24</v>
      </c>
      <c r="N210" s="173">
        <v>30</v>
      </c>
      <c r="O210" s="272">
        <v>1.75</v>
      </c>
      <c r="P210" s="173">
        <v>0</v>
      </c>
      <c r="Q210" s="173">
        <v>0</v>
      </c>
      <c r="R210" s="173">
        <v>0</v>
      </c>
      <c r="S210" s="202">
        <v>2</v>
      </c>
    </row>
    <row r="211" spans="1:19" ht="25" customHeight="1" x14ac:dyDescent="0.35">
      <c r="A211" s="177" t="s">
        <v>875</v>
      </c>
      <c r="B211" s="205" t="s">
        <v>1125</v>
      </c>
      <c r="C211" s="204" t="s">
        <v>876</v>
      </c>
      <c r="D211" s="203">
        <v>8</v>
      </c>
      <c r="E211" s="268" t="s">
        <v>8885</v>
      </c>
      <c r="F211" s="203" t="s">
        <v>8856</v>
      </c>
      <c r="G211" s="175" t="s">
        <v>422</v>
      </c>
      <c r="H211" s="173">
        <v>2</v>
      </c>
      <c r="I211" s="173">
        <v>4</v>
      </c>
      <c r="J211" s="173">
        <v>4</v>
      </c>
      <c r="K211" s="272">
        <v>-0.5</v>
      </c>
      <c r="L211" s="173">
        <v>0</v>
      </c>
      <c r="M211" s="173">
        <v>0</v>
      </c>
      <c r="N211" s="173">
        <v>0</v>
      </c>
      <c r="O211" s="272">
        <v>0</v>
      </c>
      <c r="P211" s="173">
        <v>0</v>
      </c>
      <c r="Q211" s="173">
        <v>2</v>
      </c>
      <c r="R211" s="173">
        <v>0</v>
      </c>
      <c r="S211" s="202">
        <v>0</v>
      </c>
    </row>
    <row r="212" spans="1:19" ht="25" customHeight="1" x14ac:dyDescent="0.35">
      <c r="A212" s="177" t="s">
        <v>805</v>
      </c>
      <c r="B212" s="205" t="s">
        <v>1134</v>
      </c>
      <c r="C212" s="204" t="s">
        <v>806</v>
      </c>
      <c r="D212" s="203">
        <v>3</v>
      </c>
      <c r="E212" s="268" t="s">
        <v>10996</v>
      </c>
      <c r="F212" s="203" t="s">
        <v>350</v>
      </c>
      <c r="G212" s="175" t="s">
        <v>422</v>
      </c>
      <c r="H212" s="173">
        <v>2</v>
      </c>
      <c r="I212" s="173">
        <v>1</v>
      </c>
      <c r="J212" s="173">
        <v>0</v>
      </c>
      <c r="K212" s="272">
        <v>1</v>
      </c>
      <c r="L212" s="173">
        <v>253</v>
      </c>
      <c r="M212" s="173">
        <v>78</v>
      </c>
      <c r="N212" s="173">
        <v>10</v>
      </c>
      <c r="O212" s="272">
        <v>2.2435897435897401</v>
      </c>
      <c r="P212" s="173">
        <v>2</v>
      </c>
      <c r="Q212" s="173">
        <v>0</v>
      </c>
      <c r="R212" s="173">
        <v>0</v>
      </c>
      <c r="S212" s="202">
        <v>0</v>
      </c>
    </row>
    <row r="213" spans="1:19" ht="25" customHeight="1" x14ac:dyDescent="0.35">
      <c r="A213" s="177" t="s">
        <v>952</v>
      </c>
      <c r="B213" s="205"/>
      <c r="C213" s="204" t="s">
        <v>953</v>
      </c>
      <c r="D213" s="203">
        <v>9</v>
      </c>
      <c r="E213" s="268" t="s">
        <v>8858</v>
      </c>
      <c r="F213" s="203" t="s">
        <v>8856</v>
      </c>
      <c r="G213" s="175"/>
      <c r="H213" s="173">
        <v>2</v>
      </c>
      <c r="I213" s="173">
        <v>2</v>
      </c>
      <c r="J213" s="173">
        <v>0</v>
      </c>
      <c r="K213" s="272">
        <v>0</v>
      </c>
      <c r="L213" s="173">
        <v>44</v>
      </c>
      <c r="M213" s="173">
        <v>16</v>
      </c>
      <c r="N213" s="173">
        <v>21</v>
      </c>
      <c r="O213" s="272">
        <v>1.75</v>
      </c>
      <c r="P213" s="173">
        <v>2</v>
      </c>
      <c r="Q213" s="173">
        <v>0</v>
      </c>
      <c r="R213" s="173">
        <v>0</v>
      </c>
      <c r="S213" s="202">
        <v>0</v>
      </c>
    </row>
    <row r="214" spans="1:19" ht="25" customHeight="1" x14ac:dyDescent="0.35">
      <c r="A214" s="177" t="s">
        <v>1112</v>
      </c>
      <c r="B214" s="205"/>
      <c r="C214" s="204" t="s">
        <v>1113</v>
      </c>
      <c r="D214" s="203">
        <v>26</v>
      </c>
      <c r="E214" s="269" t="s">
        <v>8834</v>
      </c>
      <c r="F214" s="203" t="s">
        <v>258</v>
      </c>
      <c r="G214" s="175" t="s">
        <v>422</v>
      </c>
      <c r="H214" s="173">
        <v>1</v>
      </c>
      <c r="I214" s="173">
        <v>12</v>
      </c>
      <c r="J214" s="173">
        <v>6</v>
      </c>
      <c r="K214" s="272">
        <v>-0.91666666666666696</v>
      </c>
      <c r="L214" s="173">
        <v>3922</v>
      </c>
      <c r="M214" s="173">
        <v>597</v>
      </c>
      <c r="N214" s="173">
        <v>16</v>
      </c>
      <c r="O214" s="272">
        <v>5.5695142378559499</v>
      </c>
      <c r="P214" s="173">
        <v>1</v>
      </c>
      <c r="Q214" s="173">
        <v>0</v>
      </c>
      <c r="R214" s="173">
        <v>0</v>
      </c>
      <c r="S214" s="202">
        <v>0</v>
      </c>
    </row>
    <row r="215" spans="1:19" ht="25" customHeight="1" x14ac:dyDescent="0.35">
      <c r="A215" s="177" t="s">
        <v>734</v>
      </c>
      <c r="B215" s="205"/>
      <c r="C215" s="204" t="s">
        <v>735</v>
      </c>
      <c r="D215" s="203">
        <v>11</v>
      </c>
      <c r="E215" s="268" t="s">
        <v>10944</v>
      </c>
      <c r="F215" s="203" t="s">
        <v>260</v>
      </c>
      <c r="G215" s="175"/>
      <c r="H215" s="173">
        <v>1</v>
      </c>
      <c r="I215" s="173">
        <v>1</v>
      </c>
      <c r="J215" s="173">
        <v>1</v>
      </c>
      <c r="K215" s="272">
        <v>0</v>
      </c>
      <c r="L215" s="173">
        <v>28</v>
      </c>
      <c r="M215" s="173">
        <v>16</v>
      </c>
      <c r="N215" s="173">
        <v>14</v>
      </c>
      <c r="O215" s="272">
        <v>0.75</v>
      </c>
      <c r="P215" s="173">
        <v>1</v>
      </c>
      <c r="Q215" s="173">
        <v>0</v>
      </c>
      <c r="R215" s="173">
        <v>0</v>
      </c>
      <c r="S215" s="202">
        <v>0</v>
      </c>
    </row>
    <row r="216" spans="1:19" ht="25" customHeight="1" x14ac:dyDescent="0.35">
      <c r="A216" s="177" t="s">
        <v>1055</v>
      </c>
      <c r="B216" s="205"/>
      <c r="C216" s="204" t="s">
        <v>1056</v>
      </c>
      <c r="D216" s="203">
        <v>5</v>
      </c>
      <c r="E216" s="268" t="s">
        <v>8840</v>
      </c>
      <c r="F216" s="203" t="s">
        <v>9215</v>
      </c>
      <c r="G216" s="175" t="s">
        <v>422</v>
      </c>
      <c r="H216" s="173">
        <v>1</v>
      </c>
      <c r="I216" s="173">
        <v>1</v>
      </c>
      <c r="J216" s="173">
        <v>0</v>
      </c>
      <c r="K216" s="272">
        <v>0</v>
      </c>
      <c r="L216" s="173">
        <v>0</v>
      </c>
      <c r="M216" s="173">
        <v>0</v>
      </c>
      <c r="N216" s="173">
        <v>0</v>
      </c>
      <c r="O216" s="272">
        <v>0</v>
      </c>
      <c r="P216" s="173">
        <v>0</v>
      </c>
      <c r="Q216" s="173">
        <v>1</v>
      </c>
      <c r="R216" s="173">
        <v>0</v>
      </c>
      <c r="S216" s="202">
        <v>0</v>
      </c>
    </row>
    <row r="217" spans="1:19" ht="25" customHeight="1" x14ac:dyDescent="0.35">
      <c r="A217" s="177" t="s">
        <v>1080</v>
      </c>
      <c r="B217" s="205" t="s">
        <v>1125</v>
      </c>
      <c r="C217" s="204" t="s">
        <v>1081</v>
      </c>
      <c r="D217" s="203">
        <v>5</v>
      </c>
      <c r="E217" s="268" t="s">
        <v>8838</v>
      </c>
      <c r="F217" s="203" t="s">
        <v>9219</v>
      </c>
      <c r="G217" s="175" t="s">
        <v>422</v>
      </c>
      <c r="H217" s="173">
        <v>1</v>
      </c>
      <c r="I217" s="173">
        <v>0</v>
      </c>
      <c r="J217" s="173">
        <v>0</v>
      </c>
      <c r="K217" s="272">
        <v>0</v>
      </c>
      <c r="L217" s="173">
        <v>18</v>
      </c>
      <c r="M217" s="173">
        <v>3</v>
      </c>
      <c r="N217" s="173">
        <v>5</v>
      </c>
      <c r="O217" s="272">
        <v>5</v>
      </c>
      <c r="P217" s="173">
        <v>1</v>
      </c>
      <c r="Q217" s="173">
        <v>0</v>
      </c>
      <c r="R217" s="173">
        <v>0</v>
      </c>
      <c r="S217" s="202">
        <v>0</v>
      </c>
    </row>
    <row r="218" spans="1:19" ht="25" customHeight="1" x14ac:dyDescent="0.35">
      <c r="A218" s="177" t="s">
        <v>737</v>
      </c>
      <c r="B218" s="205" t="s">
        <v>1129</v>
      </c>
      <c r="C218" s="204" t="s">
        <v>738</v>
      </c>
      <c r="D218" s="203">
        <v>6</v>
      </c>
      <c r="E218" s="268" t="s">
        <v>8916</v>
      </c>
      <c r="F218" s="203" t="s">
        <v>260</v>
      </c>
      <c r="G218" s="175" t="s">
        <v>422</v>
      </c>
      <c r="H218" s="173">
        <v>1</v>
      </c>
      <c r="I218" s="173">
        <v>0</v>
      </c>
      <c r="J218" s="173">
        <v>0</v>
      </c>
      <c r="K218" s="272">
        <v>0</v>
      </c>
      <c r="L218" s="173">
        <v>1118</v>
      </c>
      <c r="M218" s="173">
        <v>181</v>
      </c>
      <c r="N218" s="173">
        <v>32</v>
      </c>
      <c r="O218" s="272">
        <v>5.1767955801105003</v>
      </c>
      <c r="P218" s="173">
        <v>1</v>
      </c>
      <c r="Q218" s="173">
        <v>0</v>
      </c>
      <c r="R218" s="173">
        <v>0</v>
      </c>
      <c r="S218" s="202">
        <v>0</v>
      </c>
    </row>
    <row r="219" spans="1:19" ht="25" customHeight="1" x14ac:dyDescent="0.35">
      <c r="A219" s="177" t="s">
        <v>725</v>
      </c>
      <c r="B219" s="205" t="s">
        <v>1129</v>
      </c>
      <c r="C219" s="204" t="s">
        <v>726</v>
      </c>
      <c r="D219" s="203">
        <v>5</v>
      </c>
      <c r="E219" s="269" t="s">
        <v>8920</v>
      </c>
      <c r="F219" s="203" t="s">
        <v>11957</v>
      </c>
      <c r="G219" s="175" t="s">
        <v>437</v>
      </c>
      <c r="H219" s="173">
        <v>1</v>
      </c>
      <c r="I219" s="173">
        <v>2</v>
      </c>
      <c r="J219" s="173">
        <v>0</v>
      </c>
      <c r="K219" s="272">
        <v>-0.5</v>
      </c>
      <c r="L219" s="173">
        <v>647</v>
      </c>
      <c r="M219" s="173">
        <v>174</v>
      </c>
      <c r="N219" s="173">
        <v>86</v>
      </c>
      <c r="O219" s="272">
        <v>2.7183908045976999</v>
      </c>
      <c r="P219" s="173">
        <v>0</v>
      </c>
      <c r="Q219" s="173">
        <v>0</v>
      </c>
      <c r="R219" s="173">
        <v>0</v>
      </c>
      <c r="S219" s="202">
        <v>1</v>
      </c>
    </row>
    <row r="220" spans="1:19" ht="25" customHeight="1" x14ac:dyDescent="0.35">
      <c r="A220" s="177" t="s">
        <v>905</v>
      </c>
      <c r="B220" s="205"/>
      <c r="C220" s="204" t="s">
        <v>906</v>
      </c>
      <c r="D220" s="203">
        <v>1</v>
      </c>
      <c r="E220" s="268" t="s">
        <v>907</v>
      </c>
      <c r="F220" s="203" t="s">
        <v>8856</v>
      </c>
      <c r="G220" s="175"/>
      <c r="H220" s="173">
        <v>1</v>
      </c>
      <c r="I220" s="173">
        <v>0</v>
      </c>
      <c r="J220" s="173">
        <v>0</v>
      </c>
      <c r="K220" s="272">
        <v>0</v>
      </c>
      <c r="L220" s="173">
        <v>11</v>
      </c>
      <c r="M220" s="173">
        <v>0</v>
      </c>
      <c r="N220" s="173">
        <v>0</v>
      </c>
      <c r="O220" s="272">
        <v>0</v>
      </c>
      <c r="P220" s="173">
        <v>1</v>
      </c>
      <c r="Q220" s="173">
        <v>0</v>
      </c>
      <c r="R220" s="173">
        <v>0</v>
      </c>
      <c r="S220" s="202">
        <v>0</v>
      </c>
    </row>
    <row r="221" spans="1:19" ht="25" customHeight="1" x14ac:dyDescent="0.35">
      <c r="A221" s="177" t="s">
        <v>633</v>
      </c>
      <c r="B221" s="205" t="s">
        <v>1127</v>
      </c>
      <c r="C221" s="204" t="s">
        <v>634</v>
      </c>
      <c r="D221" s="203">
        <v>9</v>
      </c>
      <c r="E221" s="269" t="s">
        <v>8931</v>
      </c>
      <c r="F221" s="203" t="s">
        <v>259</v>
      </c>
      <c r="G221" s="175" t="s">
        <v>422</v>
      </c>
      <c r="H221" s="173">
        <v>1</v>
      </c>
      <c r="I221" s="173">
        <v>1</v>
      </c>
      <c r="J221" s="173">
        <v>6</v>
      </c>
      <c r="K221" s="272">
        <v>0</v>
      </c>
      <c r="L221" s="173">
        <v>42</v>
      </c>
      <c r="M221" s="173">
        <v>11</v>
      </c>
      <c r="N221" s="173">
        <v>10</v>
      </c>
      <c r="O221" s="272">
        <v>2.8181818181818201</v>
      </c>
      <c r="P221" s="173">
        <v>0</v>
      </c>
      <c r="Q221" s="173">
        <v>1</v>
      </c>
      <c r="R221" s="173">
        <v>0</v>
      </c>
      <c r="S221" s="202">
        <v>0</v>
      </c>
    </row>
    <row r="222" spans="1:19" ht="25" customHeight="1" x14ac:dyDescent="0.35">
      <c r="A222" s="177" t="s">
        <v>955</v>
      </c>
      <c r="B222" s="205" t="s">
        <v>1126</v>
      </c>
      <c r="C222" s="204" t="s">
        <v>413</v>
      </c>
      <c r="D222" s="203">
        <v>34</v>
      </c>
      <c r="E222" s="268" t="s">
        <v>11002</v>
      </c>
      <c r="F222" s="203" t="s">
        <v>8856</v>
      </c>
      <c r="G222" s="175" t="s">
        <v>422</v>
      </c>
      <c r="H222" s="173">
        <v>1</v>
      </c>
      <c r="I222" s="173">
        <v>0</v>
      </c>
      <c r="J222" s="173">
        <v>0</v>
      </c>
      <c r="K222" s="272">
        <v>0</v>
      </c>
      <c r="L222" s="173">
        <v>1756</v>
      </c>
      <c r="M222" s="173">
        <v>333</v>
      </c>
      <c r="N222" s="173">
        <v>14</v>
      </c>
      <c r="O222" s="272">
        <v>4.2732732732732703</v>
      </c>
      <c r="P222" s="173">
        <v>1</v>
      </c>
      <c r="Q222" s="173">
        <v>0</v>
      </c>
      <c r="R222" s="173">
        <v>0</v>
      </c>
      <c r="S222" s="202">
        <v>0</v>
      </c>
    </row>
    <row r="223" spans="1:19" ht="25" customHeight="1" x14ac:dyDescent="0.35">
      <c r="A223" s="177" t="s">
        <v>959</v>
      </c>
      <c r="B223" s="205"/>
      <c r="C223" s="204" t="s">
        <v>960</v>
      </c>
      <c r="D223" s="203">
        <v>1</v>
      </c>
      <c r="E223" s="269" t="s">
        <v>961</v>
      </c>
      <c r="F223" s="203" t="s">
        <v>264</v>
      </c>
      <c r="G223" s="175"/>
      <c r="H223" s="173">
        <v>1</v>
      </c>
      <c r="I223" s="173">
        <v>0</v>
      </c>
      <c r="J223" s="173">
        <v>0</v>
      </c>
      <c r="K223" s="272">
        <v>0</v>
      </c>
      <c r="L223" s="173">
        <v>97</v>
      </c>
      <c r="M223" s="173">
        <v>40</v>
      </c>
      <c r="N223" s="173">
        <v>50</v>
      </c>
      <c r="O223" s="272">
        <v>1.425</v>
      </c>
      <c r="P223" s="173">
        <v>1</v>
      </c>
      <c r="Q223" s="173">
        <v>0</v>
      </c>
      <c r="R223" s="173">
        <v>0</v>
      </c>
      <c r="S223" s="202">
        <v>0</v>
      </c>
    </row>
    <row r="224" spans="1:19" ht="25" customHeight="1" x14ac:dyDescent="0.35">
      <c r="A224" s="177" t="s">
        <v>700</v>
      </c>
      <c r="B224" s="205" t="s">
        <v>1125</v>
      </c>
      <c r="C224" s="204" t="s">
        <v>701</v>
      </c>
      <c r="D224" s="203">
        <v>13</v>
      </c>
      <c r="E224" s="269" t="s">
        <v>8899</v>
      </c>
      <c r="F224" s="203" t="s">
        <v>259</v>
      </c>
      <c r="G224" s="175" t="s">
        <v>422</v>
      </c>
      <c r="H224" s="173">
        <v>0</v>
      </c>
      <c r="I224" s="173">
        <v>0</v>
      </c>
      <c r="J224" s="173">
        <v>0</v>
      </c>
      <c r="K224" s="272">
        <v>0</v>
      </c>
      <c r="L224" s="173">
        <v>254</v>
      </c>
      <c r="M224" s="173">
        <v>88</v>
      </c>
      <c r="N224" s="173">
        <v>119</v>
      </c>
      <c r="O224" s="272">
        <v>1.88636363636364</v>
      </c>
      <c r="P224" s="173">
        <v>0</v>
      </c>
      <c r="Q224" s="173">
        <v>0</v>
      </c>
      <c r="R224" s="173">
        <v>0</v>
      </c>
      <c r="S224" s="202">
        <v>0</v>
      </c>
    </row>
    <row r="225" spans="1:19" ht="25" customHeight="1" x14ac:dyDescent="0.35">
      <c r="A225" s="177" t="s">
        <v>815</v>
      </c>
      <c r="B225" s="205"/>
      <c r="C225" s="204" t="s">
        <v>10945</v>
      </c>
      <c r="D225" s="203">
        <v>6</v>
      </c>
      <c r="E225" s="268" t="s">
        <v>10946</v>
      </c>
      <c r="F225" s="203" t="s">
        <v>9211</v>
      </c>
      <c r="G225" s="175"/>
      <c r="H225" s="173">
        <v>0</v>
      </c>
      <c r="I225" s="173">
        <v>0</v>
      </c>
      <c r="J225" s="173">
        <v>0</v>
      </c>
      <c r="K225" s="272">
        <v>0</v>
      </c>
      <c r="L225" s="173">
        <v>0</v>
      </c>
      <c r="M225" s="173">
        <v>0</v>
      </c>
      <c r="N225" s="173">
        <v>0</v>
      </c>
      <c r="O225" s="272">
        <v>0</v>
      </c>
      <c r="P225" s="173">
        <v>0</v>
      </c>
      <c r="Q225" s="173">
        <v>0</v>
      </c>
      <c r="R225" s="173">
        <v>0</v>
      </c>
      <c r="S225" s="202">
        <v>0</v>
      </c>
    </row>
    <row r="226" spans="1:19" ht="25" customHeight="1" x14ac:dyDescent="0.35">
      <c r="A226" s="177" t="s">
        <v>584</v>
      </c>
      <c r="B226" s="205" t="s">
        <v>1127</v>
      </c>
      <c r="C226" s="204" t="s">
        <v>585</v>
      </c>
      <c r="D226" s="203">
        <v>8</v>
      </c>
      <c r="E226" s="268" t="s">
        <v>10947</v>
      </c>
      <c r="F226" s="203" t="s">
        <v>258</v>
      </c>
      <c r="G226" s="175" t="s">
        <v>422</v>
      </c>
      <c r="H226" s="173">
        <v>0</v>
      </c>
      <c r="I226" s="173">
        <v>0</v>
      </c>
      <c r="J226" s="173">
        <v>0</v>
      </c>
      <c r="K226" s="272">
        <v>0</v>
      </c>
      <c r="L226" s="173">
        <v>17</v>
      </c>
      <c r="M226" s="173">
        <v>0</v>
      </c>
      <c r="N226" s="173">
        <v>0</v>
      </c>
      <c r="O226" s="272">
        <v>0</v>
      </c>
      <c r="P226" s="173">
        <v>0</v>
      </c>
      <c r="Q226" s="173">
        <v>0</v>
      </c>
      <c r="R226" s="173">
        <v>0</v>
      </c>
      <c r="S226" s="202">
        <v>0</v>
      </c>
    </row>
    <row r="227" spans="1:19" ht="25" customHeight="1" x14ac:dyDescent="0.35">
      <c r="A227" s="177" t="s">
        <v>1088</v>
      </c>
      <c r="B227" s="205"/>
      <c r="C227" s="204" t="s">
        <v>1089</v>
      </c>
      <c r="D227" s="203">
        <v>2</v>
      </c>
      <c r="E227" s="268" t="s">
        <v>8836</v>
      </c>
      <c r="F227" s="203" t="s">
        <v>258</v>
      </c>
      <c r="G227" s="175"/>
      <c r="H227" s="173">
        <v>0</v>
      </c>
      <c r="I227" s="173">
        <v>0</v>
      </c>
      <c r="J227" s="173">
        <v>0</v>
      </c>
      <c r="K227" s="272">
        <v>0</v>
      </c>
      <c r="L227" s="173">
        <v>0</v>
      </c>
      <c r="M227" s="173">
        <v>0</v>
      </c>
      <c r="N227" s="173">
        <v>0</v>
      </c>
      <c r="O227" s="272">
        <v>0</v>
      </c>
      <c r="P227" s="173">
        <v>0</v>
      </c>
      <c r="Q227" s="173">
        <v>0</v>
      </c>
      <c r="R227" s="173">
        <v>0</v>
      </c>
      <c r="S227" s="202">
        <v>0</v>
      </c>
    </row>
    <row r="228" spans="1:19" ht="25" customHeight="1" x14ac:dyDescent="0.35">
      <c r="A228" s="177" t="s">
        <v>1090</v>
      </c>
      <c r="B228" s="205"/>
      <c r="C228" s="204" t="s">
        <v>1091</v>
      </c>
      <c r="D228" s="203">
        <v>1</v>
      </c>
      <c r="E228" s="269" t="s">
        <v>1091</v>
      </c>
      <c r="F228" s="203" t="s">
        <v>258</v>
      </c>
      <c r="G228" s="175"/>
      <c r="H228" s="173">
        <v>0</v>
      </c>
      <c r="I228" s="173">
        <v>0</v>
      </c>
      <c r="J228" s="173">
        <v>0</v>
      </c>
      <c r="K228" s="272">
        <v>0</v>
      </c>
      <c r="L228" s="173">
        <v>0</v>
      </c>
      <c r="M228" s="173">
        <v>0</v>
      </c>
      <c r="N228" s="173">
        <v>0</v>
      </c>
      <c r="O228" s="272">
        <v>0</v>
      </c>
      <c r="P228" s="173">
        <v>0</v>
      </c>
      <c r="Q228" s="173">
        <v>0</v>
      </c>
      <c r="R228" s="173">
        <v>0</v>
      </c>
      <c r="S228" s="202">
        <v>0</v>
      </c>
    </row>
    <row r="229" spans="1:19" ht="25" customHeight="1" x14ac:dyDescent="0.35">
      <c r="A229" s="177" t="s">
        <v>1092</v>
      </c>
      <c r="B229" s="205"/>
      <c r="C229" s="204" t="s">
        <v>1093</v>
      </c>
      <c r="D229" s="203">
        <v>1</v>
      </c>
      <c r="E229" s="269" t="s">
        <v>1093</v>
      </c>
      <c r="F229" s="203" t="s">
        <v>258</v>
      </c>
      <c r="G229" s="175"/>
      <c r="H229" s="173">
        <v>0</v>
      </c>
      <c r="I229" s="173">
        <v>0</v>
      </c>
      <c r="J229" s="173">
        <v>0</v>
      </c>
      <c r="K229" s="272">
        <v>0</v>
      </c>
      <c r="L229" s="173">
        <v>0</v>
      </c>
      <c r="M229" s="173">
        <v>0</v>
      </c>
      <c r="N229" s="173">
        <v>0</v>
      </c>
      <c r="O229" s="272">
        <v>0</v>
      </c>
      <c r="P229" s="173">
        <v>0</v>
      </c>
      <c r="Q229" s="173">
        <v>0</v>
      </c>
      <c r="R229" s="173">
        <v>0</v>
      </c>
      <c r="S229" s="202">
        <v>0</v>
      </c>
    </row>
    <row r="230" spans="1:19" ht="25" customHeight="1" x14ac:dyDescent="0.35">
      <c r="A230" s="177" t="s">
        <v>10941</v>
      </c>
      <c r="B230" s="205"/>
      <c r="C230" s="204" t="s">
        <v>10942</v>
      </c>
      <c r="D230" s="203">
        <v>1</v>
      </c>
      <c r="E230" s="268" t="s">
        <v>10943</v>
      </c>
      <c r="F230" s="203" t="s">
        <v>258</v>
      </c>
      <c r="G230" s="175" t="s">
        <v>422</v>
      </c>
      <c r="H230" s="173">
        <v>0</v>
      </c>
      <c r="I230" s="173">
        <v>0</v>
      </c>
      <c r="J230" s="173">
        <v>1</v>
      </c>
      <c r="K230" s="272">
        <v>0</v>
      </c>
      <c r="L230" s="173">
        <v>21</v>
      </c>
      <c r="M230" s="173">
        <v>7</v>
      </c>
      <c r="N230" s="173">
        <v>6</v>
      </c>
      <c r="O230" s="272">
        <v>2</v>
      </c>
      <c r="P230" s="173">
        <v>0</v>
      </c>
      <c r="Q230" s="173">
        <v>0</v>
      </c>
      <c r="R230" s="173">
        <v>0</v>
      </c>
      <c r="S230" s="202">
        <v>0</v>
      </c>
    </row>
    <row r="231" spans="1:19" ht="25" customHeight="1" x14ac:dyDescent="0.35">
      <c r="A231" s="177" t="s">
        <v>794</v>
      </c>
      <c r="B231" s="205"/>
      <c r="C231" s="204" t="s">
        <v>795</v>
      </c>
      <c r="D231" s="203">
        <v>9</v>
      </c>
      <c r="E231" s="268" t="s">
        <v>8929</v>
      </c>
      <c r="F231" s="203" t="s">
        <v>9089</v>
      </c>
      <c r="G231" s="175" t="s">
        <v>422</v>
      </c>
      <c r="H231" s="173">
        <v>0</v>
      </c>
      <c r="I231" s="173">
        <v>0</v>
      </c>
      <c r="J231" s="173">
        <v>0</v>
      </c>
      <c r="K231" s="272">
        <v>0</v>
      </c>
      <c r="L231" s="173">
        <v>38</v>
      </c>
      <c r="M231" s="173">
        <v>10</v>
      </c>
      <c r="N231" s="173">
        <v>15</v>
      </c>
      <c r="O231" s="272">
        <v>2.8</v>
      </c>
      <c r="P231" s="173">
        <v>0</v>
      </c>
      <c r="Q231" s="173">
        <v>0</v>
      </c>
      <c r="R231" s="173">
        <v>0</v>
      </c>
      <c r="S231" s="202">
        <v>0</v>
      </c>
    </row>
    <row r="232" spans="1:19" ht="25" customHeight="1" x14ac:dyDescent="0.35">
      <c r="A232" s="177" t="s">
        <v>1094</v>
      </c>
      <c r="B232" s="205"/>
      <c r="C232" s="204" t="s">
        <v>1095</v>
      </c>
      <c r="D232" s="203">
        <v>1</v>
      </c>
      <c r="E232" s="268" t="s">
        <v>1096</v>
      </c>
      <c r="F232" s="203" t="s">
        <v>258</v>
      </c>
      <c r="G232" s="175"/>
      <c r="H232" s="173">
        <v>0</v>
      </c>
      <c r="I232" s="173">
        <v>0</v>
      </c>
      <c r="J232" s="173">
        <v>0</v>
      </c>
      <c r="K232" s="272">
        <v>0</v>
      </c>
      <c r="L232" s="173">
        <v>0</v>
      </c>
      <c r="M232" s="173">
        <v>0</v>
      </c>
      <c r="N232" s="173">
        <v>0</v>
      </c>
      <c r="O232" s="272">
        <v>0</v>
      </c>
      <c r="P232" s="173">
        <v>0</v>
      </c>
      <c r="Q232" s="173">
        <v>0</v>
      </c>
      <c r="R232" s="173">
        <v>0</v>
      </c>
      <c r="S232" s="202">
        <v>0</v>
      </c>
    </row>
    <row r="233" spans="1:19" ht="25" customHeight="1" x14ac:dyDescent="0.35">
      <c r="A233" s="177" t="s">
        <v>1097</v>
      </c>
      <c r="B233" s="205"/>
      <c r="C233" s="204" t="s">
        <v>1098</v>
      </c>
      <c r="D233" s="203">
        <v>1</v>
      </c>
      <c r="E233" s="268" t="s">
        <v>1099</v>
      </c>
      <c r="F233" s="203" t="s">
        <v>258</v>
      </c>
      <c r="G233" s="175" t="s">
        <v>437</v>
      </c>
      <c r="H233" s="173">
        <v>0</v>
      </c>
      <c r="I233" s="173">
        <v>0</v>
      </c>
      <c r="J233" s="173">
        <v>0</v>
      </c>
      <c r="K233" s="272">
        <v>0</v>
      </c>
      <c r="L233" s="173">
        <v>0</v>
      </c>
      <c r="M233" s="173">
        <v>0</v>
      </c>
      <c r="N233" s="173">
        <v>0</v>
      </c>
      <c r="O233" s="272">
        <v>0</v>
      </c>
      <c r="P233" s="173">
        <v>0</v>
      </c>
      <c r="Q233" s="173">
        <v>0</v>
      </c>
      <c r="R233" s="173">
        <v>0</v>
      </c>
      <c r="S233" s="202">
        <v>0</v>
      </c>
    </row>
    <row r="234" spans="1:19" ht="25" customHeight="1" x14ac:dyDescent="0.35">
      <c r="A234" s="177" t="s">
        <v>1100</v>
      </c>
      <c r="B234" s="205"/>
      <c r="C234" s="204" t="s">
        <v>1101</v>
      </c>
      <c r="D234" s="203">
        <v>1</v>
      </c>
      <c r="E234" s="268" t="s">
        <v>1101</v>
      </c>
      <c r="F234" s="203" t="s">
        <v>258</v>
      </c>
      <c r="G234" s="175"/>
      <c r="H234" s="173">
        <v>0</v>
      </c>
      <c r="I234" s="173">
        <v>0</v>
      </c>
      <c r="J234" s="173">
        <v>0</v>
      </c>
      <c r="K234" s="272">
        <v>0</v>
      </c>
      <c r="L234" s="173">
        <v>0</v>
      </c>
      <c r="M234" s="173">
        <v>0</v>
      </c>
      <c r="N234" s="173">
        <v>0</v>
      </c>
      <c r="O234" s="272">
        <v>0</v>
      </c>
      <c r="P234" s="173">
        <v>0</v>
      </c>
      <c r="Q234" s="173">
        <v>0</v>
      </c>
      <c r="R234" s="173">
        <v>0</v>
      </c>
      <c r="S234" s="202">
        <v>0</v>
      </c>
    </row>
    <row r="235" spans="1:19" ht="25" customHeight="1" x14ac:dyDescent="0.35">
      <c r="A235" s="177" t="s">
        <v>1102</v>
      </c>
      <c r="B235" s="205"/>
      <c r="C235" s="204" t="s">
        <v>1103</v>
      </c>
      <c r="D235" s="203">
        <v>1</v>
      </c>
      <c r="E235" s="268" t="s">
        <v>1104</v>
      </c>
      <c r="F235" s="203" t="s">
        <v>258</v>
      </c>
      <c r="G235" s="175"/>
      <c r="H235" s="173">
        <v>0</v>
      </c>
      <c r="I235" s="173">
        <v>0</v>
      </c>
      <c r="J235" s="173">
        <v>0</v>
      </c>
      <c r="K235" s="272">
        <v>0</v>
      </c>
      <c r="L235" s="173">
        <v>0</v>
      </c>
      <c r="M235" s="173">
        <v>0</v>
      </c>
      <c r="N235" s="173">
        <v>0</v>
      </c>
      <c r="O235" s="272">
        <v>0</v>
      </c>
      <c r="P235" s="173">
        <v>0</v>
      </c>
      <c r="Q235" s="173">
        <v>0</v>
      </c>
      <c r="R235" s="173">
        <v>0</v>
      </c>
      <c r="S235" s="202">
        <v>0</v>
      </c>
    </row>
    <row r="236" spans="1:19" ht="25" customHeight="1" x14ac:dyDescent="0.35">
      <c r="A236" s="177" t="s">
        <v>1105</v>
      </c>
      <c r="B236" s="205"/>
      <c r="C236" s="204" t="s">
        <v>1106</v>
      </c>
      <c r="D236" s="203">
        <v>1</v>
      </c>
      <c r="E236" s="269" t="s">
        <v>1107</v>
      </c>
      <c r="F236" s="203" t="s">
        <v>258</v>
      </c>
      <c r="G236" s="175" t="s">
        <v>422</v>
      </c>
      <c r="H236" s="173">
        <v>0</v>
      </c>
      <c r="I236" s="173">
        <v>1</v>
      </c>
      <c r="J236" s="173">
        <v>2</v>
      </c>
      <c r="K236" s="273">
        <v>-1</v>
      </c>
      <c r="L236" s="173">
        <v>46</v>
      </c>
      <c r="M236" s="173">
        <v>26</v>
      </c>
      <c r="N236" s="173">
        <v>35</v>
      </c>
      <c r="O236" s="272">
        <v>0.76923076923076905</v>
      </c>
      <c r="P236" s="173">
        <v>0</v>
      </c>
      <c r="Q236" s="173">
        <v>0</v>
      </c>
      <c r="R236" s="173">
        <v>0</v>
      </c>
      <c r="S236" s="202">
        <v>0</v>
      </c>
    </row>
    <row r="237" spans="1:19" ht="25" customHeight="1" x14ac:dyDescent="0.35">
      <c r="A237" s="177" t="s">
        <v>1108</v>
      </c>
      <c r="B237" s="205"/>
      <c r="C237" s="204" t="s">
        <v>1109</v>
      </c>
      <c r="D237" s="203">
        <v>1</v>
      </c>
      <c r="E237" s="268" t="s">
        <v>1109</v>
      </c>
      <c r="F237" s="203" t="s">
        <v>258</v>
      </c>
      <c r="G237" s="175"/>
      <c r="H237" s="173">
        <v>0</v>
      </c>
      <c r="I237" s="173">
        <v>0</v>
      </c>
      <c r="J237" s="173">
        <v>0</v>
      </c>
      <c r="K237" s="272">
        <v>0</v>
      </c>
      <c r="L237" s="173">
        <v>0</v>
      </c>
      <c r="M237" s="173">
        <v>0</v>
      </c>
      <c r="N237" s="173">
        <v>0</v>
      </c>
      <c r="O237" s="272">
        <v>0</v>
      </c>
      <c r="P237" s="173">
        <v>0</v>
      </c>
      <c r="Q237" s="173">
        <v>0</v>
      </c>
      <c r="R237" s="173">
        <v>0</v>
      </c>
      <c r="S237" s="202">
        <v>0</v>
      </c>
    </row>
    <row r="238" spans="1:19" ht="25" customHeight="1" x14ac:dyDescent="0.35">
      <c r="A238" s="177" t="s">
        <v>1110</v>
      </c>
      <c r="B238" s="205" t="s">
        <v>1127</v>
      </c>
      <c r="C238" s="204" t="s">
        <v>1111</v>
      </c>
      <c r="D238" s="203">
        <v>57</v>
      </c>
      <c r="E238" s="268" t="s">
        <v>8835</v>
      </c>
      <c r="F238" s="203" t="s">
        <v>258</v>
      </c>
      <c r="G238" s="175" t="s">
        <v>422</v>
      </c>
      <c r="H238" s="173">
        <v>0</v>
      </c>
      <c r="I238" s="173">
        <v>0</v>
      </c>
      <c r="J238" s="173">
        <v>1</v>
      </c>
      <c r="K238" s="272">
        <v>0</v>
      </c>
      <c r="L238" s="173">
        <v>175</v>
      </c>
      <c r="M238" s="173">
        <v>149</v>
      </c>
      <c r="N238" s="173">
        <v>50</v>
      </c>
      <c r="O238" s="272">
        <v>0.17449664429530201</v>
      </c>
      <c r="P238" s="173">
        <v>0</v>
      </c>
      <c r="Q238" s="173">
        <v>0</v>
      </c>
      <c r="R238" s="173">
        <v>0</v>
      </c>
      <c r="S238" s="202">
        <v>0</v>
      </c>
    </row>
    <row r="239" spans="1:19" ht="25" customHeight="1" x14ac:dyDescent="0.35">
      <c r="A239" s="177" t="s">
        <v>1114</v>
      </c>
      <c r="B239" s="205"/>
      <c r="C239" s="204" t="s">
        <v>1115</v>
      </c>
      <c r="D239" s="203">
        <v>2</v>
      </c>
      <c r="E239" s="268" t="s">
        <v>8833</v>
      </c>
      <c r="F239" s="203" t="s">
        <v>258</v>
      </c>
      <c r="G239" s="175"/>
      <c r="H239" s="173">
        <v>0</v>
      </c>
      <c r="I239" s="173">
        <v>0</v>
      </c>
      <c r="J239" s="173">
        <v>0</v>
      </c>
      <c r="K239" s="272">
        <v>0</v>
      </c>
      <c r="L239" s="173">
        <v>0</v>
      </c>
      <c r="M239" s="173">
        <v>0</v>
      </c>
      <c r="N239" s="173">
        <v>0</v>
      </c>
      <c r="O239" s="272">
        <v>0</v>
      </c>
      <c r="P239" s="173">
        <v>0</v>
      </c>
      <c r="Q239" s="173">
        <v>0</v>
      </c>
      <c r="R239" s="173">
        <v>0</v>
      </c>
      <c r="S239" s="202">
        <v>0</v>
      </c>
    </row>
    <row r="240" spans="1:19" ht="25" customHeight="1" x14ac:dyDescent="0.35">
      <c r="A240" s="177" t="s">
        <v>995</v>
      </c>
      <c r="B240" s="205"/>
      <c r="C240" s="204" t="s">
        <v>996</v>
      </c>
      <c r="D240" s="203">
        <v>1</v>
      </c>
      <c r="E240" s="268" t="s">
        <v>997</v>
      </c>
      <c r="F240" s="203" t="s">
        <v>256</v>
      </c>
      <c r="G240" s="175"/>
      <c r="H240" s="173">
        <v>0</v>
      </c>
      <c r="I240" s="173">
        <v>0</v>
      </c>
      <c r="J240" s="173">
        <v>0</v>
      </c>
      <c r="K240" s="272">
        <v>0</v>
      </c>
      <c r="L240" s="173">
        <v>0</v>
      </c>
      <c r="M240" s="173">
        <v>0</v>
      </c>
      <c r="N240" s="173">
        <v>0</v>
      </c>
      <c r="O240" s="272">
        <v>0</v>
      </c>
      <c r="P240" s="173">
        <v>0</v>
      </c>
      <c r="Q240" s="173">
        <v>0</v>
      </c>
      <c r="R240" s="173">
        <v>0</v>
      </c>
      <c r="S240" s="202">
        <v>0</v>
      </c>
    </row>
    <row r="241" spans="1:19" ht="25" customHeight="1" x14ac:dyDescent="0.35">
      <c r="A241" s="177" t="s">
        <v>1001</v>
      </c>
      <c r="B241" s="205" t="s">
        <v>1127</v>
      </c>
      <c r="C241" s="204" t="s">
        <v>1002</v>
      </c>
      <c r="D241" s="203">
        <v>19</v>
      </c>
      <c r="E241" s="268" t="s">
        <v>10948</v>
      </c>
      <c r="F241" s="203" t="s">
        <v>256</v>
      </c>
      <c r="G241" s="175"/>
      <c r="H241" s="173">
        <v>0</v>
      </c>
      <c r="I241" s="173">
        <v>0</v>
      </c>
      <c r="J241" s="173">
        <v>0</v>
      </c>
      <c r="K241" s="272">
        <v>0</v>
      </c>
      <c r="L241" s="173">
        <v>44</v>
      </c>
      <c r="M241" s="173">
        <v>15</v>
      </c>
      <c r="N241" s="173">
        <v>10</v>
      </c>
      <c r="O241" s="272">
        <v>1.93333333333333</v>
      </c>
      <c r="P241" s="173">
        <v>0</v>
      </c>
      <c r="Q241" s="173">
        <v>0</v>
      </c>
      <c r="R241" s="173">
        <v>0</v>
      </c>
      <c r="S241" s="202">
        <v>0</v>
      </c>
    </row>
    <row r="242" spans="1:19" ht="25" customHeight="1" x14ac:dyDescent="0.35">
      <c r="A242" s="177" t="s">
        <v>1003</v>
      </c>
      <c r="B242" s="205"/>
      <c r="C242" s="204" t="s">
        <v>1004</v>
      </c>
      <c r="D242" s="203">
        <v>13</v>
      </c>
      <c r="E242" s="269" t="s">
        <v>1004</v>
      </c>
      <c r="F242" s="203" t="s">
        <v>256</v>
      </c>
      <c r="G242" s="175" t="s">
        <v>422</v>
      </c>
      <c r="H242" s="173">
        <v>0</v>
      </c>
      <c r="I242" s="173">
        <v>0</v>
      </c>
      <c r="J242" s="173">
        <v>0</v>
      </c>
      <c r="K242" s="272">
        <v>0</v>
      </c>
      <c r="L242" s="173">
        <v>21</v>
      </c>
      <c r="M242" s="173">
        <v>7</v>
      </c>
      <c r="N242" s="173">
        <v>9</v>
      </c>
      <c r="O242" s="272">
        <v>2</v>
      </c>
      <c r="P242" s="173">
        <v>0</v>
      </c>
      <c r="Q242" s="173">
        <v>0</v>
      </c>
      <c r="R242" s="173">
        <v>0</v>
      </c>
      <c r="S242" s="202">
        <v>0</v>
      </c>
    </row>
    <row r="243" spans="1:19" ht="25" customHeight="1" x14ac:dyDescent="0.35">
      <c r="A243" s="177" t="s">
        <v>1008</v>
      </c>
      <c r="B243" s="205" t="s">
        <v>1125</v>
      </c>
      <c r="C243" s="204" t="s">
        <v>1228</v>
      </c>
      <c r="D243" s="203">
        <v>1</v>
      </c>
      <c r="E243" s="269" t="s">
        <v>10949</v>
      </c>
      <c r="F243" s="203" t="s">
        <v>256</v>
      </c>
      <c r="G243" s="175"/>
      <c r="H243" s="173">
        <v>0</v>
      </c>
      <c r="I243" s="173">
        <v>0</v>
      </c>
      <c r="J243" s="173">
        <v>0</v>
      </c>
      <c r="K243" s="272">
        <v>0</v>
      </c>
      <c r="L243" s="173">
        <v>0</v>
      </c>
      <c r="M243" s="173">
        <v>0</v>
      </c>
      <c r="N243" s="173">
        <v>0</v>
      </c>
      <c r="O243" s="272">
        <v>0</v>
      </c>
      <c r="P243" s="173">
        <v>0</v>
      </c>
      <c r="Q243" s="173">
        <v>0</v>
      </c>
      <c r="R243" s="173">
        <v>0</v>
      </c>
      <c r="S243" s="202">
        <v>0</v>
      </c>
    </row>
    <row r="244" spans="1:19" ht="25" customHeight="1" x14ac:dyDescent="0.35">
      <c r="A244" s="177" t="s">
        <v>730</v>
      </c>
      <c r="B244" s="205"/>
      <c r="C244" s="204" t="s">
        <v>279</v>
      </c>
      <c r="D244" s="203">
        <v>1</v>
      </c>
      <c r="E244" s="268" t="s">
        <v>731</v>
      </c>
      <c r="F244" s="203" t="s">
        <v>260</v>
      </c>
      <c r="G244" s="175"/>
      <c r="H244" s="173">
        <v>0</v>
      </c>
      <c r="I244" s="173">
        <v>3726</v>
      </c>
      <c r="J244" s="173">
        <v>3955</v>
      </c>
      <c r="K244" s="272">
        <v>-1</v>
      </c>
      <c r="L244" s="173">
        <v>0</v>
      </c>
      <c r="M244" s="173">
        <v>1777</v>
      </c>
      <c r="N244" s="173">
        <v>2133</v>
      </c>
      <c r="O244" s="272">
        <v>-1</v>
      </c>
      <c r="P244" s="173">
        <v>0</v>
      </c>
      <c r="Q244" s="173">
        <v>0</v>
      </c>
      <c r="R244" s="173">
        <v>0</v>
      </c>
      <c r="S244" s="202">
        <v>0</v>
      </c>
    </row>
    <row r="245" spans="1:19" ht="25" customHeight="1" x14ac:dyDescent="0.35">
      <c r="A245" s="177" t="s">
        <v>752</v>
      </c>
      <c r="B245" s="205"/>
      <c r="C245" s="204" t="s">
        <v>753</v>
      </c>
      <c r="D245" s="203">
        <v>1</v>
      </c>
      <c r="E245" s="268" t="s">
        <v>753</v>
      </c>
      <c r="F245" s="203" t="s">
        <v>263</v>
      </c>
      <c r="G245" s="175"/>
      <c r="H245" s="173">
        <v>0</v>
      </c>
      <c r="I245" s="173">
        <v>0</v>
      </c>
      <c r="J245" s="173">
        <v>0</v>
      </c>
      <c r="K245" s="272">
        <v>0</v>
      </c>
      <c r="L245" s="173">
        <v>0</v>
      </c>
      <c r="M245" s="173">
        <v>0</v>
      </c>
      <c r="N245" s="173">
        <v>0</v>
      </c>
      <c r="O245" s="272">
        <v>0</v>
      </c>
      <c r="P245" s="173">
        <v>0</v>
      </c>
      <c r="Q245" s="173">
        <v>0</v>
      </c>
      <c r="R245" s="173">
        <v>0</v>
      </c>
      <c r="S245" s="202">
        <v>0</v>
      </c>
    </row>
    <row r="246" spans="1:19" ht="25" customHeight="1" x14ac:dyDescent="0.35">
      <c r="A246" s="177" t="s">
        <v>754</v>
      </c>
      <c r="B246" s="205" t="s">
        <v>1127</v>
      </c>
      <c r="C246" s="204" t="s">
        <v>755</v>
      </c>
      <c r="D246" s="203">
        <v>7</v>
      </c>
      <c r="E246" s="268" t="s">
        <v>11996</v>
      </c>
      <c r="F246" s="203" t="s">
        <v>263</v>
      </c>
      <c r="G246" s="175" t="s">
        <v>422</v>
      </c>
      <c r="H246" s="173">
        <v>0</v>
      </c>
      <c r="I246" s="173">
        <v>0</v>
      </c>
      <c r="J246" s="173">
        <v>0</v>
      </c>
      <c r="K246" s="272">
        <v>0</v>
      </c>
      <c r="L246" s="173">
        <v>21</v>
      </c>
      <c r="M246" s="173">
        <v>7</v>
      </c>
      <c r="N246" s="173">
        <v>10</v>
      </c>
      <c r="O246" s="272">
        <v>2</v>
      </c>
      <c r="P246" s="173">
        <v>0</v>
      </c>
      <c r="Q246" s="173">
        <v>0</v>
      </c>
      <c r="R246" s="173">
        <v>0</v>
      </c>
      <c r="S246" s="202">
        <v>0</v>
      </c>
    </row>
    <row r="247" spans="1:19" ht="25" customHeight="1" x14ac:dyDescent="0.35">
      <c r="A247" s="177" t="s">
        <v>732</v>
      </c>
      <c r="B247" s="205"/>
      <c r="C247" s="204" t="s">
        <v>733</v>
      </c>
      <c r="D247" s="203">
        <v>13</v>
      </c>
      <c r="E247" s="268" t="s">
        <v>8918</v>
      </c>
      <c r="F247" s="203" t="s">
        <v>260</v>
      </c>
      <c r="G247" s="175"/>
      <c r="H247" s="173">
        <v>0</v>
      </c>
      <c r="I247" s="173">
        <v>0</v>
      </c>
      <c r="J247" s="173">
        <v>0</v>
      </c>
      <c r="K247" s="272">
        <v>0</v>
      </c>
      <c r="L247" s="173">
        <v>0</v>
      </c>
      <c r="M247" s="173">
        <v>0</v>
      </c>
      <c r="N247" s="173">
        <v>0</v>
      </c>
      <c r="O247" s="272">
        <v>0</v>
      </c>
      <c r="P247" s="173">
        <v>0</v>
      </c>
      <c r="Q247" s="173">
        <v>0</v>
      </c>
      <c r="R247" s="173">
        <v>0</v>
      </c>
      <c r="S247" s="202">
        <v>0</v>
      </c>
    </row>
    <row r="248" spans="1:19" ht="25" customHeight="1" x14ac:dyDescent="0.35">
      <c r="A248" s="177" t="s">
        <v>973</v>
      </c>
      <c r="B248" s="205" t="s">
        <v>1127</v>
      </c>
      <c r="C248" s="204" t="s">
        <v>974</v>
      </c>
      <c r="D248" s="203">
        <v>5</v>
      </c>
      <c r="E248" s="268" t="s">
        <v>8852</v>
      </c>
      <c r="F248" s="203" t="s">
        <v>262</v>
      </c>
      <c r="G248" s="175"/>
      <c r="H248" s="173">
        <v>0</v>
      </c>
      <c r="I248" s="173">
        <v>0</v>
      </c>
      <c r="J248" s="173">
        <v>0</v>
      </c>
      <c r="K248" s="272">
        <v>0</v>
      </c>
      <c r="L248" s="173">
        <v>30</v>
      </c>
      <c r="M248" s="173">
        <v>10</v>
      </c>
      <c r="N248" s="173">
        <v>16</v>
      </c>
      <c r="O248" s="272">
        <v>2</v>
      </c>
      <c r="P248" s="173">
        <v>0</v>
      </c>
      <c r="Q248" s="173">
        <v>0</v>
      </c>
      <c r="R248" s="173">
        <v>0</v>
      </c>
      <c r="S248" s="202">
        <v>0</v>
      </c>
    </row>
    <row r="249" spans="1:19" ht="25" customHeight="1" x14ac:dyDescent="0.35">
      <c r="A249" s="177" t="s">
        <v>777</v>
      </c>
      <c r="B249" s="205"/>
      <c r="C249" s="204" t="s">
        <v>778</v>
      </c>
      <c r="D249" s="203">
        <v>7</v>
      </c>
      <c r="E249" s="268" t="s">
        <v>8908</v>
      </c>
      <c r="F249" s="203" t="s">
        <v>351</v>
      </c>
      <c r="G249" s="175"/>
      <c r="H249" s="173">
        <v>0</v>
      </c>
      <c r="I249" s="173">
        <v>0</v>
      </c>
      <c r="J249" s="173">
        <v>0</v>
      </c>
      <c r="K249" s="272">
        <v>0</v>
      </c>
      <c r="L249" s="173">
        <v>0</v>
      </c>
      <c r="M249" s="173">
        <v>0</v>
      </c>
      <c r="N249" s="173">
        <v>0</v>
      </c>
      <c r="O249" s="272">
        <v>0</v>
      </c>
      <c r="P249" s="173">
        <v>0</v>
      </c>
      <c r="Q249" s="173">
        <v>0</v>
      </c>
      <c r="R249" s="173">
        <v>0</v>
      </c>
      <c r="S249" s="202">
        <v>0</v>
      </c>
    </row>
    <row r="250" spans="1:19" ht="25" customHeight="1" x14ac:dyDescent="0.35">
      <c r="A250" s="177" t="s">
        <v>756</v>
      </c>
      <c r="B250" s="205" t="s">
        <v>1127</v>
      </c>
      <c r="C250" s="204" t="s">
        <v>757</v>
      </c>
      <c r="D250" s="203">
        <v>14</v>
      </c>
      <c r="E250" s="269" t="s">
        <v>10950</v>
      </c>
      <c r="F250" s="203" t="s">
        <v>263</v>
      </c>
      <c r="G250" s="175"/>
      <c r="H250" s="173">
        <v>0</v>
      </c>
      <c r="I250" s="173">
        <v>0</v>
      </c>
      <c r="J250" s="173">
        <v>0</v>
      </c>
      <c r="K250" s="272">
        <v>0</v>
      </c>
      <c r="L250" s="173">
        <v>56</v>
      </c>
      <c r="M250" s="173">
        <v>15</v>
      </c>
      <c r="N250" s="173">
        <v>20</v>
      </c>
      <c r="O250" s="272">
        <v>2.7333333333333298</v>
      </c>
      <c r="P250" s="173">
        <v>0</v>
      </c>
      <c r="Q250" s="173">
        <v>0</v>
      </c>
      <c r="R250" s="173">
        <v>0</v>
      </c>
      <c r="S250" s="202">
        <v>0</v>
      </c>
    </row>
    <row r="251" spans="1:19" ht="25" customHeight="1" x14ac:dyDescent="0.35">
      <c r="A251" s="177" t="s">
        <v>758</v>
      </c>
      <c r="B251" s="205"/>
      <c r="C251" s="204" t="s">
        <v>759</v>
      </c>
      <c r="D251" s="203">
        <v>7</v>
      </c>
      <c r="E251" s="269" t="s">
        <v>8911</v>
      </c>
      <c r="F251" s="203" t="s">
        <v>263</v>
      </c>
      <c r="G251" s="175" t="s">
        <v>437</v>
      </c>
      <c r="H251" s="173">
        <v>0</v>
      </c>
      <c r="I251" s="173">
        <v>0</v>
      </c>
      <c r="J251" s="173">
        <v>0</v>
      </c>
      <c r="K251" s="272">
        <v>0</v>
      </c>
      <c r="L251" s="173">
        <v>146</v>
      </c>
      <c r="M251" s="173">
        <v>0</v>
      </c>
      <c r="N251" s="173">
        <v>0</v>
      </c>
      <c r="O251" s="272">
        <v>0</v>
      </c>
      <c r="P251" s="173">
        <v>0</v>
      </c>
      <c r="Q251" s="173">
        <v>0</v>
      </c>
      <c r="R251" s="173">
        <v>0</v>
      </c>
      <c r="S251" s="202">
        <v>0</v>
      </c>
    </row>
    <row r="252" spans="1:19" ht="25" customHeight="1" x14ac:dyDescent="0.35">
      <c r="A252" s="177" t="s">
        <v>1027</v>
      </c>
      <c r="B252" s="205"/>
      <c r="C252" s="204" t="s">
        <v>1028</v>
      </c>
      <c r="D252" s="203">
        <v>1</v>
      </c>
      <c r="E252" s="269" t="s">
        <v>1029</v>
      </c>
      <c r="F252" s="203" t="s">
        <v>254</v>
      </c>
      <c r="G252" s="175"/>
      <c r="H252" s="173">
        <v>0</v>
      </c>
      <c r="I252" s="173">
        <v>0</v>
      </c>
      <c r="J252" s="173">
        <v>0</v>
      </c>
      <c r="K252" s="272">
        <v>0</v>
      </c>
      <c r="L252" s="173">
        <v>0</v>
      </c>
      <c r="M252" s="173">
        <v>0</v>
      </c>
      <c r="N252" s="173">
        <v>0</v>
      </c>
      <c r="O252" s="272">
        <v>0</v>
      </c>
      <c r="P252" s="173">
        <v>0</v>
      </c>
      <c r="Q252" s="173">
        <v>0</v>
      </c>
      <c r="R252" s="173">
        <v>0</v>
      </c>
      <c r="S252" s="202">
        <v>0</v>
      </c>
    </row>
    <row r="253" spans="1:19" ht="25" customHeight="1" x14ac:dyDescent="0.35">
      <c r="A253" s="177" t="s">
        <v>1030</v>
      </c>
      <c r="B253" s="205" t="s">
        <v>1130</v>
      </c>
      <c r="C253" s="204" t="s">
        <v>1031</v>
      </c>
      <c r="D253" s="203">
        <v>2</v>
      </c>
      <c r="E253" s="268" t="s">
        <v>10951</v>
      </c>
      <c r="F253" s="203" t="s">
        <v>254</v>
      </c>
      <c r="G253" s="175"/>
      <c r="H253" s="173">
        <v>0</v>
      </c>
      <c r="I253" s="173">
        <v>0</v>
      </c>
      <c r="J253" s="173">
        <v>0</v>
      </c>
      <c r="K253" s="272">
        <v>0</v>
      </c>
      <c r="L253" s="173">
        <v>0</v>
      </c>
      <c r="M253" s="173">
        <v>0</v>
      </c>
      <c r="N253" s="173">
        <v>0</v>
      </c>
      <c r="O253" s="272">
        <v>0</v>
      </c>
      <c r="P253" s="173">
        <v>0</v>
      </c>
      <c r="Q253" s="173">
        <v>0</v>
      </c>
      <c r="R253" s="173">
        <v>0</v>
      </c>
      <c r="S253" s="202">
        <v>0</v>
      </c>
    </row>
    <row r="254" spans="1:19" ht="25" customHeight="1" x14ac:dyDescent="0.35">
      <c r="A254" s="177" t="s">
        <v>1032</v>
      </c>
      <c r="B254" s="205" t="s">
        <v>1125</v>
      </c>
      <c r="C254" s="204" t="s">
        <v>1033</v>
      </c>
      <c r="D254" s="203">
        <v>9</v>
      </c>
      <c r="E254" s="268" t="s">
        <v>10952</v>
      </c>
      <c r="F254" s="203" t="s">
        <v>254</v>
      </c>
      <c r="G254" s="175" t="s">
        <v>437</v>
      </c>
      <c r="H254" s="173">
        <v>0</v>
      </c>
      <c r="I254" s="173">
        <v>0</v>
      </c>
      <c r="J254" s="173">
        <v>0</v>
      </c>
      <c r="K254" s="272">
        <v>0</v>
      </c>
      <c r="L254" s="173">
        <v>0</v>
      </c>
      <c r="M254" s="173">
        <v>0</v>
      </c>
      <c r="N254" s="173">
        <v>0</v>
      </c>
      <c r="O254" s="272">
        <v>0</v>
      </c>
      <c r="P254" s="173">
        <v>0</v>
      </c>
      <c r="Q254" s="173">
        <v>0</v>
      </c>
      <c r="R254" s="173">
        <v>0</v>
      </c>
      <c r="S254" s="202">
        <v>0</v>
      </c>
    </row>
    <row r="255" spans="1:19" ht="25" customHeight="1" x14ac:dyDescent="0.35">
      <c r="A255" s="177" t="s">
        <v>1034</v>
      </c>
      <c r="B255" s="205"/>
      <c r="C255" s="204" t="s">
        <v>1035</v>
      </c>
      <c r="D255" s="203">
        <v>1</v>
      </c>
      <c r="E255" s="268" t="s">
        <v>1035</v>
      </c>
      <c r="F255" s="203" t="s">
        <v>254</v>
      </c>
      <c r="G255" s="175"/>
      <c r="H255" s="173">
        <v>0</v>
      </c>
      <c r="I255" s="173">
        <v>0</v>
      </c>
      <c r="J255" s="173">
        <v>0</v>
      </c>
      <c r="K255" s="272">
        <v>0</v>
      </c>
      <c r="L255" s="173">
        <v>0</v>
      </c>
      <c r="M255" s="173">
        <v>0</v>
      </c>
      <c r="N255" s="173">
        <v>0</v>
      </c>
      <c r="O255" s="272">
        <v>0</v>
      </c>
      <c r="P255" s="173">
        <v>0</v>
      </c>
      <c r="Q255" s="173">
        <v>0</v>
      </c>
      <c r="R255" s="173">
        <v>0</v>
      </c>
      <c r="S255" s="202">
        <v>0</v>
      </c>
    </row>
    <row r="256" spans="1:19" ht="25" customHeight="1" x14ac:dyDescent="0.35">
      <c r="A256" s="177" t="s">
        <v>1036</v>
      </c>
      <c r="B256" s="205"/>
      <c r="C256" s="204" t="s">
        <v>1037</v>
      </c>
      <c r="D256" s="203">
        <v>3</v>
      </c>
      <c r="E256" s="268" t="s">
        <v>8845</v>
      </c>
      <c r="F256" s="203" t="s">
        <v>254</v>
      </c>
      <c r="G256" s="175"/>
      <c r="H256" s="173">
        <v>0</v>
      </c>
      <c r="I256" s="173">
        <v>0</v>
      </c>
      <c r="J256" s="173">
        <v>0</v>
      </c>
      <c r="K256" s="272">
        <v>0</v>
      </c>
      <c r="L256" s="173">
        <v>0</v>
      </c>
      <c r="M256" s="173">
        <v>0</v>
      </c>
      <c r="N256" s="173">
        <v>0</v>
      </c>
      <c r="O256" s="272">
        <v>0</v>
      </c>
      <c r="P256" s="173">
        <v>0</v>
      </c>
      <c r="Q256" s="173">
        <v>0</v>
      </c>
      <c r="R256" s="173">
        <v>0</v>
      </c>
      <c r="S256" s="202">
        <v>0</v>
      </c>
    </row>
    <row r="257" spans="1:19" ht="25" customHeight="1" x14ac:dyDescent="0.35">
      <c r="A257" s="177" t="s">
        <v>705</v>
      </c>
      <c r="B257" s="205" t="s">
        <v>1130</v>
      </c>
      <c r="C257" s="204" t="s">
        <v>706</v>
      </c>
      <c r="D257" s="203">
        <v>40</v>
      </c>
      <c r="E257" s="268" t="s">
        <v>10953</v>
      </c>
      <c r="F257" s="203" t="s">
        <v>254</v>
      </c>
      <c r="G257" s="175" t="s">
        <v>422</v>
      </c>
      <c r="H257" s="173">
        <v>0</v>
      </c>
      <c r="I257" s="173">
        <v>0</v>
      </c>
      <c r="J257" s="173">
        <v>0</v>
      </c>
      <c r="K257" s="272">
        <v>0</v>
      </c>
      <c r="L257" s="173">
        <v>378</v>
      </c>
      <c r="M257" s="173">
        <v>188</v>
      </c>
      <c r="N257" s="173">
        <v>239</v>
      </c>
      <c r="O257" s="272">
        <v>1.0106382978723401</v>
      </c>
      <c r="P257" s="173">
        <v>0</v>
      </c>
      <c r="Q257" s="173">
        <v>0</v>
      </c>
      <c r="R257" s="173">
        <v>0</v>
      </c>
      <c r="S257" s="202">
        <v>0</v>
      </c>
    </row>
    <row r="258" spans="1:19" ht="25" customHeight="1" x14ac:dyDescent="0.35">
      <c r="A258" s="177" t="s">
        <v>1039</v>
      </c>
      <c r="B258" s="205"/>
      <c r="C258" s="204" t="s">
        <v>1040</v>
      </c>
      <c r="D258" s="203">
        <v>5</v>
      </c>
      <c r="E258" s="269" t="s">
        <v>8844</v>
      </c>
      <c r="F258" s="203" t="s">
        <v>254</v>
      </c>
      <c r="G258" s="175"/>
      <c r="H258" s="173">
        <v>0</v>
      </c>
      <c r="I258" s="173">
        <v>0</v>
      </c>
      <c r="J258" s="173">
        <v>0</v>
      </c>
      <c r="K258" s="272">
        <v>0</v>
      </c>
      <c r="L258" s="173">
        <v>47</v>
      </c>
      <c r="M258" s="173">
        <v>14</v>
      </c>
      <c r="N258" s="173">
        <v>30</v>
      </c>
      <c r="O258" s="272">
        <v>2.3571428571428599</v>
      </c>
      <c r="P258" s="173">
        <v>0</v>
      </c>
      <c r="Q258" s="173">
        <v>0</v>
      </c>
      <c r="R258" s="173">
        <v>0</v>
      </c>
      <c r="S258" s="202">
        <v>0</v>
      </c>
    </row>
    <row r="259" spans="1:19" ht="25" customHeight="1" x14ac:dyDescent="0.35">
      <c r="A259" s="177" t="s">
        <v>1041</v>
      </c>
      <c r="B259" s="205" t="s">
        <v>1130</v>
      </c>
      <c r="C259" s="204" t="s">
        <v>1042</v>
      </c>
      <c r="D259" s="203">
        <v>7</v>
      </c>
      <c r="E259" s="268" t="s">
        <v>8843</v>
      </c>
      <c r="F259" s="203" t="s">
        <v>254</v>
      </c>
      <c r="G259" s="175" t="s">
        <v>437</v>
      </c>
      <c r="H259" s="173">
        <v>0</v>
      </c>
      <c r="I259" s="173">
        <v>0</v>
      </c>
      <c r="J259" s="173">
        <v>0</v>
      </c>
      <c r="K259" s="272">
        <v>0</v>
      </c>
      <c r="L259" s="173">
        <v>17</v>
      </c>
      <c r="M259" s="173">
        <v>3</v>
      </c>
      <c r="N259" s="173">
        <v>0</v>
      </c>
      <c r="O259" s="272">
        <v>4.6666666666666696</v>
      </c>
      <c r="P259" s="173">
        <v>0</v>
      </c>
      <c r="Q259" s="173">
        <v>0</v>
      </c>
      <c r="R259" s="173">
        <v>0</v>
      </c>
      <c r="S259" s="202">
        <v>0</v>
      </c>
    </row>
    <row r="260" spans="1:19" ht="25" customHeight="1" x14ac:dyDescent="0.35">
      <c r="A260" s="177" t="s">
        <v>1043</v>
      </c>
      <c r="B260" s="205"/>
      <c r="C260" s="204" t="s">
        <v>1044</v>
      </c>
      <c r="D260" s="203">
        <v>17</v>
      </c>
      <c r="E260" s="268" t="s">
        <v>8842</v>
      </c>
      <c r="F260" s="203" t="s">
        <v>254</v>
      </c>
      <c r="G260" s="175" t="s">
        <v>422</v>
      </c>
      <c r="H260" s="173">
        <v>0</v>
      </c>
      <c r="I260" s="173">
        <v>0</v>
      </c>
      <c r="J260" s="173">
        <v>0</v>
      </c>
      <c r="K260" s="272">
        <v>0</v>
      </c>
      <c r="L260" s="173">
        <v>1202</v>
      </c>
      <c r="M260" s="173">
        <v>467</v>
      </c>
      <c r="N260" s="173">
        <v>50</v>
      </c>
      <c r="O260" s="272">
        <v>1.5738758029978599</v>
      </c>
      <c r="P260" s="173">
        <v>0</v>
      </c>
      <c r="Q260" s="173">
        <v>0</v>
      </c>
      <c r="R260" s="173">
        <v>0</v>
      </c>
      <c r="S260" s="202">
        <v>0</v>
      </c>
    </row>
    <row r="261" spans="1:19" ht="25" customHeight="1" x14ac:dyDescent="0.35">
      <c r="A261" s="177" t="s">
        <v>1011</v>
      </c>
      <c r="B261" s="205"/>
      <c r="C261" s="204" t="s">
        <v>1012</v>
      </c>
      <c r="D261" s="203">
        <v>1</v>
      </c>
      <c r="E261" s="268" t="s">
        <v>1013</v>
      </c>
      <c r="F261" s="203" t="s">
        <v>256</v>
      </c>
      <c r="G261" s="175" t="s">
        <v>437</v>
      </c>
      <c r="H261" s="173">
        <v>0</v>
      </c>
      <c r="I261" s="173">
        <v>0</v>
      </c>
      <c r="J261" s="173">
        <v>0</v>
      </c>
      <c r="K261" s="272">
        <v>0</v>
      </c>
      <c r="L261" s="173">
        <v>17</v>
      </c>
      <c r="M261" s="173">
        <v>3</v>
      </c>
      <c r="N261" s="173">
        <v>5</v>
      </c>
      <c r="O261" s="272">
        <v>4.6666666666666696</v>
      </c>
      <c r="P261" s="173">
        <v>0</v>
      </c>
      <c r="Q261" s="173">
        <v>0</v>
      </c>
      <c r="R261" s="173">
        <v>0</v>
      </c>
      <c r="S261" s="202">
        <v>0</v>
      </c>
    </row>
    <row r="262" spans="1:19" ht="25" customHeight="1" x14ac:dyDescent="0.35">
      <c r="A262" s="177" t="s">
        <v>10954</v>
      </c>
      <c r="B262" s="205"/>
      <c r="C262" s="204" t="s">
        <v>10955</v>
      </c>
      <c r="D262" s="203">
        <v>1</v>
      </c>
      <c r="E262" s="268" t="s">
        <v>10955</v>
      </c>
      <c r="F262" s="203" t="s">
        <v>254</v>
      </c>
      <c r="G262" s="175" t="s">
        <v>422</v>
      </c>
      <c r="H262" s="173">
        <v>0</v>
      </c>
      <c r="I262" s="173">
        <v>0</v>
      </c>
      <c r="J262" s="173">
        <v>0</v>
      </c>
      <c r="K262" s="272">
        <v>0</v>
      </c>
      <c r="L262" s="173">
        <v>0</v>
      </c>
      <c r="M262" s="173">
        <v>0</v>
      </c>
      <c r="N262" s="173">
        <v>0</v>
      </c>
      <c r="O262" s="272">
        <v>0</v>
      </c>
      <c r="P262" s="173">
        <v>0</v>
      </c>
      <c r="Q262" s="173">
        <v>0</v>
      </c>
      <c r="R262" s="173">
        <v>0</v>
      </c>
      <c r="S262" s="202">
        <v>0</v>
      </c>
    </row>
    <row r="263" spans="1:19" ht="25" customHeight="1" x14ac:dyDescent="0.35">
      <c r="A263" s="177" t="s">
        <v>760</v>
      </c>
      <c r="B263" s="205"/>
      <c r="C263" s="204" t="s">
        <v>761</v>
      </c>
      <c r="D263" s="203">
        <v>1</v>
      </c>
      <c r="E263" s="269" t="s">
        <v>762</v>
      </c>
      <c r="F263" s="203" t="s">
        <v>263</v>
      </c>
      <c r="G263" s="175"/>
      <c r="H263" s="173">
        <v>0</v>
      </c>
      <c r="I263" s="173">
        <v>0</v>
      </c>
      <c r="J263" s="173">
        <v>0</v>
      </c>
      <c r="K263" s="272">
        <v>0</v>
      </c>
      <c r="L263" s="173">
        <v>0</v>
      </c>
      <c r="M263" s="173">
        <v>0</v>
      </c>
      <c r="N263" s="173">
        <v>0</v>
      </c>
      <c r="O263" s="272">
        <v>0</v>
      </c>
      <c r="P263" s="173">
        <v>0</v>
      </c>
      <c r="Q263" s="173">
        <v>0</v>
      </c>
      <c r="R263" s="173">
        <v>0</v>
      </c>
      <c r="S263" s="202">
        <v>0</v>
      </c>
    </row>
    <row r="264" spans="1:19" ht="25" customHeight="1" x14ac:dyDescent="0.35">
      <c r="A264" s="177" t="s">
        <v>763</v>
      </c>
      <c r="B264" s="205"/>
      <c r="C264" s="204" t="s">
        <v>10956</v>
      </c>
      <c r="D264" s="203">
        <v>1</v>
      </c>
      <c r="E264" s="269" t="s">
        <v>764</v>
      </c>
      <c r="F264" s="203" t="s">
        <v>263</v>
      </c>
      <c r="G264" s="175"/>
      <c r="H264" s="173">
        <v>0</v>
      </c>
      <c r="I264" s="173">
        <v>0</v>
      </c>
      <c r="J264" s="173">
        <v>0</v>
      </c>
      <c r="K264" s="272">
        <v>0</v>
      </c>
      <c r="L264" s="173">
        <v>0</v>
      </c>
      <c r="M264" s="173">
        <v>0</v>
      </c>
      <c r="N264" s="173">
        <v>0</v>
      </c>
      <c r="O264" s="272">
        <v>0</v>
      </c>
      <c r="P264" s="173">
        <v>0</v>
      </c>
      <c r="Q264" s="173">
        <v>0</v>
      </c>
      <c r="R264" s="173">
        <v>0</v>
      </c>
      <c r="S264" s="202">
        <v>0</v>
      </c>
    </row>
    <row r="265" spans="1:19" ht="25" customHeight="1" x14ac:dyDescent="0.35">
      <c r="A265" s="177" t="s">
        <v>779</v>
      </c>
      <c r="B265" s="205"/>
      <c r="C265" s="204" t="s">
        <v>780</v>
      </c>
      <c r="D265" s="203">
        <v>2</v>
      </c>
      <c r="E265" s="268" t="s">
        <v>8907</v>
      </c>
      <c r="F265" s="203" t="s">
        <v>351</v>
      </c>
      <c r="G265" s="175" t="s">
        <v>437</v>
      </c>
      <c r="H265" s="173">
        <v>0</v>
      </c>
      <c r="I265" s="173">
        <v>0</v>
      </c>
      <c r="J265" s="173">
        <v>0</v>
      </c>
      <c r="K265" s="272">
        <v>0</v>
      </c>
      <c r="L265" s="173">
        <v>21</v>
      </c>
      <c r="M265" s="173">
        <v>7</v>
      </c>
      <c r="N265" s="173">
        <v>10</v>
      </c>
      <c r="O265" s="272">
        <v>2</v>
      </c>
      <c r="P265" s="173">
        <v>0</v>
      </c>
      <c r="Q265" s="173">
        <v>0</v>
      </c>
      <c r="R265" s="173">
        <v>0</v>
      </c>
      <c r="S265" s="202">
        <v>0</v>
      </c>
    </row>
    <row r="266" spans="1:19" ht="25" customHeight="1" x14ac:dyDescent="0.35">
      <c r="A266" s="177" t="s">
        <v>781</v>
      </c>
      <c r="B266" s="205" t="s">
        <v>1127</v>
      </c>
      <c r="C266" s="204" t="s">
        <v>782</v>
      </c>
      <c r="D266" s="203">
        <v>16</v>
      </c>
      <c r="E266" s="268" t="s">
        <v>8906</v>
      </c>
      <c r="F266" s="203" t="s">
        <v>9197</v>
      </c>
      <c r="G266" s="175" t="s">
        <v>422</v>
      </c>
      <c r="H266" s="173">
        <v>0</v>
      </c>
      <c r="I266" s="173">
        <v>0</v>
      </c>
      <c r="J266" s="173">
        <v>0</v>
      </c>
      <c r="K266" s="272">
        <v>0</v>
      </c>
      <c r="L266" s="173">
        <v>21</v>
      </c>
      <c r="M266" s="173">
        <v>7</v>
      </c>
      <c r="N266" s="173">
        <v>10</v>
      </c>
      <c r="O266" s="272">
        <v>2</v>
      </c>
      <c r="P266" s="173">
        <v>0</v>
      </c>
      <c r="Q266" s="173">
        <v>0</v>
      </c>
      <c r="R266" s="173">
        <v>0</v>
      </c>
      <c r="S266" s="202">
        <v>0</v>
      </c>
    </row>
    <row r="267" spans="1:19" ht="25" customHeight="1" x14ac:dyDescent="0.35">
      <c r="A267" s="177" t="s">
        <v>1017</v>
      </c>
      <c r="B267" s="205"/>
      <c r="C267" s="204" t="s">
        <v>1018</v>
      </c>
      <c r="D267" s="203">
        <v>2</v>
      </c>
      <c r="E267" s="268" t="s">
        <v>1019</v>
      </c>
      <c r="F267" s="203" t="s">
        <v>256</v>
      </c>
      <c r="G267" s="175"/>
      <c r="H267" s="173">
        <v>0</v>
      </c>
      <c r="I267" s="173">
        <v>0</v>
      </c>
      <c r="J267" s="173">
        <v>0</v>
      </c>
      <c r="K267" s="272">
        <v>0</v>
      </c>
      <c r="L267" s="173">
        <v>0</v>
      </c>
      <c r="M267" s="173">
        <v>0</v>
      </c>
      <c r="N267" s="173">
        <v>0</v>
      </c>
      <c r="O267" s="272">
        <v>0</v>
      </c>
      <c r="P267" s="173">
        <v>0</v>
      </c>
      <c r="Q267" s="173">
        <v>0</v>
      </c>
      <c r="R267" s="173">
        <v>0</v>
      </c>
      <c r="S267" s="202">
        <v>0</v>
      </c>
    </row>
    <row r="268" spans="1:19" ht="25" customHeight="1" x14ac:dyDescent="0.35">
      <c r="A268" s="177" t="s">
        <v>1020</v>
      </c>
      <c r="B268" s="205" t="s">
        <v>1125</v>
      </c>
      <c r="C268" s="204" t="s">
        <v>1021</v>
      </c>
      <c r="D268" s="203">
        <v>3</v>
      </c>
      <c r="E268" s="268" t="s">
        <v>8847</v>
      </c>
      <c r="F268" s="203" t="s">
        <v>256</v>
      </c>
      <c r="G268" s="175" t="s">
        <v>437</v>
      </c>
      <c r="H268" s="173">
        <v>0</v>
      </c>
      <c r="I268" s="173">
        <v>0</v>
      </c>
      <c r="J268" s="173">
        <v>0</v>
      </c>
      <c r="K268" s="272">
        <v>0</v>
      </c>
      <c r="L268" s="173">
        <v>21</v>
      </c>
      <c r="M268" s="173">
        <v>7</v>
      </c>
      <c r="N268" s="173">
        <v>10</v>
      </c>
      <c r="O268" s="272">
        <v>2</v>
      </c>
      <c r="P268" s="173">
        <v>0</v>
      </c>
      <c r="Q268" s="173">
        <v>0</v>
      </c>
      <c r="R268" s="173">
        <v>0</v>
      </c>
      <c r="S268" s="202">
        <v>0</v>
      </c>
    </row>
    <row r="269" spans="1:19" ht="25" customHeight="1" x14ac:dyDescent="0.35">
      <c r="A269" s="177" t="s">
        <v>783</v>
      </c>
      <c r="B269" s="205"/>
      <c r="C269" s="204" t="s">
        <v>784</v>
      </c>
      <c r="D269" s="203">
        <v>2</v>
      </c>
      <c r="E269" s="268" t="s">
        <v>8923</v>
      </c>
      <c r="F269" s="203" t="s">
        <v>351</v>
      </c>
      <c r="G269" s="175" t="s">
        <v>422</v>
      </c>
      <c r="H269" s="173">
        <v>0</v>
      </c>
      <c r="I269" s="173">
        <v>0</v>
      </c>
      <c r="J269" s="173">
        <v>0</v>
      </c>
      <c r="K269" s="272">
        <v>0</v>
      </c>
      <c r="L269" s="173">
        <v>27</v>
      </c>
      <c r="M269" s="173">
        <v>15</v>
      </c>
      <c r="N269" s="173">
        <v>12</v>
      </c>
      <c r="O269" s="272">
        <v>0.8</v>
      </c>
      <c r="P269" s="173">
        <v>0</v>
      </c>
      <c r="Q269" s="173">
        <v>0</v>
      </c>
      <c r="R269" s="173">
        <v>0</v>
      </c>
      <c r="S269" s="202">
        <v>0</v>
      </c>
    </row>
    <row r="270" spans="1:19" ht="25" customHeight="1" x14ac:dyDescent="0.35">
      <c r="A270" s="177" t="s">
        <v>498</v>
      </c>
      <c r="B270" s="205" t="s">
        <v>1125</v>
      </c>
      <c r="C270" s="204" t="s">
        <v>499</v>
      </c>
      <c r="D270" s="203">
        <v>29</v>
      </c>
      <c r="E270" s="268" t="s">
        <v>8977</v>
      </c>
      <c r="F270" s="203" t="s">
        <v>255</v>
      </c>
      <c r="G270" s="175" t="s">
        <v>422</v>
      </c>
      <c r="H270" s="173">
        <v>0</v>
      </c>
      <c r="I270" s="173">
        <v>2971</v>
      </c>
      <c r="J270" s="173">
        <v>2889</v>
      </c>
      <c r="K270" s="272">
        <v>-1</v>
      </c>
      <c r="L270" s="173">
        <v>2941</v>
      </c>
      <c r="M270" s="173">
        <v>1109</v>
      </c>
      <c r="N270" s="173">
        <v>18</v>
      </c>
      <c r="O270" s="272">
        <v>1.65193868349865</v>
      </c>
      <c r="P270" s="173">
        <v>0</v>
      </c>
      <c r="Q270" s="173">
        <v>0</v>
      </c>
      <c r="R270" s="173">
        <v>0</v>
      </c>
      <c r="S270" s="202">
        <v>0</v>
      </c>
    </row>
    <row r="271" spans="1:19" ht="25" customHeight="1" x14ac:dyDescent="0.35">
      <c r="A271" s="177" t="s">
        <v>1057</v>
      </c>
      <c r="B271" s="205"/>
      <c r="C271" s="204" t="s">
        <v>1058</v>
      </c>
      <c r="D271" s="203">
        <v>1</v>
      </c>
      <c r="E271" s="268" t="s">
        <v>1059</v>
      </c>
      <c r="F271" s="203" t="s">
        <v>255</v>
      </c>
      <c r="G271" s="175"/>
      <c r="H271" s="173">
        <v>0</v>
      </c>
      <c r="I271" s="173">
        <v>0</v>
      </c>
      <c r="J271" s="173">
        <v>1</v>
      </c>
      <c r="K271" s="272">
        <v>0</v>
      </c>
      <c r="L271" s="173">
        <v>21</v>
      </c>
      <c r="M271" s="173">
        <v>7</v>
      </c>
      <c r="N271" s="173">
        <v>10</v>
      </c>
      <c r="O271" s="272">
        <v>2</v>
      </c>
      <c r="P271" s="173">
        <v>0</v>
      </c>
      <c r="Q271" s="173">
        <v>0</v>
      </c>
      <c r="R271" s="173">
        <v>0</v>
      </c>
      <c r="S271" s="202">
        <v>0</v>
      </c>
    </row>
    <row r="272" spans="1:19" ht="25" customHeight="1" x14ac:dyDescent="0.35">
      <c r="A272" s="177" t="s">
        <v>1063</v>
      </c>
      <c r="B272" s="205"/>
      <c r="C272" s="204" t="s">
        <v>1064</v>
      </c>
      <c r="D272" s="203">
        <v>2</v>
      </c>
      <c r="E272" s="268" t="s">
        <v>1064</v>
      </c>
      <c r="F272" s="203" t="s">
        <v>255</v>
      </c>
      <c r="G272" s="175"/>
      <c r="H272" s="173">
        <v>0</v>
      </c>
      <c r="I272" s="173">
        <v>0</v>
      </c>
      <c r="J272" s="173">
        <v>0</v>
      </c>
      <c r="K272" s="272">
        <v>0</v>
      </c>
      <c r="L272" s="173">
        <v>8</v>
      </c>
      <c r="M272" s="173">
        <v>0</v>
      </c>
      <c r="N272" s="173">
        <v>0</v>
      </c>
      <c r="O272" s="272">
        <v>0</v>
      </c>
      <c r="P272" s="173">
        <v>0</v>
      </c>
      <c r="Q272" s="173">
        <v>0</v>
      </c>
      <c r="R272" s="173">
        <v>0</v>
      </c>
      <c r="S272" s="202">
        <v>0</v>
      </c>
    </row>
    <row r="273" spans="1:19" ht="25" customHeight="1" x14ac:dyDescent="0.35">
      <c r="A273" s="177" t="s">
        <v>430</v>
      </c>
      <c r="B273" s="205"/>
      <c r="C273" s="204" t="s">
        <v>376</v>
      </c>
      <c r="D273" s="203">
        <v>9</v>
      </c>
      <c r="E273" s="269" t="s">
        <v>10863</v>
      </c>
      <c r="F273" s="203" t="s">
        <v>9199</v>
      </c>
      <c r="G273" s="175" t="s">
        <v>422</v>
      </c>
      <c r="H273" s="173">
        <v>0</v>
      </c>
      <c r="I273" s="173">
        <v>9260</v>
      </c>
      <c r="J273" s="173">
        <v>10540</v>
      </c>
      <c r="K273" s="272">
        <v>-1</v>
      </c>
      <c r="L273" s="173">
        <v>64</v>
      </c>
      <c r="M273" s="173">
        <v>23</v>
      </c>
      <c r="N273" s="173">
        <v>31</v>
      </c>
      <c r="O273" s="272">
        <v>1.7826086956521701</v>
      </c>
      <c r="P273" s="173">
        <v>0</v>
      </c>
      <c r="Q273" s="173">
        <v>0</v>
      </c>
      <c r="R273" s="173">
        <v>0</v>
      </c>
      <c r="S273" s="202">
        <v>0</v>
      </c>
    </row>
    <row r="274" spans="1:19" ht="25" customHeight="1" x14ac:dyDescent="0.35">
      <c r="A274" s="177" t="s">
        <v>1070</v>
      </c>
      <c r="B274" s="205"/>
      <c r="C274" s="204" t="s">
        <v>1071</v>
      </c>
      <c r="D274" s="203">
        <v>1</v>
      </c>
      <c r="E274" s="269" t="s">
        <v>1071</v>
      </c>
      <c r="F274" s="203" t="s">
        <v>255</v>
      </c>
      <c r="G274" s="175"/>
      <c r="H274" s="173">
        <v>0</v>
      </c>
      <c r="I274" s="173">
        <v>0</v>
      </c>
      <c r="J274" s="173">
        <v>0</v>
      </c>
      <c r="K274" s="272">
        <v>0</v>
      </c>
      <c r="L274" s="173">
        <v>0</v>
      </c>
      <c r="M274" s="173">
        <v>0</v>
      </c>
      <c r="N274" s="173">
        <v>0</v>
      </c>
      <c r="O274" s="272">
        <v>0</v>
      </c>
      <c r="P274" s="173">
        <v>0</v>
      </c>
      <c r="Q274" s="173">
        <v>0</v>
      </c>
      <c r="R274" s="173">
        <v>0</v>
      </c>
      <c r="S274" s="202">
        <v>0</v>
      </c>
    </row>
    <row r="275" spans="1:19" ht="25" customHeight="1" x14ac:dyDescent="0.35">
      <c r="A275" s="177" t="s">
        <v>1072</v>
      </c>
      <c r="B275" s="205"/>
      <c r="C275" s="204" t="s">
        <v>1073</v>
      </c>
      <c r="D275" s="203">
        <v>1</v>
      </c>
      <c r="E275" s="269" t="s">
        <v>1074</v>
      </c>
      <c r="F275" s="203" t="s">
        <v>255</v>
      </c>
      <c r="G275" s="175"/>
      <c r="H275" s="173">
        <v>0</v>
      </c>
      <c r="I275" s="173">
        <v>0</v>
      </c>
      <c r="J275" s="173">
        <v>0</v>
      </c>
      <c r="K275" s="272">
        <v>0</v>
      </c>
      <c r="L275" s="173">
        <v>0</v>
      </c>
      <c r="M275" s="173">
        <v>0</v>
      </c>
      <c r="N275" s="173">
        <v>0</v>
      </c>
      <c r="O275" s="272">
        <v>0</v>
      </c>
      <c r="P275" s="173">
        <v>0</v>
      </c>
      <c r="Q275" s="173">
        <v>0</v>
      </c>
      <c r="R275" s="173">
        <v>0</v>
      </c>
      <c r="S275" s="202">
        <v>0</v>
      </c>
    </row>
    <row r="276" spans="1:19" ht="25" customHeight="1" x14ac:dyDescent="0.35">
      <c r="A276" s="177" t="s">
        <v>785</v>
      </c>
      <c r="B276" s="205"/>
      <c r="C276" s="204" t="s">
        <v>786</v>
      </c>
      <c r="D276" s="203">
        <v>1</v>
      </c>
      <c r="E276" s="269" t="s">
        <v>786</v>
      </c>
      <c r="F276" s="203" t="s">
        <v>351</v>
      </c>
      <c r="G276" s="175"/>
      <c r="H276" s="173">
        <v>0</v>
      </c>
      <c r="I276" s="173">
        <v>0</v>
      </c>
      <c r="J276" s="173">
        <v>0</v>
      </c>
      <c r="K276" s="272">
        <v>0</v>
      </c>
      <c r="L276" s="173">
        <v>0</v>
      </c>
      <c r="M276" s="173">
        <v>0</v>
      </c>
      <c r="N276" s="173">
        <v>0</v>
      </c>
      <c r="O276" s="272">
        <v>0</v>
      </c>
      <c r="P276" s="173">
        <v>0</v>
      </c>
      <c r="Q276" s="173">
        <v>0</v>
      </c>
      <c r="R276" s="173">
        <v>0</v>
      </c>
      <c r="S276" s="202">
        <v>0</v>
      </c>
    </row>
    <row r="277" spans="1:19" ht="25" customHeight="1" x14ac:dyDescent="0.35">
      <c r="A277" s="177" t="s">
        <v>787</v>
      </c>
      <c r="B277" s="205" t="s">
        <v>1125</v>
      </c>
      <c r="C277" s="204" t="s">
        <v>788</v>
      </c>
      <c r="D277" s="203">
        <v>3</v>
      </c>
      <c r="E277" s="269" t="s">
        <v>8905</v>
      </c>
      <c r="F277" s="203" t="s">
        <v>351</v>
      </c>
      <c r="G277" s="175"/>
      <c r="H277" s="173">
        <v>0</v>
      </c>
      <c r="I277" s="173">
        <v>0</v>
      </c>
      <c r="J277" s="173">
        <v>0</v>
      </c>
      <c r="K277" s="272">
        <v>0</v>
      </c>
      <c r="L277" s="173">
        <v>0</v>
      </c>
      <c r="M277" s="173">
        <v>0</v>
      </c>
      <c r="N277" s="173">
        <v>0</v>
      </c>
      <c r="O277" s="272">
        <v>0</v>
      </c>
      <c r="P277" s="173">
        <v>0</v>
      </c>
      <c r="Q277" s="173">
        <v>0</v>
      </c>
      <c r="R277" s="173">
        <v>0</v>
      </c>
      <c r="S277" s="202">
        <v>0</v>
      </c>
    </row>
    <row r="278" spans="1:19" ht="25" customHeight="1" x14ac:dyDescent="0.35">
      <c r="A278" s="177" t="s">
        <v>789</v>
      </c>
      <c r="B278" s="205"/>
      <c r="C278" s="204" t="s">
        <v>790</v>
      </c>
      <c r="D278" s="203">
        <v>1</v>
      </c>
      <c r="E278" s="268" t="s">
        <v>791</v>
      </c>
      <c r="F278" s="203" t="s">
        <v>351</v>
      </c>
      <c r="G278" s="175"/>
      <c r="H278" s="173">
        <v>0</v>
      </c>
      <c r="I278" s="173">
        <v>0</v>
      </c>
      <c r="J278" s="173">
        <v>0</v>
      </c>
      <c r="K278" s="272">
        <v>0</v>
      </c>
      <c r="L278" s="173">
        <v>0</v>
      </c>
      <c r="M278" s="173">
        <v>0</v>
      </c>
      <c r="N278" s="173">
        <v>0</v>
      </c>
      <c r="O278" s="272">
        <v>0</v>
      </c>
      <c r="P278" s="173">
        <v>0</v>
      </c>
      <c r="Q278" s="173">
        <v>0</v>
      </c>
      <c r="R278" s="173">
        <v>0</v>
      </c>
      <c r="S278" s="202">
        <v>0</v>
      </c>
    </row>
    <row r="279" spans="1:19" ht="25" customHeight="1" x14ac:dyDescent="0.35">
      <c r="A279" s="177" t="s">
        <v>1047</v>
      </c>
      <c r="B279" s="205"/>
      <c r="C279" s="204" t="s">
        <v>1048</v>
      </c>
      <c r="D279" s="203">
        <v>1</v>
      </c>
      <c r="E279" s="268" t="s">
        <v>1048</v>
      </c>
      <c r="F279" s="203" t="s">
        <v>254</v>
      </c>
      <c r="G279" s="175"/>
      <c r="H279" s="173">
        <v>0</v>
      </c>
      <c r="I279" s="173">
        <v>0</v>
      </c>
      <c r="J279" s="173">
        <v>0</v>
      </c>
      <c r="K279" s="272">
        <v>0</v>
      </c>
      <c r="L279" s="173">
        <v>0</v>
      </c>
      <c r="M279" s="173">
        <v>0</v>
      </c>
      <c r="N279" s="173">
        <v>0</v>
      </c>
      <c r="O279" s="272">
        <v>0</v>
      </c>
      <c r="P279" s="173">
        <v>0</v>
      </c>
      <c r="Q279" s="173">
        <v>0</v>
      </c>
      <c r="R279" s="173">
        <v>0</v>
      </c>
      <c r="S279" s="202">
        <v>0</v>
      </c>
    </row>
    <row r="280" spans="1:19" ht="25" customHeight="1" x14ac:dyDescent="0.35">
      <c r="A280" s="177" t="s">
        <v>1075</v>
      </c>
      <c r="B280" s="205"/>
      <c r="C280" s="204" t="s">
        <v>1076</v>
      </c>
      <c r="D280" s="203">
        <v>11</v>
      </c>
      <c r="E280" s="268" t="s">
        <v>8839</v>
      </c>
      <c r="F280" s="203" t="s">
        <v>9216</v>
      </c>
      <c r="G280" s="175"/>
      <c r="H280" s="173">
        <v>0</v>
      </c>
      <c r="I280" s="173">
        <v>0</v>
      </c>
      <c r="J280" s="173">
        <v>0</v>
      </c>
      <c r="K280" s="272">
        <v>0</v>
      </c>
      <c r="L280" s="173">
        <v>21</v>
      </c>
      <c r="M280" s="173">
        <v>7</v>
      </c>
      <c r="N280" s="173">
        <v>10</v>
      </c>
      <c r="O280" s="272">
        <v>2</v>
      </c>
      <c r="P280" s="173">
        <v>0</v>
      </c>
      <c r="Q280" s="173">
        <v>0</v>
      </c>
      <c r="R280" s="173">
        <v>0</v>
      </c>
      <c r="S280" s="202">
        <v>0</v>
      </c>
    </row>
    <row r="281" spans="1:19" ht="25" customHeight="1" x14ac:dyDescent="0.35">
      <c r="A281" s="177" t="s">
        <v>1077</v>
      </c>
      <c r="B281" s="205"/>
      <c r="C281" s="204" t="s">
        <v>1078</v>
      </c>
      <c r="D281" s="203">
        <v>1</v>
      </c>
      <c r="E281" s="268" t="s">
        <v>1079</v>
      </c>
      <c r="F281" s="203" t="s">
        <v>255</v>
      </c>
      <c r="G281" s="175"/>
      <c r="H281" s="173">
        <v>0</v>
      </c>
      <c r="I281" s="173">
        <v>0</v>
      </c>
      <c r="J281" s="173">
        <v>0</v>
      </c>
      <c r="K281" s="272">
        <v>0</v>
      </c>
      <c r="L281" s="173">
        <v>0</v>
      </c>
      <c r="M281" s="173">
        <v>0</v>
      </c>
      <c r="N281" s="173">
        <v>0</v>
      </c>
      <c r="O281" s="272">
        <v>0</v>
      </c>
      <c r="P281" s="173">
        <v>0</v>
      </c>
      <c r="Q281" s="173">
        <v>0</v>
      </c>
      <c r="R281" s="173">
        <v>0</v>
      </c>
      <c r="S281" s="202">
        <v>0</v>
      </c>
    </row>
    <row r="282" spans="1:19" ht="25" customHeight="1" x14ac:dyDescent="0.35">
      <c r="A282" s="177" t="s">
        <v>668</v>
      </c>
      <c r="B282" s="205" t="s">
        <v>1127</v>
      </c>
      <c r="C282" s="204" t="s">
        <v>10957</v>
      </c>
      <c r="D282" s="203">
        <v>7</v>
      </c>
      <c r="E282" s="268" t="s">
        <v>10958</v>
      </c>
      <c r="F282" s="203" t="s">
        <v>262</v>
      </c>
      <c r="G282" s="175"/>
      <c r="H282" s="173">
        <v>0</v>
      </c>
      <c r="I282" s="173">
        <v>0</v>
      </c>
      <c r="J282" s="173">
        <v>0</v>
      </c>
      <c r="K282" s="272">
        <v>0</v>
      </c>
      <c r="L282" s="173">
        <v>0</v>
      </c>
      <c r="M282" s="173">
        <v>0</v>
      </c>
      <c r="N282" s="173">
        <v>0</v>
      </c>
      <c r="O282" s="272">
        <v>0</v>
      </c>
      <c r="P282" s="173">
        <v>0</v>
      </c>
      <c r="Q282" s="173">
        <v>0</v>
      </c>
      <c r="R282" s="173">
        <v>0</v>
      </c>
      <c r="S282" s="202">
        <v>0</v>
      </c>
    </row>
    <row r="283" spans="1:19" ht="25" customHeight="1" x14ac:dyDescent="0.35">
      <c r="A283" s="177" t="s">
        <v>796</v>
      </c>
      <c r="B283" s="205"/>
      <c r="C283" s="204" t="s">
        <v>797</v>
      </c>
      <c r="D283" s="203">
        <v>3</v>
      </c>
      <c r="E283" s="268" t="s">
        <v>8903</v>
      </c>
      <c r="F283" s="203" t="s">
        <v>350</v>
      </c>
      <c r="G283" s="175"/>
      <c r="H283" s="173">
        <v>0</v>
      </c>
      <c r="I283" s="173">
        <v>0</v>
      </c>
      <c r="J283" s="173">
        <v>0</v>
      </c>
      <c r="K283" s="272">
        <v>0</v>
      </c>
      <c r="L283" s="173">
        <v>0</v>
      </c>
      <c r="M283" s="173">
        <v>0</v>
      </c>
      <c r="N283" s="173">
        <v>0</v>
      </c>
      <c r="O283" s="272">
        <v>0</v>
      </c>
      <c r="P283" s="173">
        <v>0</v>
      </c>
      <c r="Q283" s="173">
        <v>0</v>
      </c>
      <c r="R283" s="173">
        <v>0</v>
      </c>
      <c r="S283" s="202">
        <v>0</v>
      </c>
    </row>
    <row r="284" spans="1:19" ht="25" customHeight="1" x14ac:dyDescent="0.35">
      <c r="A284" s="177" t="s">
        <v>799</v>
      </c>
      <c r="B284" s="205" t="s">
        <v>1134</v>
      </c>
      <c r="C284" s="204" t="s">
        <v>10959</v>
      </c>
      <c r="D284" s="203">
        <v>18</v>
      </c>
      <c r="E284" s="268" t="s">
        <v>11997</v>
      </c>
      <c r="F284" s="203" t="s">
        <v>350</v>
      </c>
      <c r="G284" s="175" t="s">
        <v>437</v>
      </c>
      <c r="H284" s="173">
        <v>0</v>
      </c>
      <c r="I284" s="173">
        <v>0</v>
      </c>
      <c r="J284" s="173">
        <v>0</v>
      </c>
      <c r="K284" s="272">
        <v>0</v>
      </c>
      <c r="L284" s="173">
        <v>1696</v>
      </c>
      <c r="M284" s="173">
        <v>677</v>
      </c>
      <c r="N284" s="173">
        <v>10</v>
      </c>
      <c r="O284" s="272">
        <v>1.50516986706056</v>
      </c>
      <c r="P284" s="173">
        <v>0</v>
      </c>
      <c r="Q284" s="173">
        <v>0</v>
      </c>
      <c r="R284" s="173">
        <v>0</v>
      </c>
      <c r="S284" s="202">
        <v>0</v>
      </c>
    </row>
    <row r="285" spans="1:19" ht="25" customHeight="1" x14ac:dyDescent="0.35">
      <c r="A285" s="177" t="s">
        <v>768</v>
      </c>
      <c r="B285" s="205"/>
      <c r="C285" s="204" t="s">
        <v>769</v>
      </c>
      <c r="D285" s="203">
        <v>1</v>
      </c>
      <c r="E285" s="268" t="s">
        <v>769</v>
      </c>
      <c r="F285" s="203" t="s">
        <v>263</v>
      </c>
      <c r="G285" s="175"/>
      <c r="H285" s="173">
        <v>0</v>
      </c>
      <c r="I285" s="173">
        <v>0</v>
      </c>
      <c r="J285" s="173">
        <v>0</v>
      </c>
      <c r="K285" s="272">
        <v>0</v>
      </c>
      <c r="L285" s="173">
        <v>0</v>
      </c>
      <c r="M285" s="173">
        <v>0</v>
      </c>
      <c r="N285" s="173">
        <v>0</v>
      </c>
      <c r="O285" s="272">
        <v>0</v>
      </c>
      <c r="P285" s="173">
        <v>0</v>
      </c>
      <c r="Q285" s="173">
        <v>0</v>
      </c>
      <c r="R285" s="173">
        <v>0</v>
      </c>
      <c r="S285" s="202">
        <v>0</v>
      </c>
    </row>
    <row r="286" spans="1:19" ht="25" customHeight="1" x14ac:dyDescent="0.35">
      <c r="A286" s="177" t="s">
        <v>770</v>
      </c>
      <c r="B286" s="205"/>
      <c r="C286" s="204" t="s">
        <v>771</v>
      </c>
      <c r="D286" s="203">
        <v>1</v>
      </c>
      <c r="E286" s="268" t="s">
        <v>771</v>
      </c>
      <c r="F286" s="203" t="s">
        <v>263</v>
      </c>
      <c r="G286" s="175"/>
      <c r="H286" s="173">
        <v>0</v>
      </c>
      <c r="I286" s="173">
        <v>0</v>
      </c>
      <c r="J286" s="173">
        <v>0</v>
      </c>
      <c r="K286" s="272">
        <v>0</v>
      </c>
      <c r="L286" s="173">
        <v>0</v>
      </c>
      <c r="M286" s="173">
        <v>0</v>
      </c>
      <c r="N286" s="173">
        <v>0</v>
      </c>
      <c r="O286" s="272">
        <v>0</v>
      </c>
      <c r="P286" s="173">
        <v>0</v>
      </c>
      <c r="Q286" s="173">
        <v>0</v>
      </c>
      <c r="R286" s="173">
        <v>0</v>
      </c>
      <c r="S286" s="202">
        <v>0</v>
      </c>
    </row>
    <row r="287" spans="1:19" ht="25" customHeight="1" x14ac:dyDescent="0.35">
      <c r="A287" s="177" t="s">
        <v>772</v>
      </c>
      <c r="B287" s="205"/>
      <c r="C287" s="204" t="s">
        <v>773</v>
      </c>
      <c r="D287" s="203">
        <v>10</v>
      </c>
      <c r="E287" s="269" t="s">
        <v>8909</v>
      </c>
      <c r="F287" s="203" t="s">
        <v>263</v>
      </c>
      <c r="G287" s="175"/>
      <c r="H287" s="173">
        <v>0</v>
      </c>
      <c r="I287" s="173">
        <v>0</v>
      </c>
      <c r="J287" s="173">
        <v>0</v>
      </c>
      <c r="K287" s="272">
        <v>0</v>
      </c>
      <c r="L287" s="173">
        <v>22</v>
      </c>
      <c r="M287" s="173">
        <v>8</v>
      </c>
      <c r="N287" s="173">
        <v>10</v>
      </c>
      <c r="O287" s="272">
        <v>1.75</v>
      </c>
      <c r="P287" s="173">
        <v>0</v>
      </c>
      <c r="Q287" s="173">
        <v>0</v>
      </c>
      <c r="R287" s="173">
        <v>0</v>
      </c>
      <c r="S287" s="202">
        <v>0</v>
      </c>
    </row>
    <row r="288" spans="1:19" ht="25" customHeight="1" x14ac:dyDescent="0.35">
      <c r="A288" s="177" t="s">
        <v>774</v>
      </c>
      <c r="B288" s="205"/>
      <c r="C288" s="204" t="s">
        <v>775</v>
      </c>
      <c r="D288" s="203">
        <v>1</v>
      </c>
      <c r="E288" s="268" t="s">
        <v>776</v>
      </c>
      <c r="F288" s="203" t="s">
        <v>263</v>
      </c>
      <c r="G288" s="175"/>
      <c r="H288" s="173">
        <v>0</v>
      </c>
      <c r="I288" s="173">
        <v>0</v>
      </c>
      <c r="J288" s="173">
        <v>0</v>
      </c>
      <c r="K288" s="272">
        <v>0</v>
      </c>
      <c r="L288" s="173">
        <v>21</v>
      </c>
      <c r="M288" s="173">
        <v>7</v>
      </c>
      <c r="N288" s="173">
        <v>10</v>
      </c>
      <c r="O288" s="272">
        <v>2</v>
      </c>
      <c r="P288" s="173">
        <v>0</v>
      </c>
      <c r="Q288" s="173">
        <v>0</v>
      </c>
      <c r="R288" s="173">
        <v>0</v>
      </c>
      <c r="S288" s="202">
        <v>0</v>
      </c>
    </row>
    <row r="289" spans="1:19" ht="25" customHeight="1" x14ac:dyDescent="0.35">
      <c r="A289" s="177" t="s">
        <v>801</v>
      </c>
      <c r="B289" s="205"/>
      <c r="C289" s="204" t="s">
        <v>10960</v>
      </c>
      <c r="D289" s="203">
        <v>3</v>
      </c>
      <c r="E289" s="268" t="s">
        <v>10961</v>
      </c>
      <c r="F289" s="203" t="s">
        <v>350</v>
      </c>
      <c r="G289" s="175" t="s">
        <v>437</v>
      </c>
      <c r="H289" s="173">
        <v>0</v>
      </c>
      <c r="I289" s="173">
        <v>0</v>
      </c>
      <c r="J289" s="173">
        <v>0</v>
      </c>
      <c r="K289" s="272">
        <v>0</v>
      </c>
      <c r="L289" s="173">
        <v>22</v>
      </c>
      <c r="M289" s="173">
        <v>4</v>
      </c>
      <c r="N289" s="173">
        <v>0</v>
      </c>
      <c r="O289" s="272">
        <v>4.5</v>
      </c>
      <c r="P289" s="173">
        <v>0</v>
      </c>
      <c r="Q289" s="173">
        <v>0</v>
      </c>
      <c r="R289" s="173">
        <v>0</v>
      </c>
      <c r="S289" s="202">
        <v>0</v>
      </c>
    </row>
    <row r="290" spans="1:19" ht="25" customHeight="1" x14ac:dyDescent="0.35">
      <c r="A290" s="177" t="s">
        <v>816</v>
      </c>
      <c r="B290" s="205"/>
      <c r="C290" s="204" t="s">
        <v>817</v>
      </c>
      <c r="D290" s="203">
        <v>1</v>
      </c>
      <c r="E290" s="268" t="s">
        <v>818</v>
      </c>
      <c r="F290" s="203" t="s">
        <v>259</v>
      </c>
      <c r="G290" s="175" t="s">
        <v>437</v>
      </c>
      <c r="H290" s="173">
        <v>0</v>
      </c>
      <c r="I290" s="173">
        <v>0</v>
      </c>
      <c r="J290" s="173">
        <v>0</v>
      </c>
      <c r="K290" s="272">
        <v>0</v>
      </c>
      <c r="L290" s="173">
        <v>0</v>
      </c>
      <c r="M290" s="173">
        <v>0</v>
      </c>
      <c r="N290" s="173">
        <v>0</v>
      </c>
      <c r="O290" s="272">
        <v>0</v>
      </c>
      <c r="P290" s="173">
        <v>0</v>
      </c>
      <c r="Q290" s="173">
        <v>0</v>
      </c>
      <c r="R290" s="173">
        <v>0</v>
      </c>
      <c r="S290" s="202">
        <v>0</v>
      </c>
    </row>
    <row r="291" spans="1:19" ht="25" customHeight="1" x14ac:dyDescent="0.35">
      <c r="A291" s="177" t="s">
        <v>821</v>
      </c>
      <c r="B291" s="205" t="s">
        <v>1125</v>
      </c>
      <c r="C291" s="204" t="s">
        <v>822</v>
      </c>
      <c r="D291" s="203">
        <v>8</v>
      </c>
      <c r="E291" s="268" t="s">
        <v>8897</v>
      </c>
      <c r="F291" s="203" t="s">
        <v>259</v>
      </c>
      <c r="G291" s="175" t="s">
        <v>437</v>
      </c>
      <c r="H291" s="173">
        <v>0</v>
      </c>
      <c r="I291" s="173">
        <v>0</v>
      </c>
      <c r="J291" s="173">
        <v>0</v>
      </c>
      <c r="K291" s="272">
        <v>0</v>
      </c>
      <c r="L291" s="173">
        <v>24</v>
      </c>
      <c r="M291" s="173">
        <v>10</v>
      </c>
      <c r="N291" s="173">
        <v>10</v>
      </c>
      <c r="O291" s="272">
        <v>1.4</v>
      </c>
      <c r="P291" s="173">
        <v>0</v>
      </c>
      <c r="Q291" s="173">
        <v>0</v>
      </c>
      <c r="R291" s="173">
        <v>0</v>
      </c>
      <c r="S291" s="202">
        <v>0</v>
      </c>
    </row>
    <row r="292" spans="1:19" ht="25" customHeight="1" x14ac:dyDescent="0.35">
      <c r="A292" s="177" t="s">
        <v>823</v>
      </c>
      <c r="B292" s="205" t="s">
        <v>1125</v>
      </c>
      <c r="C292" s="204" t="s">
        <v>824</v>
      </c>
      <c r="D292" s="203">
        <v>8</v>
      </c>
      <c r="E292" s="269" t="s">
        <v>8896</v>
      </c>
      <c r="F292" s="203" t="s">
        <v>259</v>
      </c>
      <c r="G292" s="175" t="s">
        <v>437</v>
      </c>
      <c r="H292" s="173">
        <v>0</v>
      </c>
      <c r="I292" s="173">
        <v>0</v>
      </c>
      <c r="J292" s="173">
        <v>0</v>
      </c>
      <c r="K292" s="272">
        <v>0</v>
      </c>
      <c r="L292" s="173">
        <v>0</v>
      </c>
      <c r="M292" s="173">
        <v>0</v>
      </c>
      <c r="N292" s="173">
        <v>0</v>
      </c>
      <c r="O292" s="272">
        <v>0</v>
      </c>
      <c r="P292" s="173">
        <v>0</v>
      </c>
      <c r="Q292" s="173">
        <v>0</v>
      </c>
      <c r="R292" s="173">
        <v>0</v>
      </c>
      <c r="S292" s="202">
        <v>0</v>
      </c>
    </row>
    <row r="293" spans="1:19" ht="25" customHeight="1" x14ac:dyDescent="0.35">
      <c r="A293" s="177" t="s">
        <v>827</v>
      </c>
      <c r="B293" s="205"/>
      <c r="C293" s="204" t="s">
        <v>828</v>
      </c>
      <c r="D293" s="203">
        <v>9</v>
      </c>
      <c r="E293" s="269" t="s">
        <v>8894</v>
      </c>
      <c r="F293" s="203" t="s">
        <v>259</v>
      </c>
      <c r="G293" s="175" t="s">
        <v>437</v>
      </c>
      <c r="H293" s="173">
        <v>0</v>
      </c>
      <c r="I293" s="173">
        <v>0</v>
      </c>
      <c r="J293" s="173">
        <v>0</v>
      </c>
      <c r="K293" s="272">
        <v>0</v>
      </c>
      <c r="L293" s="173">
        <v>0</v>
      </c>
      <c r="M293" s="173">
        <v>0</v>
      </c>
      <c r="N293" s="173">
        <v>0</v>
      </c>
      <c r="O293" s="272">
        <v>0</v>
      </c>
      <c r="P293" s="173">
        <v>0</v>
      </c>
      <c r="Q293" s="173">
        <v>0</v>
      </c>
      <c r="R293" s="173">
        <v>0</v>
      </c>
      <c r="S293" s="202">
        <v>0</v>
      </c>
    </row>
    <row r="294" spans="1:19" ht="25" customHeight="1" x14ac:dyDescent="0.35">
      <c r="A294" s="177" t="s">
        <v>829</v>
      </c>
      <c r="B294" s="205"/>
      <c r="C294" s="204" t="s">
        <v>830</v>
      </c>
      <c r="D294" s="203">
        <v>1</v>
      </c>
      <c r="E294" s="268" t="s">
        <v>830</v>
      </c>
      <c r="F294" s="203" t="s">
        <v>259</v>
      </c>
      <c r="G294" s="175"/>
      <c r="H294" s="173">
        <v>0</v>
      </c>
      <c r="I294" s="173">
        <v>0</v>
      </c>
      <c r="J294" s="173">
        <v>0</v>
      </c>
      <c r="K294" s="272">
        <v>0</v>
      </c>
      <c r="L294" s="173">
        <v>0</v>
      </c>
      <c r="M294" s="173">
        <v>0</v>
      </c>
      <c r="N294" s="173">
        <v>0</v>
      </c>
      <c r="O294" s="272">
        <v>0</v>
      </c>
      <c r="P294" s="173">
        <v>0</v>
      </c>
      <c r="Q294" s="173">
        <v>0</v>
      </c>
      <c r="R294" s="173">
        <v>0</v>
      </c>
      <c r="S294" s="202">
        <v>0</v>
      </c>
    </row>
    <row r="295" spans="1:19" ht="25" customHeight="1" x14ac:dyDescent="0.35">
      <c r="A295" s="177" t="s">
        <v>831</v>
      </c>
      <c r="B295" s="205"/>
      <c r="C295" s="204" t="s">
        <v>832</v>
      </c>
      <c r="D295" s="203">
        <v>28</v>
      </c>
      <c r="E295" s="268" t="s">
        <v>8893</v>
      </c>
      <c r="F295" s="203" t="s">
        <v>259</v>
      </c>
      <c r="G295" s="175"/>
      <c r="H295" s="173">
        <v>0</v>
      </c>
      <c r="I295" s="173">
        <v>0</v>
      </c>
      <c r="J295" s="173">
        <v>0</v>
      </c>
      <c r="K295" s="272">
        <v>0</v>
      </c>
      <c r="L295" s="173">
        <v>21</v>
      </c>
      <c r="M295" s="173">
        <v>7</v>
      </c>
      <c r="N295" s="173">
        <v>9</v>
      </c>
      <c r="O295" s="272">
        <v>2</v>
      </c>
      <c r="P295" s="173">
        <v>0</v>
      </c>
      <c r="Q295" s="173">
        <v>0</v>
      </c>
      <c r="R295" s="173">
        <v>0</v>
      </c>
      <c r="S295" s="202">
        <v>0</v>
      </c>
    </row>
    <row r="296" spans="1:19" ht="25" customHeight="1" x14ac:dyDescent="0.35">
      <c r="A296" s="177" t="s">
        <v>833</v>
      </c>
      <c r="B296" s="205"/>
      <c r="C296" s="204" t="s">
        <v>834</v>
      </c>
      <c r="D296" s="203">
        <v>2</v>
      </c>
      <c r="E296" s="269" t="s">
        <v>8892</v>
      </c>
      <c r="F296" s="203" t="s">
        <v>259</v>
      </c>
      <c r="G296" s="175"/>
      <c r="H296" s="173">
        <v>0</v>
      </c>
      <c r="I296" s="173">
        <v>0</v>
      </c>
      <c r="J296" s="173">
        <v>0</v>
      </c>
      <c r="K296" s="272">
        <v>0</v>
      </c>
      <c r="L296" s="173">
        <v>0</v>
      </c>
      <c r="M296" s="173">
        <v>0</v>
      </c>
      <c r="N296" s="173">
        <v>0</v>
      </c>
      <c r="O296" s="272">
        <v>0</v>
      </c>
      <c r="P296" s="173">
        <v>0</v>
      </c>
      <c r="Q296" s="173">
        <v>0</v>
      </c>
      <c r="R296" s="173">
        <v>0</v>
      </c>
      <c r="S296" s="202">
        <v>0</v>
      </c>
    </row>
    <row r="297" spans="1:19" ht="25" customHeight="1" x14ac:dyDescent="0.35">
      <c r="A297" s="177" t="s">
        <v>835</v>
      </c>
      <c r="B297" s="205" t="s">
        <v>1125</v>
      </c>
      <c r="C297" s="204" t="s">
        <v>836</v>
      </c>
      <c r="D297" s="203">
        <v>23</v>
      </c>
      <c r="E297" s="268" t="s">
        <v>8922</v>
      </c>
      <c r="F297" s="203" t="s">
        <v>259</v>
      </c>
      <c r="G297" s="175" t="s">
        <v>422</v>
      </c>
      <c r="H297" s="173">
        <v>0</v>
      </c>
      <c r="I297" s="173">
        <v>0</v>
      </c>
      <c r="J297" s="173">
        <v>0</v>
      </c>
      <c r="K297" s="272">
        <v>0</v>
      </c>
      <c r="L297" s="173">
        <v>168</v>
      </c>
      <c r="M297" s="173">
        <v>56</v>
      </c>
      <c r="N297" s="173">
        <v>79</v>
      </c>
      <c r="O297" s="272">
        <v>2</v>
      </c>
      <c r="P297" s="173">
        <v>0</v>
      </c>
      <c r="Q297" s="173">
        <v>0</v>
      </c>
      <c r="R297" s="173">
        <v>0</v>
      </c>
      <c r="S297" s="202">
        <v>0</v>
      </c>
    </row>
    <row r="298" spans="1:19" ht="25" customHeight="1" x14ac:dyDescent="0.35">
      <c r="A298" s="177" t="s">
        <v>10962</v>
      </c>
      <c r="B298" s="205"/>
      <c r="C298" s="204" t="s">
        <v>10963</v>
      </c>
      <c r="D298" s="203">
        <v>5</v>
      </c>
      <c r="E298" s="268" t="s">
        <v>10964</v>
      </c>
      <c r="F298" s="203" t="s">
        <v>259</v>
      </c>
      <c r="G298" s="175" t="s">
        <v>437</v>
      </c>
      <c r="H298" s="173">
        <v>0</v>
      </c>
      <c r="I298" s="173">
        <v>0</v>
      </c>
      <c r="J298" s="173">
        <v>0</v>
      </c>
      <c r="K298" s="272">
        <v>0</v>
      </c>
      <c r="L298" s="173">
        <v>0</v>
      </c>
      <c r="M298" s="173">
        <v>0</v>
      </c>
      <c r="N298" s="173">
        <v>0</v>
      </c>
      <c r="O298" s="272">
        <v>0</v>
      </c>
      <c r="P298" s="173">
        <v>0</v>
      </c>
      <c r="Q298" s="173">
        <v>0</v>
      </c>
      <c r="R298" s="173">
        <v>0</v>
      </c>
      <c r="S298" s="202">
        <v>0</v>
      </c>
    </row>
    <row r="299" spans="1:19" ht="25" customHeight="1" x14ac:dyDescent="0.35">
      <c r="A299" s="177" t="s">
        <v>10965</v>
      </c>
      <c r="B299" s="205"/>
      <c r="C299" s="204" t="s">
        <v>10966</v>
      </c>
      <c r="D299" s="203">
        <v>1</v>
      </c>
      <c r="E299" s="268" t="s">
        <v>10967</v>
      </c>
      <c r="F299" s="203" t="s">
        <v>259</v>
      </c>
      <c r="G299" s="175" t="s">
        <v>437</v>
      </c>
      <c r="H299" s="173">
        <v>0</v>
      </c>
      <c r="I299" s="173">
        <v>0</v>
      </c>
      <c r="J299" s="173">
        <v>0</v>
      </c>
      <c r="K299" s="272">
        <v>0</v>
      </c>
      <c r="L299" s="173">
        <v>0</v>
      </c>
      <c r="M299" s="173">
        <v>0</v>
      </c>
      <c r="N299" s="173">
        <v>0</v>
      </c>
      <c r="O299" s="272">
        <v>0</v>
      </c>
      <c r="P299" s="173">
        <v>0</v>
      </c>
      <c r="Q299" s="173">
        <v>0</v>
      </c>
      <c r="R299" s="173">
        <v>0</v>
      </c>
      <c r="S299" s="202">
        <v>0</v>
      </c>
    </row>
    <row r="300" spans="1:19" ht="25" customHeight="1" x14ac:dyDescent="0.35">
      <c r="A300" s="177" t="s">
        <v>837</v>
      </c>
      <c r="B300" s="205"/>
      <c r="C300" s="204" t="s">
        <v>838</v>
      </c>
      <c r="D300" s="203">
        <v>1</v>
      </c>
      <c r="E300" s="269" t="s">
        <v>10968</v>
      </c>
      <c r="F300" s="203" t="s">
        <v>259</v>
      </c>
      <c r="G300" s="175"/>
      <c r="H300" s="173">
        <v>0</v>
      </c>
      <c r="I300" s="173">
        <v>0</v>
      </c>
      <c r="J300" s="173">
        <v>0</v>
      </c>
      <c r="K300" s="272">
        <v>0</v>
      </c>
      <c r="L300" s="173">
        <v>0</v>
      </c>
      <c r="M300" s="173">
        <v>0</v>
      </c>
      <c r="N300" s="173">
        <v>0</v>
      </c>
      <c r="O300" s="272">
        <v>0</v>
      </c>
      <c r="P300" s="173">
        <v>0</v>
      </c>
      <c r="Q300" s="173">
        <v>0</v>
      </c>
      <c r="R300" s="173">
        <v>0</v>
      </c>
      <c r="S300" s="202">
        <v>0</v>
      </c>
    </row>
    <row r="301" spans="1:19" ht="25" customHeight="1" x14ac:dyDescent="0.35">
      <c r="A301" s="177" t="s">
        <v>839</v>
      </c>
      <c r="B301" s="205" t="s">
        <v>1127</v>
      </c>
      <c r="C301" s="204" t="s">
        <v>367</v>
      </c>
      <c r="D301" s="203">
        <v>14</v>
      </c>
      <c r="E301" s="268" t="s">
        <v>10969</v>
      </c>
      <c r="F301" s="203" t="s">
        <v>9208</v>
      </c>
      <c r="G301" s="175" t="s">
        <v>437</v>
      </c>
      <c r="H301" s="173">
        <v>0</v>
      </c>
      <c r="I301" s="173">
        <v>0</v>
      </c>
      <c r="J301" s="173">
        <v>0</v>
      </c>
      <c r="K301" s="272">
        <v>0</v>
      </c>
      <c r="L301" s="173">
        <v>0</v>
      </c>
      <c r="M301" s="173">
        <v>0</v>
      </c>
      <c r="N301" s="173">
        <v>0</v>
      </c>
      <c r="O301" s="272">
        <v>0</v>
      </c>
      <c r="P301" s="173">
        <v>0</v>
      </c>
      <c r="Q301" s="173">
        <v>0</v>
      </c>
      <c r="R301" s="173">
        <v>0</v>
      </c>
      <c r="S301" s="202">
        <v>0</v>
      </c>
    </row>
    <row r="302" spans="1:19" ht="25" customHeight="1" x14ac:dyDescent="0.35">
      <c r="A302" s="177" t="s">
        <v>840</v>
      </c>
      <c r="B302" s="205" t="s">
        <v>1129</v>
      </c>
      <c r="C302" s="204" t="s">
        <v>366</v>
      </c>
      <c r="D302" s="203">
        <v>23</v>
      </c>
      <c r="E302" s="269" t="s">
        <v>10970</v>
      </c>
      <c r="F302" s="203" t="s">
        <v>9218</v>
      </c>
      <c r="G302" s="175" t="s">
        <v>422</v>
      </c>
      <c r="H302" s="173">
        <v>0</v>
      </c>
      <c r="I302" s="173">
        <v>0</v>
      </c>
      <c r="J302" s="173">
        <v>0</v>
      </c>
      <c r="K302" s="272">
        <v>0</v>
      </c>
      <c r="L302" s="173">
        <v>1271</v>
      </c>
      <c r="M302" s="173">
        <v>427</v>
      </c>
      <c r="N302" s="173">
        <v>125</v>
      </c>
      <c r="O302" s="272">
        <v>1.97658079625293</v>
      </c>
      <c r="P302" s="173">
        <v>0</v>
      </c>
      <c r="Q302" s="173">
        <v>0</v>
      </c>
      <c r="R302" s="173">
        <v>0</v>
      </c>
      <c r="S302" s="202">
        <v>0</v>
      </c>
    </row>
    <row r="303" spans="1:19" ht="25" customHeight="1" x14ac:dyDescent="0.35">
      <c r="A303" s="177" t="s">
        <v>841</v>
      </c>
      <c r="B303" s="205"/>
      <c r="C303" s="204" t="s">
        <v>842</v>
      </c>
      <c r="D303" s="203">
        <v>1</v>
      </c>
      <c r="E303" s="269" t="s">
        <v>842</v>
      </c>
      <c r="F303" s="203" t="s">
        <v>259</v>
      </c>
      <c r="G303" s="175"/>
      <c r="H303" s="173">
        <v>0</v>
      </c>
      <c r="I303" s="173">
        <v>0</v>
      </c>
      <c r="J303" s="173">
        <v>0</v>
      </c>
      <c r="K303" s="272">
        <v>0</v>
      </c>
      <c r="L303" s="173">
        <v>21</v>
      </c>
      <c r="M303" s="173">
        <v>7</v>
      </c>
      <c r="N303" s="173">
        <v>10</v>
      </c>
      <c r="O303" s="272">
        <v>2</v>
      </c>
      <c r="P303" s="173">
        <v>0</v>
      </c>
      <c r="Q303" s="173">
        <v>0</v>
      </c>
      <c r="R303" s="173">
        <v>0</v>
      </c>
      <c r="S303" s="202">
        <v>0</v>
      </c>
    </row>
    <row r="304" spans="1:19" ht="25" customHeight="1" x14ac:dyDescent="0.35">
      <c r="A304" s="177" t="s">
        <v>843</v>
      </c>
      <c r="B304" s="205"/>
      <c r="C304" s="204" t="s">
        <v>844</v>
      </c>
      <c r="D304" s="203">
        <v>3</v>
      </c>
      <c r="E304" s="268" t="s">
        <v>10971</v>
      </c>
      <c r="F304" s="203" t="s">
        <v>259</v>
      </c>
      <c r="G304" s="175" t="s">
        <v>437</v>
      </c>
      <c r="H304" s="173">
        <v>0</v>
      </c>
      <c r="I304" s="173">
        <v>0</v>
      </c>
      <c r="J304" s="173">
        <v>0</v>
      </c>
      <c r="K304" s="272">
        <v>0</v>
      </c>
      <c r="L304" s="173">
        <v>45</v>
      </c>
      <c r="M304" s="173">
        <v>9</v>
      </c>
      <c r="N304" s="173">
        <v>10</v>
      </c>
      <c r="O304" s="272">
        <v>4</v>
      </c>
      <c r="P304" s="173">
        <v>0</v>
      </c>
      <c r="Q304" s="173">
        <v>0</v>
      </c>
      <c r="R304" s="173">
        <v>0</v>
      </c>
      <c r="S304" s="202">
        <v>0</v>
      </c>
    </row>
    <row r="305" spans="1:19" ht="25" customHeight="1" x14ac:dyDescent="0.35">
      <c r="A305" s="177" t="s">
        <v>978</v>
      </c>
      <c r="B305" s="205"/>
      <c r="C305" s="204" t="s">
        <v>979</v>
      </c>
      <c r="D305" s="203">
        <v>2</v>
      </c>
      <c r="E305" s="269" t="s">
        <v>8851</v>
      </c>
      <c r="F305" s="203" t="s">
        <v>262</v>
      </c>
      <c r="G305" s="175"/>
      <c r="H305" s="173">
        <v>0</v>
      </c>
      <c r="I305" s="173">
        <v>0</v>
      </c>
      <c r="J305" s="173">
        <v>0</v>
      </c>
      <c r="K305" s="272">
        <v>0</v>
      </c>
      <c r="L305" s="173">
        <v>0</v>
      </c>
      <c r="M305" s="173">
        <v>0</v>
      </c>
      <c r="N305" s="173">
        <v>0</v>
      </c>
      <c r="O305" s="272">
        <v>0</v>
      </c>
      <c r="P305" s="173">
        <v>0</v>
      </c>
      <c r="Q305" s="173">
        <v>0</v>
      </c>
      <c r="R305" s="173">
        <v>0</v>
      </c>
      <c r="S305" s="202">
        <v>0</v>
      </c>
    </row>
    <row r="306" spans="1:19" ht="25" customHeight="1" x14ac:dyDescent="0.35">
      <c r="A306" s="177" t="s">
        <v>845</v>
      </c>
      <c r="B306" s="205"/>
      <c r="C306" s="204" t="s">
        <v>10972</v>
      </c>
      <c r="D306" s="203">
        <v>4</v>
      </c>
      <c r="E306" s="269" t="s">
        <v>8891</v>
      </c>
      <c r="F306" s="203" t="s">
        <v>259</v>
      </c>
      <c r="G306" s="175" t="s">
        <v>422</v>
      </c>
      <c r="H306" s="173">
        <v>0</v>
      </c>
      <c r="I306" s="173">
        <v>0</v>
      </c>
      <c r="J306" s="173">
        <v>0</v>
      </c>
      <c r="K306" s="272">
        <v>0</v>
      </c>
      <c r="L306" s="173">
        <v>61</v>
      </c>
      <c r="M306" s="173">
        <v>34</v>
      </c>
      <c r="N306" s="173">
        <v>57</v>
      </c>
      <c r="O306" s="272">
        <v>0.79411764705882404</v>
      </c>
      <c r="P306" s="173">
        <v>0</v>
      </c>
      <c r="Q306" s="173">
        <v>0</v>
      </c>
      <c r="R306" s="173">
        <v>0</v>
      </c>
      <c r="S306" s="202">
        <v>0</v>
      </c>
    </row>
    <row r="307" spans="1:19" ht="25" customHeight="1" x14ac:dyDescent="0.35">
      <c r="A307" s="177" t="s">
        <v>846</v>
      </c>
      <c r="B307" s="205"/>
      <c r="C307" s="204" t="s">
        <v>847</v>
      </c>
      <c r="D307" s="203">
        <v>3</v>
      </c>
      <c r="E307" s="269" t="s">
        <v>8890</v>
      </c>
      <c r="F307" s="203" t="s">
        <v>259</v>
      </c>
      <c r="G307" s="175"/>
      <c r="H307" s="173">
        <v>0</v>
      </c>
      <c r="I307" s="173">
        <v>0</v>
      </c>
      <c r="J307" s="173">
        <v>0</v>
      </c>
      <c r="K307" s="272">
        <v>0</v>
      </c>
      <c r="L307" s="173">
        <v>0</v>
      </c>
      <c r="M307" s="173">
        <v>0</v>
      </c>
      <c r="N307" s="173">
        <v>0</v>
      </c>
      <c r="O307" s="272">
        <v>0</v>
      </c>
      <c r="P307" s="173">
        <v>0</v>
      </c>
      <c r="Q307" s="173">
        <v>0</v>
      </c>
      <c r="R307" s="173">
        <v>0</v>
      </c>
      <c r="S307" s="202">
        <v>0</v>
      </c>
    </row>
    <row r="308" spans="1:19" ht="25" customHeight="1" x14ac:dyDescent="0.35">
      <c r="A308" s="177" t="s">
        <v>848</v>
      </c>
      <c r="B308" s="205" t="s">
        <v>1127</v>
      </c>
      <c r="C308" s="204" t="s">
        <v>849</v>
      </c>
      <c r="D308" s="203">
        <v>4</v>
      </c>
      <c r="E308" s="268" t="s">
        <v>8889</v>
      </c>
      <c r="F308" s="203" t="s">
        <v>259</v>
      </c>
      <c r="G308" s="175" t="s">
        <v>437</v>
      </c>
      <c r="H308" s="173">
        <v>0</v>
      </c>
      <c r="I308" s="173">
        <v>0</v>
      </c>
      <c r="J308" s="173">
        <v>0</v>
      </c>
      <c r="K308" s="272">
        <v>0</v>
      </c>
      <c r="L308" s="173">
        <v>86</v>
      </c>
      <c r="M308" s="173">
        <v>30</v>
      </c>
      <c r="N308" s="173">
        <v>40</v>
      </c>
      <c r="O308" s="272">
        <v>1.86666666666667</v>
      </c>
      <c r="P308" s="173">
        <v>0</v>
      </c>
      <c r="Q308" s="173">
        <v>0</v>
      </c>
      <c r="R308" s="173">
        <v>0</v>
      </c>
      <c r="S308" s="202">
        <v>0</v>
      </c>
    </row>
    <row r="309" spans="1:19" ht="25" customHeight="1" x14ac:dyDescent="0.35">
      <c r="A309" s="177" t="s">
        <v>850</v>
      </c>
      <c r="B309" s="205"/>
      <c r="C309" s="204" t="s">
        <v>851</v>
      </c>
      <c r="D309" s="203">
        <v>4</v>
      </c>
      <c r="E309" s="268" t="s">
        <v>8888</v>
      </c>
      <c r="F309" s="203" t="s">
        <v>259</v>
      </c>
      <c r="G309" s="175" t="s">
        <v>437</v>
      </c>
      <c r="H309" s="173">
        <v>0</v>
      </c>
      <c r="I309" s="173">
        <v>0</v>
      </c>
      <c r="J309" s="173">
        <v>0</v>
      </c>
      <c r="K309" s="272">
        <v>0</v>
      </c>
      <c r="L309" s="173">
        <v>0</v>
      </c>
      <c r="M309" s="173">
        <v>0</v>
      </c>
      <c r="N309" s="173">
        <v>0</v>
      </c>
      <c r="O309" s="272">
        <v>0</v>
      </c>
      <c r="P309" s="173">
        <v>0</v>
      </c>
      <c r="Q309" s="173">
        <v>0</v>
      </c>
      <c r="R309" s="173">
        <v>0</v>
      </c>
      <c r="S309" s="202">
        <v>0</v>
      </c>
    </row>
    <row r="310" spans="1:19" ht="25" customHeight="1" x14ac:dyDescent="0.35">
      <c r="A310" s="177" t="s">
        <v>852</v>
      </c>
      <c r="B310" s="205"/>
      <c r="C310" s="204" t="s">
        <v>853</v>
      </c>
      <c r="D310" s="203">
        <v>1</v>
      </c>
      <c r="E310" s="269" t="s">
        <v>854</v>
      </c>
      <c r="F310" s="203" t="s">
        <v>259</v>
      </c>
      <c r="G310" s="175"/>
      <c r="H310" s="173">
        <v>0</v>
      </c>
      <c r="I310" s="173">
        <v>0</v>
      </c>
      <c r="J310" s="173">
        <v>0</v>
      </c>
      <c r="K310" s="272">
        <v>0</v>
      </c>
      <c r="L310" s="173">
        <v>0</v>
      </c>
      <c r="M310" s="173">
        <v>0</v>
      </c>
      <c r="N310" s="173">
        <v>0</v>
      </c>
      <c r="O310" s="272">
        <v>0</v>
      </c>
      <c r="P310" s="173">
        <v>0</v>
      </c>
      <c r="Q310" s="173">
        <v>0</v>
      </c>
      <c r="R310" s="173">
        <v>0</v>
      </c>
      <c r="S310" s="202">
        <v>0</v>
      </c>
    </row>
    <row r="311" spans="1:19" ht="25" customHeight="1" x14ac:dyDescent="0.35">
      <c r="A311" s="177" t="s">
        <v>10973</v>
      </c>
      <c r="B311" s="205"/>
      <c r="C311" s="204" t="s">
        <v>10974</v>
      </c>
      <c r="D311" s="203">
        <v>1</v>
      </c>
      <c r="E311" s="268" t="s">
        <v>10974</v>
      </c>
      <c r="F311" s="203" t="s">
        <v>259</v>
      </c>
      <c r="G311" s="175" t="s">
        <v>422</v>
      </c>
      <c r="H311" s="173">
        <v>0</v>
      </c>
      <c r="I311" s="173">
        <v>0</v>
      </c>
      <c r="J311" s="173">
        <v>0</v>
      </c>
      <c r="K311" s="272">
        <v>0</v>
      </c>
      <c r="L311" s="173">
        <v>0</v>
      </c>
      <c r="M311" s="173">
        <v>0</v>
      </c>
      <c r="N311" s="173">
        <v>0</v>
      </c>
      <c r="O311" s="272">
        <v>0</v>
      </c>
      <c r="P311" s="173">
        <v>0</v>
      </c>
      <c r="Q311" s="173">
        <v>0</v>
      </c>
      <c r="R311" s="173">
        <v>0</v>
      </c>
      <c r="S311" s="202">
        <v>0</v>
      </c>
    </row>
    <row r="312" spans="1:19" ht="25" customHeight="1" x14ac:dyDescent="0.35">
      <c r="A312" s="177" t="s">
        <v>1049</v>
      </c>
      <c r="B312" s="205" t="s">
        <v>1130</v>
      </c>
      <c r="C312" s="204" t="s">
        <v>411</v>
      </c>
      <c r="D312" s="203">
        <v>7</v>
      </c>
      <c r="E312" s="268" t="s">
        <v>10975</v>
      </c>
      <c r="F312" s="203" t="s">
        <v>254</v>
      </c>
      <c r="G312" s="175" t="s">
        <v>437</v>
      </c>
      <c r="H312" s="173">
        <v>0</v>
      </c>
      <c r="I312" s="173">
        <v>0</v>
      </c>
      <c r="J312" s="173">
        <v>0</v>
      </c>
      <c r="K312" s="272">
        <v>0</v>
      </c>
      <c r="L312" s="173">
        <v>56</v>
      </c>
      <c r="M312" s="173">
        <v>12</v>
      </c>
      <c r="N312" s="173">
        <v>15</v>
      </c>
      <c r="O312" s="272">
        <v>3.6666666666666701</v>
      </c>
      <c r="P312" s="173">
        <v>0</v>
      </c>
      <c r="Q312" s="173">
        <v>0</v>
      </c>
      <c r="R312" s="173">
        <v>0</v>
      </c>
      <c r="S312" s="202">
        <v>0</v>
      </c>
    </row>
    <row r="313" spans="1:19" ht="25" customHeight="1" x14ac:dyDescent="0.35">
      <c r="A313" s="177" t="s">
        <v>1050</v>
      </c>
      <c r="B313" s="205"/>
      <c r="C313" s="204" t="s">
        <v>1051</v>
      </c>
      <c r="D313" s="203">
        <v>1</v>
      </c>
      <c r="E313" s="268" t="s">
        <v>1051</v>
      </c>
      <c r="F313" s="203" t="s">
        <v>254</v>
      </c>
      <c r="G313" s="175"/>
      <c r="H313" s="173">
        <v>0</v>
      </c>
      <c r="I313" s="173">
        <v>0</v>
      </c>
      <c r="J313" s="173">
        <v>0</v>
      </c>
      <c r="K313" s="272">
        <v>0</v>
      </c>
      <c r="L313" s="173">
        <v>0</v>
      </c>
      <c r="M313" s="173">
        <v>0</v>
      </c>
      <c r="N313" s="173">
        <v>0</v>
      </c>
      <c r="O313" s="272">
        <v>0</v>
      </c>
      <c r="P313" s="173">
        <v>0</v>
      </c>
      <c r="Q313" s="173">
        <v>0</v>
      </c>
      <c r="R313" s="173">
        <v>0</v>
      </c>
      <c r="S313" s="202">
        <v>0</v>
      </c>
    </row>
    <row r="314" spans="1:19" ht="25" customHeight="1" x14ac:dyDescent="0.35">
      <c r="A314" s="177" t="s">
        <v>802</v>
      </c>
      <c r="B314" s="205"/>
      <c r="C314" s="204" t="s">
        <v>565</v>
      </c>
      <c r="D314" s="203">
        <v>6</v>
      </c>
      <c r="E314" s="268" t="s">
        <v>10976</v>
      </c>
      <c r="F314" s="203" t="s">
        <v>350</v>
      </c>
      <c r="G314" s="175"/>
      <c r="H314" s="173">
        <v>0</v>
      </c>
      <c r="I314" s="173">
        <v>0</v>
      </c>
      <c r="J314" s="173">
        <v>0</v>
      </c>
      <c r="K314" s="272">
        <v>0</v>
      </c>
      <c r="L314" s="173">
        <v>0</v>
      </c>
      <c r="M314" s="173">
        <v>0</v>
      </c>
      <c r="N314" s="173">
        <v>0</v>
      </c>
      <c r="O314" s="272">
        <v>0</v>
      </c>
      <c r="P314" s="173">
        <v>0</v>
      </c>
      <c r="Q314" s="173">
        <v>0</v>
      </c>
      <c r="R314" s="173">
        <v>0</v>
      </c>
      <c r="S314" s="202">
        <v>0</v>
      </c>
    </row>
    <row r="315" spans="1:19" ht="25" customHeight="1" x14ac:dyDescent="0.35">
      <c r="A315" s="177" t="s">
        <v>717</v>
      </c>
      <c r="B315" s="205"/>
      <c r="C315" s="204" t="s">
        <v>718</v>
      </c>
      <c r="D315" s="203">
        <v>1</v>
      </c>
      <c r="E315" s="269" t="s">
        <v>719</v>
      </c>
      <c r="F315" s="203" t="s">
        <v>257</v>
      </c>
      <c r="G315" s="175"/>
      <c r="H315" s="173">
        <v>0</v>
      </c>
      <c r="I315" s="173">
        <v>0</v>
      </c>
      <c r="J315" s="173">
        <v>0</v>
      </c>
      <c r="K315" s="272">
        <v>0</v>
      </c>
      <c r="L315" s="173">
        <v>0</v>
      </c>
      <c r="M315" s="173">
        <v>0</v>
      </c>
      <c r="N315" s="173">
        <v>0</v>
      </c>
      <c r="O315" s="272">
        <v>0</v>
      </c>
      <c r="P315" s="173">
        <v>0</v>
      </c>
      <c r="Q315" s="173">
        <v>0</v>
      </c>
      <c r="R315" s="173">
        <v>0</v>
      </c>
      <c r="S315" s="202">
        <v>0</v>
      </c>
    </row>
    <row r="316" spans="1:19" ht="25" customHeight="1" x14ac:dyDescent="0.35">
      <c r="A316" s="177" t="s">
        <v>722</v>
      </c>
      <c r="B316" s="205" t="s">
        <v>1125</v>
      </c>
      <c r="C316" s="204" t="s">
        <v>723</v>
      </c>
      <c r="D316" s="203">
        <v>1</v>
      </c>
      <c r="E316" s="269" t="s">
        <v>724</v>
      </c>
      <c r="F316" s="203" t="s">
        <v>257</v>
      </c>
      <c r="G316" s="175"/>
      <c r="H316" s="173">
        <v>0</v>
      </c>
      <c r="I316" s="173">
        <v>0</v>
      </c>
      <c r="J316" s="173">
        <v>0</v>
      </c>
      <c r="K316" s="272">
        <v>0</v>
      </c>
      <c r="L316" s="173">
        <v>0</v>
      </c>
      <c r="M316" s="173">
        <v>0</v>
      </c>
      <c r="N316" s="173">
        <v>0</v>
      </c>
      <c r="O316" s="272">
        <v>0</v>
      </c>
      <c r="P316" s="173">
        <v>0</v>
      </c>
      <c r="Q316" s="173">
        <v>0</v>
      </c>
      <c r="R316" s="173">
        <v>0</v>
      </c>
      <c r="S316" s="202">
        <v>0</v>
      </c>
    </row>
    <row r="317" spans="1:19" ht="25" customHeight="1" x14ac:dyDescent="0.35">
      <c r="A317" s="177" t="s">
        <v>736</v>
      </c>
      <c r="B317" s="205"/>
      <c r="C317" s="204" t="s">
        <v>402</v>
      </c>
      <c r="D317" s="203">
        <v>3</v>
      </c>
      <c r="E317" s="268" t="s">
        <v>8917</v>
      </c>
      <c r="F317" s="203" t="s">
        <v>260</v>
      </c>
      <c r="G317" s="175" t="s">
        <v>422</v>
      </c>
      <c r="H317" s="173">
        <v>0</v>
      </c>
      <c r="I317" s="173">
        <v>2</v>
      </c>
      <c r="J317" s="173">
        <v>1</v>
      </c>
      <c r="K317" s="272">
        <v>-1</v>
      </c>
      <c r="L317" s="173">
        <v>66</v>
      </c>
      <c r="M317" s="173">
        <v>19</v>
      </c>
      <c r="N317" s="173">
        <v>21</v>
      </c>
      <c r="O317" s="272">
        <v>2.4736842105263199</v>
      </c>
      <c r="P317" s="173">
        <v>0</v>
      </c>
      <c r="Q317" s="173">
        <v>0</v>
      </c>
      <c r="R317" s="173">
        <v>0</v>
      </c>
      <c r="S317" s="202">
        <v>0</v>
      </c>
    </row>
    <row r="318" spans="1:19" ht="25" customHeight="1" x14ac:dyDescent="0.35">
      <c r="A318" s="177" t="s">
        <v>743</v>
      </c>
      <c r="B318" s="205"/>
      <c r="C318" s="204" t="s">
        <v>744</v>
      </c>
      <c r="D318" s="203">
        <v>1</v>
      </c>
      <c r="E318" s="269" t="s">
        <v>745</v>
      </c>
      <c r="F318" s="203" t="s">
        <v>260</v>
      </c>
      <c r="G318" s="175"/>
      <c r="H318" s="173">
        <v>0</v>
      </c>
      <c r="I318" s="173">
        <v>0</v>
      </c>
      <c r="J318" s="173">
        <v>0</v>
      </c>
      <c r="K318" s="272">
        <v>0</v>
      </c>
      <c r="L318" s="173">
        <v>0</v>
      </c>
      <c r="M318" s="173">
        <v>0</v>
      </c>
      <c r="N318" s="173">
        <v>0</v>
      </c>
      <c r="O318" s="272">
        <v>0</v>
      </c>
      <c r="P318" s="173">
        <v>0</v>
      </c>
      <c r="Q318" s="173">
        <v>0</v>
      </c>
      <c r="R318" s="173">
        <v>0</v>
      </c>
      <c r="S318" s="202">
        <v>0</v>
      </c>
    </row>
    <row r="319" spans="1:19" ht="25" customHeight="1" x14ac:dyDescent="0.35">
      <c r="A319" s="177" t="s">
        <v>10977</v>
      </c>
      <c r="B319" s="205"/>
      <c r="C319" s="204" t="s">
        <v>10978</v>
      </c>
      <c r="D319" s="203">
        <v>1</v>
      </c>
      <c r="E319" s="269" t="s">
        <v>10979</v>
      </c>
      <c r="F319" s="203" t="s">
        <v>257</v>
      </c>
      <c r="G319" s="175"/>
      <c r="H319" s="173">
        <v>0</v>
      </c>
      <c r="I319" s="173">
        <v>0</v>
      </c>
      <c r="J319" s="173">
        <v>0</v>
      </c>
      <c r="K319" s="272">
        <v>0</v>
      </c>
      <c r="L319" s="173">
        <v>8</v>
      </c>
      <c r="M319" s="173">
        <v>0</v>
      </c>
      <c r="N319" s="173">
        <v>0</v>
      </c>
      <c r="O319" s="272">
        <v>0</v>
      </c>
      <c r="P319" s="173">
        <v>0</v>
      </c>
      <c r="Q319" s="173">
        <v>0</v>
      </c>
      <c r="R319" s="173">
        <v>0</v>
      </c>
      <c r="S319" s="202">
        <v>0</v>
      </c>
    </row>
    <row r="320" spans="1:19" ht="25" customHeight="1" x14ac:dyDescent="0.35">
      <c r="A320" s="177" t="s">
        <v>865</v>
      </c>
      <c r="B320" s="205"/>
      <c r="C320" s="204" t="s">
        <v>866</v>
      </c>
      <c r="D320" s="203">
        <v>1</v>
      </c>
      <c r="E320" s="268" t="s">
        <v>10980</v>
      </c>
      <c r="F320" s="203" t="s">
        <v>8856</v>
      </c>
      <c r="G320" s="175"/>
      <c r="H320" s="173">
        <v>0</v>
      </c>
      <c r="I320" s="173">
        <v>0</v>
      </c>
      <c r="J320" s="173">
        <v>0</v>
      </c>
      <c r="K320" s="272">
        <v>0</v>
      </c>
      <c r="L320" s="173">
        <v>0</v>
      </c>
      <c r="M320" s="173">
        <v>0</v>
      </c>
      <c r="N320" s="173">
        <v>0</v>
      </c>
      <c r="O320" s="272">
        <v>0</v>
      </c>
      <c r="P320" s="173">
        <v>0</v>
      </c>
      <c r="Q320" s="173">
        <v>0</v>
      </c>
      <c r="R320" s="173">
        <v>0</v>
      </c>
      <c r="S320" s="202">
        <v>0</v>
      </c>
    </row>
    <row r="321" spans="1:19" ht="25" customHeight="1" x14ac:dyDescent="0.35">
      <c r="A321" s="177" t="s">
        <v>867</v>
      </c>
      <c r="B321" s="205"/>
      <c r="C321" s="204" t="s">
        <v>10981</v>
      </c>
      <c r="D321" s="203">
        <v>1</v>
      </c>
      <c r="E321" s="268" t="s">
        <v>10982</v>
      </c>
      <c r="F321" s="203" t="s">
        <v>8856</v>
      </c>
      <c r="G321" s="175"/>
      <c r="H321" s="173">
        <v>0</v>
      </c>
      <c r="I321" s="173">
        <v>0</v>
      </c>
      <c r="J321" s="173">
        <v>0</v>
      </c>
      <c r="K321" s="272">
        <v>0</v>
      </c>
      <c r="L321" s="173">
        <v>0</v>
      </c>
      <c r="M321" s="173">
        <v>0</v>
      </c>
      <c r="N321" s="173">
        <v>0</v>
      </c>
      <c r="O321" s="272">
        <v>0</v>
      </c>
      <c r="P321" s="173">
        <v>0</v>
      </c>
      <c r="Q321" s="173">
        <v>0</v>
      </c>
      <c r="R321" s="173">
        <v>0</v>
      </c>
      <c r="S321" s="202">
        <v>0</v>
      </c>
    </row>
    <row r="322" spans="1:19" ht="25" customHeight="1" x14ac:dyDescent="0.35">
      <c r="A322" s="177" t="s">
        <v>868</v>
      </c>
      <c r="B322" s="205"/>
      <c r="C322" s="204" t="s">
        <v>10983</v>
      </c>
      <c r="D322" s="203">
        <v>1</v>
      </c>
      <c r="E322" s="268" t="s">
        <v>10984</v>
      </c>
      <c r="F322" s="203" t="s">
        <v>8856</v>
      </c>
      <c r="G322" s="175"/>
      <c r="H322" s="173">
        <v>0</v>
      </c>
      <c r="I322" s="173">
        <v>0</v>
      </c>
      <c r="J322" s="173">
        <v>0</v>
      </c>
      <c r="K322" s="272">
        <v>0</v>
      </c>
      <c r="L322" s="173">
        <v>0</v>
      </c>
      <c r="M322" s="173">
        <v>0</v>
      </c>
      <c r="N322" s="173">
        <v>0</v>
      </c>
      <c r="O322" s="272">
        <v>0</v>
      </c>
      <c r="P322" s="173">
        <v>0</v>
      </c>
      <c r="Q322" s="173">
        <v>0</v>
      </c>
      <c r="R322" s="173">
        <v>0</v>
      </c>
      <c r="S322" s="202">
        <v>0</v>
      </c>
    </row>
    <row r="323" spans="1:19" ht="25" customHeight="1" x14ac:dyDescent="0.35">
      <c r="A323" s="177" t="s">
        <v>869</v>
      </c>
      <c r="B323" s="205"/>
      <c r="C323" s="204" t="s">
        <v>870</v>
      </c>
      <c r="D323" s="203">
        <v>1</v>
      </c>
      <c r="E323" s="269" t="s">
        <v>871</v>
      </c>
      <c r="F323" s="203" t="s">
        <v>8856</v>
      </c>
      <c r="G323" s="175"/>
      <c r="H323" s="173">
        <v>0</v>
      </c>
      <c r="I323" s="173">
        <v>0</v>
      </c>
      <c r="J323" s="173">
        <v>0</v>
      </c>
      <c r="K323" s="272">
        <v>0</v>
      </c>
      <c r="L323" s="173">
        <v>0</v>
      </c>
      <c r="M323" s="173">
        <v>0</v>
      </c>
      <c r="N323" s="173">
        <v>0</v>
      </c>
      <c r="O323" s="272">
        <v>0</v>
      </c>
      <c r="P323" s="173">
        <v>0</v>
      </c>
      <c r="Q323" s="173">
        <v>0</v>
      </c>
      <c r="R323" s="173">
        <v>0</v>
      </c>
      <c r="S323" s="202">
        <v>0</v>
      </c>
    </row>
    <row r="324" spans="1:19" ht="25" customHeight="1" x14ac:dyDescent="0.35">
      <c r="A324" s="177" t="s">
        <v>872</v>
      </c>
      <c r="B324" s="205"/>
      <c r="C324" s="204" t="s">
        <v>873</v>
      </c>
      <c r="D324" s="203">
        <v>8</v>
      </c>
      <c r="E324" s="268" t="s">
        <v>10985</v>
      </c>
      <c r="F324" s="203" t="s">
        <v>8856</v>
      </c>
      <c r="G324" s="175" t="s">
        <v>422</v>
      </c>
      <c r="H324" s="173">
        <v>0</v>
      </c>
      <c r="I324" s="173">
        <v>0</v>
      </c>
      <c r="J324" s="173">
        <v>0</v>
      </c>
      <c r="K324" s="272">
        <v>0</v>
      </c>
      <c r="L324" s="173">
        <v>0</v>
      </c>
      <c r="M324" s="173">
        <v>0</v>
      </c>
      <c r="N324" s="173">
        <v>0</v>
      </c>
      <c r="O324" s="272">
        <v>0</v>
      </c>
      <c r="P324" s="173">
        <v>0</v>
      </c>
      <c r="Q324" s="173">
        <v>0</v>
      </c>
      <c r="R324" s="173">
        <v>0</v>
      </c>
      <c r="S324" s="202">
        <v>0</v>
      </c>
    </row>
    <row r="325" spans="1:19" ht="25" customHeight="1" x14ac:dyDescent="0.35">
      <c r="A325" s="177" t="s">
        <v>874</v>
      </c>
      <c r="B325" s="205"/>
      <c r="C325" s="204" t="s">
        <v>10986</v>
      </c>
      <c r="D325" s="203">
        <v>4</v>
      </c>
      <c r="E325" s="269" t="s">
        <v>8886</v>
      </c>
      <c r="F325" s="203" t="s">
        <v>8856</v>
      </c>
      <c r="G325" s="175"/>
      <c r="H325" s="173">
        <v>0</v>
      </c>
      <c r="I325" s="173">
        <v>0</v>
      </c>
      <c r="J325" s="173">
        <v>0</v>
      </c>
      <c r="K325" s="272">
        <v>0</v>
      </c>
      <c r="L325" s="173">
        <v>0</v>
      </c>
      <c r="M325" s="173">
        <v>0</v>
      </c>
      <c r="N325" s="173">
        <v>0</v>
      </c>
      <c r="O325" s="272">
        <v>0</v>
      </c>
      <c r="P325" s="173">
        <v>0</v>
      </c>
      <c r="Q325" s="173">
        <v>0</v>
      </c>
      <c r="R325" s="173">
        <v>0</v>
      </c>
      <c r="S325" s="202">
        <v>0</v>
      </c>
    </row>
    <row r="326" spans="1:19" ht="25" customHeight="1" x14ac:dyDescent="0.35">
      <c r="A326" s="177" t="s">
        <v>879</v>
      </c>
      <c r="B326" s="205"/>
      <c r="C326" s="204" t="s">
        <v>880</v>
      </c>
      <c r="D326" s="203">
        <v>2</v>
      </c>
      <c r="E326" s="268" t="s">
        <v>8884</v>
      </c>
      <c r="F326" s="203" t="s">
        <v>8856</v>
      </c>
      <c r="G326" s="175"/>
      <c r="H326" s="173">
        <v>0</v>
      </c>
      <c r="I326" s="173">
        <v>0</v>
      </c>
      <c r="J326" s="173">
        <v>0</v>
      </c>
      <c r="K326" s="272">
        <v>0</v>
      </c>
      <c r="L326" s="173">
        <v>0</v>
      </c>
      <c r="M326" s="173">
        <v>0</v>
      </c>
      <c r="N326" s="173">
        <v>0</v>
      </c>
      <c r="O326" s="272">
        <v>0</v>
      </c>
      <c r="P326" s="173">
        <v>0</v>
      </c>
      <c r="Q326" s="173">
        <v>0</v>
      </c>
      <c r="R326" s="173">
        <v>0</v>
      </c>
      <c r="S326" s="202">
        <v>0</v>
      </c>
    </row>
    <row r="327" spans="1:19" ht="25" customHeight="1" x14ac:dyDescent="0.35">
      <c r="A327" s="177" t="s">
        <v>881</v>
      </c>
      <c r="B327" s="205"/>
      <c r="C327" s="204" t="s">
        <v>882</v>
      </c>
      <c r="D327" s="203">
        <v>8</v>
      </c>
      <c r="E327" s="268" t="s">
        <v>8883</v>
      </c>
      <c r="F327" s="203" t="s">
        <v>8856</v>
      </c>
      <c r="G327" s="175"/>
      <c r="H327" s="173">
        <v>0</v>
      </c>
      <c r="I327" s="173">
        <v>0</v>
      </c>
      <c r="J327" s="173">
        <v>0</v>
      </c>
      <c r="K327" s="272">
        <v>0</v>
      </c>
      <c r="L327" s="173">
        <v>21</v>
      </c>
      <c r="M327" s="173">
        <v>7</v>
      </c>
      <c r="N327" s="173">
        <v>20</v>
      </c>
      <c r="O327" s="272">
        <v>2</v>
      </c>
      <c r="P327" s="173">
        <v>0</v>
      </c>
      <c r="Q327" s="173">
        <v>0</v>
      </c>
      <c r="R327" s="173">
        <v>0</v>
      </c>
      <c r="S327" s="202">
        <v>0</v>
      </c>
    </row>
    <row r="328" spans="1:19" ht="25" customHeight="1" x14ac:dyDescent="0.35">
      <c r="A328" s="177" t="s">
        <v>885</v>
      </c>
      <c r="B328" s="205"/>
      <c r="C328" s="204" t="s">
        <v>886</v>
      </c>
      <c r="D328" s="203">
        <v>3</v>
      </c>
      <c r="E328" s="268" t="s">
        <v>8881</v>
      </c>
      <c r="F328" s="203" t="s">
        <v>8856</v>
      </c>
      <c r="G328" s="175"/>
      <c r="H328" s="173">
        <v>0</v>
      </c>
      <c r="I328" s="173">
        <v>0</v>
      </c>
      <c r="J328" s="173">
        <v>0</v>
      </c>
      <c r="K328" s="272">
        <v>0</v>
      </c>
      <c r="L328" s="173">
        <v>0</v>
      </c>
      <c r="M328" s="173">
        <v>0</v>
      </c>
      <c r="N328" s="173">
        <v>0</v>
      </c>
      <c r="O328" s="272">
        <v>0</v>
      </c>
      <c r="P328" s="173">
        <v>0</v>
      </c>
      <c r="Q328" s="173">
        <v>0</v>
      </c>
      <c r="R328" s="173">
        <v>0</v>
      </c>
      <c r="S328" s="202">
        <v>0</v>
      </c>
    </row>
    <row r="329" spans="1:19" ht="25" customHeight="1" x14ac:dyDescent="0.35">
      <c r="A329" s="177" t="s">
        <v>887</v>
      </c>
      <c r="B329" s="205"/>
      <c r="C329" s="204" t="s">
        <v>888</v>
      </c>
      <c r="D329" s="203">
        <v>2</v>
      </c>
      <c r="E329" s="269" t="s">
        <v>8880</v>
      </c>
      <c r="F329" s="203" t="s">
        <v>8856</v>
      </c>
      <c r="G329" s="175"/>
      <c r="H329" s="173">
        <v>0</v>
      </c>
      <c r="I329" s="173">
        <v>0</v>
      </c>
      <c r="J329" s="173">
        <v>0</v>
      </c>
      <c r="K329" s="272">
        <v>0</v>
      </c>
      <c r="L329" s="173">
        <v>0</v>
      </c>
      <c r="M329" s="173">
        <v>0</v>
      </c>
      <c r="N329" s="173">
        <v>0</v>
      </c>
      <c r="O329" s="272">
        <v>0</v>
      </c>
      <c r="P329" s="173">
        <v>0</v>
      </c>
      <c r="Q329" s="173">
        <v>0</v>
      </c>
      <c r="R329" s="173">
        <v>0</v>
      </c>
      <c r="S329" s="202">
        <v>0</v>
      </c>
    </row>
    <row r="330" spans="1:19" ht="25" customHeight="1" x14ac:dyDescent="0.35">
      <c r="A330" s="177" t="s">
        <v>889</v>
      </c>
      <c r="B330" s="205"/>
      <c r="C330" s="204" t="s">
        <v>890</v>
      </c>
      <c r="D330" s="203">
        <v>6</v>
      </c>
      <c r="E330" s="268" t="s">
        <v>8879</v>
      </c>
      <c r="F330" s="203" t="s">
        <v>8856</v>
      </c>
      <c r="G330" s="175"/>
      <c r="H330" s="173">
        <v>0</v>
      </c>
      <c r="I330" s="173">
        <v>0</v>
      </c>
      <c r="J330" s="173">
        <v>0</v>
      </c>
      <c r="K330" s="272">
        <v>0</v>
      </c>
      <c r="L330" s="173">
        <v>0</v>
      </c>
      <c r="M330" s="173">
        <v>0</v>
      </c>
      <c r="N330" s="173">
        <v>0</v>
      </c>
      <c r="O330" s="272">
        <v>0</v>
      </c>
      <c r="P330" s="173">
        <v>0</v>
      </c>
      <c r="Q330" s="173">
        <v>0</v>
      </c>
      <c r="R330" s="173">
        <v>0</v>
      </c>
      <c r="S330" s="202">
        <v>0</v>
      </c>
    </row>
    <row r="331" spans="1:19" ht="25" customHeight="1" x14ac:dyDescent="0.35">
      <c r="A331" s="177" t="s">
        <v>891</v>
      </c>
      <c r="B331" s="205"/>
      <c r="C331" s="204" t="s">
        <v>892</v>
      </c>
      <c r="D331" s="203">
        <v>5</v>
      </c>
      <c r="E331" s="268" t="s">
        <v>8878</v>
      </c>
      <c r="F331" s="203" t="s">
        <v>8856</v>
      </c>
      <c r="G331" s="175" t="s">
        <v>437</v>
      </c>
      <c r="H331" s="173">
        <v>0</v>
      </c>
      <c r="I331" s="173">
        <v>0</v>
      </c>
      <c r="J331" s="173">
        <v>0</v>
      </c>
      <c r="K331" s="272">
        <v>0</v>
      </c>
      <c r="L331" s="173">
        <v>0</v>
      </c>
      <c r="M331" s="173">
        <v>0</v>
      </c>
      <c r="N331" s="173">
        <v>0</v>
      </c>
      <c r="O331" s="272">
        <v>0</v>
      </c>
      <c r="P331" s="173">
        <v>0</v>
      </c>
      <c r="Q331" s="173">
        <v>0</v>
      </c>
      <c r="R331" s="173">
        <v>0</v>
      </c>
      <c r="S331" s="202">
        <v>0</v>
      </c>
    </row>
    <row r="332" spans="1:19" ht="25" customHeight="1" x14ac:dyDescent="0.35">
      <c r="A332" s="177" t="s">
        <v>893</v>
      </c>
      <c r="B332" s="205"/>
      <c r="C332" s="204" t="s">
        <v>894</v>
      </c>
      <c r="D332" s="203">
        <v>4</v>
      </c>
      <c r="E332" s="268" t="s">
        <v>8877</v>
      </c>
      <c r="F332" s="203" t="s">
        <v>8856</v>
      </c>
      <c r="G332" s="175"/>
      <c r="H332" s="173">
        <v>0</v>
      </c>
      <c r="I332" s="173">
        <v>0</v>
      </c>
      <c r="J332" s="173">
        <v>0</v>
      </c>
      <c r="K332" s="272">
        <v>0</v>
      </c>
      <c r="L332" s="173">
        <v>0</v>
      </c>
      <c r="M332" s="173">
        <v>0</v>
      </c>
      <c r="N332" s="173">
        <v>0</v>
      </c>
      <c r="O332" s="272">
        <v>0</v>
      </c>
      <c r="P332" s="173">
        <v>0</v>
      </c>
      <c r="Q332" s="173">
        <v>0</v>
      </c>
      <c r="R332" s="173">
        <v>0</v>
      </c>
      <c r="S332" s="202">
        <v>0</v>
      </c>
    </row>
    <row r="333" spans="1:19" ht="25" customHeight="1" x14ac:dyDescent="0.35">
      <c r="A333" s="177" t="s">
        <v>895</v>
      </c>
      <c r="B333" s="205"/>
      <c r="C333" s="204" t="s">
        <v>896</v>
      </c>
      <c r="D333" s="203">
        <v>1</v>
      </c>
      <c r="E333" s="269" t="s">
        <v>897</v>
      </c>
      <c r="F333" s="203" t="s">
        <v>8856</v>
      </c>
      <c r="G333" s="175"/>
      <c r="H333" s="173">
        <v>0</v>
      </c>
      <c r="I333" s="173">
        <v>0</v>
      </c>
      <c r="J333" s="173">
        <v>0</v>
      </c>
      <c r="K333" s="272">
        <v>0</v>
      </c>
      <c r="L333" s="173">
        <v>0</v>
      </c>
      <c r="M333" s="173">
        <v>0</v>
      </c>
      <c r="N333" s="173">
        <v>0</v>
      </c>
      <c r="O333" s="272">
        <v>0</v>
      </c>
      <c r="P333" s="173">
        <v>0</v>
      </c>
      <c r="Q333" s="173">
        <v>0</v>
      </c>
      <c r="R333" s="173">
        <v>0</v>
      </c>
      <c r="S333" s="202">
        <v>0</v>
      </c>
    </row>
    <row r="334" spans="1:19" ht="25" customHeight="1" x14ac:dyDescent="0.35">
      <c r="A334" s="177" t="s">
        <v>898</v>
      </c>
      <c r="B334" s="205"/>
      <c r="C334" s="204" t="s">
        <v>899</v>
      </c>
      <c r="D334" s="203">
        <v>1</v>
      </c>
      <c r="E334" s="268" t="s">
        <v>11009</v>
      </c>
      <c r="F334" s="203" t="s">
        <v>8856</v>
      </c>
      <c r="G334" s="175" t="s">
        <v>422</v>
      </c>
      <c r="H334" s="173">
        <v>0</v>
      </c>
      <c r="I334" s="173">
        <v>0</v>
      </c>
      <c r="J334" s="173">
        <v>0</v>
      </c>
      <c r="K334" s="272">
        <v>0</v>
      </c>
      <c r="L334" s="173">
        <v>304</v>
      </c>
      <c r="M334" s="173">
        <v>132</v>
      </c>
      <c r="N334" s="173">
        <v>173</v>
      </c>
      <c r="O334" s="272">
        <v>1.3030303030303001</v>
      </c>
      <c r="P334" s="173">
        <v>0</v>
      </c>
      <c r="Q334" s="173">
        <v>0</v>
      </c>
      <c r="R334" s="173">
        <v>0</v>
      </c>
      <c r="S334" s="202">
        <v>0</v>
      </c>
    </row>
    <row r="335" spans="1:19" ht="25" customHeight="1" x14ac:dyDescent="0.35">
      <c r="A335" s="177" t="s">
        <v>982</v>
      </c>
      <c r="B335" s="205"/>
      <c r="C335" s="204" t="s">
        <v>983</v>
      </c>
      <c r="D335" s="203">
        <v>1</v>
      </c>
      <c r="E335" s="268" t="s">
        <v>983</v>
      </c>
      <c r="F335" s="203" t="s">
        <v>262</v>
      </c>
      <c r="G335" s="175"/>
      <c r="H335" s="173">
        <v>0</v>
      </c>
      <c r="I335" s="173">
        <v>0</v>
      </c>
      <c r="J335" s="173">
        <v>0</v>
      </c>
      <c r="K335" s="272">
        <v>0</v>
      </c>
      <c r="L335" s="173">
        <v>0</v>
      </c>
      <c r="M335" s="173">
        <v>0</v>
      </c>
      <c r="N335" s="173">
        <v>0</v>
      </c>
      <c r="O335" s="272">
        <v>0</v>
      </c>
      <c r="P335" s="173">
        <v>0</v>
      </c>
      <c r="Q335" s="173">
        <v>0</v>
      </c>
      <c r="R335" s="173">
        <v>0</v>
      </c>
      <c r="S335" s="202">
        <v>0</v>
      </c>
    </row>
    <row r="336" spans="1:19" ht="25" customHeight="1" x14ac:dyDescent="0.35">
      <c r="A336" s="177" t="s">
        <v>704</v>
      </c>
      <c r="B336" s="205"/>
      <c r="C336" s="204" t="s">
        <v>385</v>
      </c>
      <c r="D336" s="203">
        <v>2</v>
      </c>
      <c r="E336" s="268" t="s">
        <v>10987</v>
      </c>
      <c r="F336" s="203" t="s">
        <v>262</v>
      </c>
      <c r="G336" s="175" t="s">
        <v>422</v>
      </c>
      <c r="H336" s="173">
        <v>0</v>
      </c>
      <c r="I336" s="173">
        <v>0</v>
      </c>
      <c r="J336" s="173">
        <v>0</v>
      </c>
      <c r="K336" s="272">
        <v>0</v>
      </c>
      <c r="L336" s="173">
        <v>0</v>
      </c>
      <c r="M336" s="173">
        <v>0</v>
      </c>
      <c r="N336" s="173">
        <v>0</v>
      </c>
      <c r="O336" s="272">
        <v>0</v>
      </c>
      <c r="P336" s="173">
        <v>0</v>
      </c>
      <c r="Q336" s="173">
        <v>0</v>
      </c>
      <c r="R336" s="173">
        <v>0</v>
      </c>
      <c r="S336" s="202">
        <v>0</v>
      </c>
    </row>
    <row r="337" spans="1:19" ht="25" customHeight="1" x14ac:dyDescent="0.35">
      <c r="A337" s="177" t="s">
        <v>989</v>
      </c>
      <c r="B337" s="205"/>
      <c r="C337" s="204" t="s">
        <v>990</v>
      </c>
      <c r="D337" s="203">
        <v>3</v>
      </c>
      <c r="E337" s="269" t="s">
        <v>10988</v>
      </c>
      <c r="F337" s="203" t="s">
        <v>262</v>
      </c>
      <c r="G337" s="175"/>
      <c r="H337" s="173">
        <v>0</v>
      </c>
      <c r="I337" s="173">
        <v>0</v>
      </c>
      <c r="J337" s="173">
        <v>0</v>
      </c>
      <c r="K337" s="272">
        <v>0</v>
      </c>
      <c r="L337" s="173">
        <v>0</v>
      </c>
      <c r="M337" s="173">
        <v>0</v>
      </c>
      <c r="N337" s="173">
        <v>0</v>
      </c>
      <c r="O337" s="272">
        <v>0</v>
      </c>
      <c r="P337" s="173">
        <v>0</v>
      </c>
      <c r="Q337" s="173">
        <v>0</v>
      </c>
      <c r="R337" s="173">
        <v>0</v>
      </c>
      <c r="S337" s="202">
        <v>0</v>
      </c>
    </row>
    <row r="338" spans="1:19" ht="25" customHeight="1" x14ac:dyDescent="0.35">
      <c r="A338" s="177" t="s">
        <v>991</v>
      </c>
      <c r="B338" s="205" t="s">
        <v>1127</v>
      </c>
      <c r="C338" s="204" t="s">
        <v>992</v>
      </c>
      <c r="D338" s="203">
        <v>16</v>
      </c>
      <c r="E338" s="268" t="s">
        <v>10989</v>
      </c>
      <c r="F338" s="203" t="s">
        <v>262</v>
      </c>
      <c r="G338" s="175"/>
      <c r="H338" s="173">
        <v>0</v>
      </c>
      <c r="I338" s="173">
        <v>0</v>
      </c>
      <c r="J338" s="173">
        <v>0</v>
      </c>
      <c r="K338" s="272">
        <v>0</v>
      </c>
      <c r="L338" s="173">
        <v>0</v>
      </c>
      <c r="M338" s="173">
        <v>0</v>
      </c>
      <c r="N338" s="173">
        <v>0</v>
      </c>
      <c r="O338" s="272">
        <v>0</v>
      </c>
      <c r="P338" s="173">
        <v>0</v>
      </c>
      <c r="Q338" s="173">
        <v>0</v>
      </c>
      <c r="R338" s="173">
        <v>0</v>
      </c>
      <c r="S338" s="202">
        <v>0</v>
      </c>
    </row>
    <row r="339" spans="1:19" ht="25" customHeight="1" x14ac:dyDescent="0.35">
      <c r="A339" s="177" t="s">
        <v>993</v>
      </c>
      <c r="B339" s="205" t="s">
        <v>1125</v>
      </c>
      <c r="C339" s="204" t="s">
        <v>994</v>
      </c>
      <c r="D339" s="203">
        <v>10</v>
      </c>
      <c r="E339" s="268" t="s">
        <v>10940</v>
      </c>
      <c r="F339" s="203" t="s">
        <v>262</v>
      </c>
      <c r="G339" s="175" t="s">
        <v>437</v>
      </c>
      <c r="H339" s="173">
        <v>0</v>
      </c>
      <c r="I339" s="173">
        <v>0</v>
      </c>
      <c r="J339" s="173">
        <v>2</v>
      </c>
      <c r="K339" s="272">
        <v>0</v>
      </c>
      <c r="L339" s="173">
        <v>60</v>
      </c>
      <c r="M339" s="173">
        <v>18</v>
      </c>
      <c r="N339" s="173">
        <v>19</v>
      </c>
      <c r="O339" s="272">
        <v>2.3333333333333299</v>
      </c>
      <c r="P339" s="173">
        <v>0</v>
      </c>
      <c r="Q339" s="173">
        <v>0</v>
      </c>
      <c r="R339" s="173">
        <v>0</v>
      </c>
      <c r="S339" s="202">
        <v>0</v>
      </c>
    </row>
    <row r="340" spans="1:19" ht="25" customHeight="1" x14ac:dyDescent="0.35">
      <c r="A340" s="177" t="s">
        <v>900</v>
      </c>
      <c r="B340" s="205"/>
      <c r="C340" s="204" t="s">
        <v>901</v>
      </c>
      <c r="D340" s="203">
        <v>17</v>
      </c>
      <c r="E340" s="269" t="s">
        <v>8876</v>
      </c>
      <c r="F340" s="203" t="s">
        <v>8856</v>
      </c>
      <c r="G340" s="175"/>
      <c r="H340" s="173">
        <v>0</v>
      </c>
      <c r="I340" s="173">
        <v>0</v>
      </c>
      <c r="J340" s="173">
        <v>0</v>
      </c>
      <c r="K340" s="272">
        <v>0</v>
      </c>
      <c r="L340" s="173">
        <v>0</v>
      </c>
      <c r="M340" s="173">
        <v>0</v>
      </c>
      <c r="N340" s="173">
        <v>0</v>
      </c>
      <c r="O340" s="272">
        <v>0</v>
      </c>
      <c r="P340" s="173">
        <v>0</v>
      </c>
      <c r="Q340" s="173">
        <v>0</v>
      </c>
      <c r="R340" s="173">
        <v>0</v>
      </c>
      <c r="S340" s="202">
        <v>0</v>
      </c>
    </row>
    <row r="341" spans="1:19" ht="25" customHeight="1" x14ac:dyDescent="0.35">
      <c r="A341" s="177" t="s">
        <v>902</v>
      </c>
      <c r="B341" s="205"/>
      <c r="C341" s="204" t="s">
        <v>10990</v>
      </c>
      <c r="D341" s="203">
        <v>2</v>
      </c>
      <c r="E341" s="268" t="s">
        <v>8875</v>
      </c>
      <c r="F341" s="203" t="s">
        <v>8856</v>
      </c>
      <c r="G341" s="175"/>
      <c r="H341" s="173">
        <v>0</v>
      </c>
      <c r="I341" s="173">
        <v>0</v>
      </c>
      <c r="J341" s="173">
        <v>0</v>
      </c>
      <c r="K341" s="272">
        <v>0</v>
      </c>
      <c r="L341" s="173">
        <v>0</v>
      </c>
      <c r="M341" s="173">
        <v>0</v>
      </c>
      <c r="N341" s="173">
        <v>0</v>
      </c>
      <c r="O341" s="272">
        <v>0</v>
      </c>
      <c r="P341" s="173">
        <v>0</v>
      </c>
      <c r="Q341" s="173">
        <v>0</v>
      </c>
      <c r="R341" s="173">
        <v>0</v>
      </c>
      <c r="S341" s="202">
        <v>0</v>
      </c>
    </row>
    <row r="342" spans="1:19" ht="25" customHeight="1" x14ac:dyDescent="0.35">
      <c r="A342" s="177" t="s">
        <v>903</v>
      </c>
      <c r="B342" s="205"/>
      <c r="C342" s="204" t="s">
        <v>904</v>
      </c>
      <c r="D342" s="203">
        <v>6</v>
      </c>
      <c r="E342" s="269" t="s">
        <v>8874</v>
      </c>
      <c r="F342" s="203" t="s">
        <v>9218</v>
      </c>
      <c r="G342" s="175"/>
      <c r="H342" s="173">
        <v>0</v>
      </c>
      <c r="I342" s="173">
        <v>0</v>
      </c>
      <c r="J342" s="173">
        <v>0</v>
      </c>
      <c r="K342" s="272">
        <v>0</v>
      </c>
      <c r="L342" s="173">
        <v>0</v>
      </c>
      <c r="M342" s="173">
        <v>0</v>
      </c>
      <c r="N342" s="173">
        <v>0</v>
      </c>
      <c r="O342" s="272">
        <v>0</v>
      </c>
      <c r="P342" s="173">
        <v>0</v>
      </c>
      <c r="Q342" s="173">
        <v>0</v>
      </c>
      <c r="R342" s="173">
        <v>0</v>
      </c>
      <c r="S342" s="202">
        <v>0</v>
      </c>
    </row>
    <row r="343" spans="1:19" ht="25" customHeight="1" x14ac:dyDescent="0.35">
      <c r="A343" s="177" t="s">
        <v>908</v>
      </c>
      <c r="B343" s="205" t="s">
        <v>1125</v>
      </c>
      <c r="C343" s="204" t="s">
        <v>909</v>
      </c>
      <c r="D343" s="203">
        <v>1</v>
      </c>
      <c r="E343" s="268" t="s">
        <v>910</v>
      </c>
      <c r="F343" s="203" t="s">
        <v>8856</v>
      </c>
      <c r="G343" s="175" t="s">
        <v>437</v>
      </c>
      <c r="H343" s="173">
        <v>0</v>
      </c>
      <c r="I343" s="173">
        <v>0</v>
      </c>
      <c r="J343" s="173">
        <v>0</v>
      </c>
      <c r="K343" s="272">
        <v>0</v>
      </c>
      <c r="L343" s="173">
        <v>30</v>
      </c>
      <c r="M343" s="173">
        <v>0</v>
      </c>
      <c r="N343" s="173">
        <v>0</v>
      </c>
      <c r="O343" s="272">
        <v>0</v>
      </c>
      <c r="P343" s="173">
        <v>0</v>
      </c>
      <c r="Q343" s="173">
        <v>0</v>
      </c>
      <c r="R343" s="173">
        <v>0</v>
      </c>
      <c r="S343" s="202">
        <v>0</v>
      </c>
    </row>
    <row r="344" spans="1:19" ht="25" customHeight="1" x14ac:dyDescent="0.35">
      <c r="A344" s="177" t="s">
        <v>911</v>
      </c>
      <c r="B344" s="205"/>
      <c r="C344" s="204" t="s">
        <v>912</v>
      </c>
      <c r="D344" s="203">
        <v>1</v>
      </c>
      <c r="E344" s="268" t="s">
        <v>913</v>
      </c>
      <c r="F344" s="203" t="s">
        <v>8856</v>
      </c>
      <c r="G344" s="175"/>
      <c r="H344" s="173">
        <v>0</v>
      </c>
      <c r="I344" s="173">
        <v>0</v>
      </c>
      <c r="J344" s="173">
        <v>0</v>
      </c>
      <c r="K344" s="272">
        <v>0</v>
      </c>
      <c r="L344" s="173">
        <v>0</v>
      </c>
      <c r="M344" s="173">
        <v>0</v>
      </c>
      <c r="N344" s="173">
        <v>0</v>
      </c>
      <c r="O344" s="272">
        <v>0</v>
      </c>
      <c r="P344" s="173">
        <v>0</v>
      </c>
      <c r="Q344" s="173">
        <v>0</v>
      </c>
      <c r="R344" s="173">
        <v>0</v>
      </c>
      <c r="S344" s="202">
        <v>0</v>
      </c>
    </row>
    <row r="345" spans="1:19" ht="25" customHeight="1" x14ac:dyDescent="0.35">
      <c r="A345" s="177" t="s">
        <v>10991</v>
      </c>
      <c r="B345" s="205"/>
      <c r="C345" s="204" t="s">
        <v>10992</v>
      </c>
      <c r="D345" s="203">
        <v>1</v>
      </c>
      <c r="E345" s="268" t="s">
        <v>10993</v>
      </c>
      <c r="F345" s="203" t="s">
        <v>8856</v>
      </c>
      <c r="G345" s="175"/>
      <c r="H345" s="173">
        <v>0</v>
      </c>
      <c r="I345" s="173">
        <v>0</v>
      </c>
      <c r="J345" s="173">
        <v>0</v>
      </c>
      <c r="K345" s="272">
        <v>0</v>
      </c>
      <c r="L345" s="173">
        <v>0</v>
      </c>
      <c r="M345" s="173">
        <v>0</v>
      </c>
      <c r="N345" s="173">
        <v>0</v>
      </c>
      <c r="O345" s="272">
        <v>0</v>
      </c>
      <c r="P345" s="173">
        <v>0</v>
      </c>
      <c r="Q345" s="173">
        <v>0</v>
      </c>
      <c r="R345" s="173">
        <v>0</v>
      </c>
      <c r="S345" s="202">
        <v>0</v>
      </c>
    </row>
    <row r="346" spans="1:19" ht="25" customHeight="1" x14ac:dyDescent="0.35">
      <c r="A346" s="177" t="s">
        <v>914</v>
      </c>
      <c r="B346" s="205"/>
      <c r="C346" s="204" t="s">
        <v>915</v>
      </c>
      <c r="D346" s="203">
        <v>1</v>
      </c>
      <c r="E346" s="268" t="s">
        <v>915</v>
      </c>
      <c r="F346" s="203" t="s">
        <v>8856</v>
      </c>
      <c r="G346" s="175"/>
      <c r="H346" s="173">
        <v>0</v>
      </c>
      <c r="I346" s="173">
        <v>0</v>
      </c>
      <c r="J346" s="173">
        <v>0</v>
      </c>
      <c r="K346" s="272">
        <v>0</v>
      </c>
      <c r="L346" s="173">
        <v>0</v>
      </c>
      <c r="M346" s="173">
        <v>0</v>
      </c>
      <c r="N346" s="173">
        <v>0</v>
      </c>
      <c r="O346" s="272">
        <v>0</v>
      </c>
      <c r="P346" s="173">
        <v>0</v>
      </c>
      <c r="Q346" s="173">
        <v>0</v>
      </c>
      <c r="R346" s="173">
        <v>0</v>
      </c>
      <c r="S346" s="202">
        <v>0</v>
      </c>
    </row>
    <row r="347" spans="1:19" ht="25" customHeight="1" x14ac:dyDescent="0.35">
      <c r="A347" s="177" t="s">
        <v>916</v>
      </c>
      <c r="B347" s="205" t="s">
        <v>1127</v>
      </c>
      <c r="C347" s="204" t="s">
        <v>11010</v>
      </c>
      <c r="D347" s="203">
        <v>38</v>
      </c>
      <c r="E347" s="268" t="s">
        <v>11998</v>
      </c>
      <c r="F347" s="203" t="s">
        <v>9214</v>
      </c>
      <c r="G347" s="175"/>
      <c r="H347" s="173">
        <v>0</v>
      </c>
      <c r="I347" s="173">
        <v>0</v>
      </c>
      <c r="J347" s="173">
        <v>0</v>
      </c>
      <c r="K347" s="272">
        <v>0</v>
      </c>
      <c r="L347" s="173">
        <v>43</v>
      </c>
      <c r="M347" s="173">
        <v>15</v>
      </c>
      <c r="N347" s="173">
        <v>20</v>
      </c>
      <c r="O347" s="272">
        <v>1.86666666666667</v>
      </c>
      <c r="P347" s="173">
        <v>0</v>
      </c>
      <c r="Q347" s="173">
        <v>0</v>
      </c>
      <c r="R347" s="173">
        <v>0</v>
      </c>
      <c r="S347" s="202">
        <v>0</v>
      </c>
    </row>
    <row r="348" spans="1:19" ht="25" customHeight="1" x14ac:dyDescent="0.35">
      <c r="A348" s="177" t="s">
        <v>855</v>
      </c>
      <c r="B348" s="205" t="s">
        <v>1138</v>
      </c>
      <c r="C348" s="204" t="s">
        <v>856</v>
      </c>
      <c r="D348" s="203">
        <v>5</v>
      </c>
      <c r="E348" s="268" t="s">
        <v>857</v>
      </c>
      <c r="F348" s="203" t="s">
        <v>259</v>
      </c>
      <c r="G348" s="175"/>
      <c r="H348" s="173">
        <v>0</v>
      </c>
      <c r="I348" s="173">
        <v>3</v>
      </c>
      <c r="J348" s="173">
        <v>0</v>
      </c>
      <c r="K348" s="272">
        <v>-1</v>
      </c>
      <c r="L348" s="173">
        <v>21</v>
      </c>
      <c r="M348" s="173">
        <v>7</v>
      </c>
      <c r="N348" s="173">
        <v>10</v>
      </c>
      <c r="O348" s="272">
        <v>2</v>
      </c>
      <c r="P348" s="173">
        <v>0</v>
      </c>
      <c r="Q348" s="173">
        <v>0</v>
      </c>
      <c r="R348" s="173">
        <v>0</v>
      </c>
      <c r="S348" s="202">
        <v>0</v>
      </c>
    </row>
    <row r="349" spans="1:19" ht="25" customHeight="1" x14ac:dyDescent="0.35">
      <c r="A349" s="177" t="s">
        <v>858</v>
      </c>
      <c r="B349" s="205"/>
      <c r="C349" s="204" t="s">
        <v>859</v>
      </c>
      <c r="D349" s="203">
        <v>5</v>
      </c>
      <c r="E349" s="268" t="s">
        <v>10994</v>
      </c>
      <c r="F349" s="203" t="s">
        <v>11979</v>
      </c>
      <c r="G349" s="175"/>
      <c r="H349" s="173">
        <v>0</v>
      </c>
      <c r="I349" s="173">
        <v>0</v>
      </c>
      <c r="J349" s="173">
        <v>0</v>
      </c>
      <c r="K349" s="272">
        <v>0</v>
      </c>
      <c r="L349" s="173">
        <v>21</v>
      </c>
      <c r="M349" s="173">
        <v>7</v>
      </c>
      <c r="N349" s="173">
        <v>3</v>
      </c>
      <c r="O349" s="272">
        <v>2</v>
      </c>
      <c r="P349" s="173">
        <v>0</v>
      </c>
      <c r="Q349" s="173">
        <v>0</v>
      </c>
      <c r="R349" s="173">
        <v>0</v>
      </c>
      <c r="S349" s="202">
        <v>0</v>
      </c>
    </row>
    <row r="350" spans="1:19" ht="25" customHeight="1" x14ac:dyDescent="0.35">
      <c r="A350" s="177" t="s">
        <v>861</v>
      </c>
      <c r="B350" s="205"/>
      <c r="C350" s="204" t="s">
        <v>862</v>
      </c>
      <c r="D350" s="203">
        <v>4</v>
      </c>
      <c r="E350" s="268" t="s">
        <v>8887</v>
      </c>
      <c r="F350" s="203" t="s">
        <v>259</v>
      </c>
      <c r="G350" s="175"/>
      <c r="H350" s="173">
        <v>0</v>
      </c>
      <c r="I350" s="173">
        <v>0</v>
      </c>
      <c r="J350" s="173">
        <v>0</v>
      </c>
      <c r="K350" s="272">
        <v>0</v>
      </c>
      <c r="L350" s="173">
        <v>22</v>
      </c>
      <c r="M350" s="173">
        <v>7</v>
      </c>
      <c r="N350" s="173">
        <v>0</v>
      </c>
      <c r="O350" s="272">
        <v>2.1428571428571401</v>
      </c>
      <c r="P350" s="173">
        <v>0</v>
      </c>
      <c r="Q350" s="173">
        <v>0</v>
      </c>
      <c r="R350" s="173">
        <v>0</v>
      </c>
      <c r="S350" s="202">
        <v>0</v>
      </c>
    </row>
    <row r="351" spans="1:19" ht="25" customHeight="1" x14ac:dyDescent="0.35">
      <c r="A351" s="177" t="s">
        <v>1116</v>
      </c>
      <c r="B351" s="205"/>
      <c r="C351" s="204" t="s">
        <v>1117</v>
      </c>
      <c r="D351" s="203">
        <v>1</v>
      </c>
      <c r="E351" s="269" t="s">
        <v>1117</v>
      </c>
      <c r="F351" s="203" t="s">
        <v>258</v>
      </c>
      <c r="G351" s="175"/>
      <c r="H351" s="173">
        <v>0</v>
      </c>
      <c r="I351" s="173">
        <v>0</v>
      </c>
      <c r="J351" s="173">
        <v>0</v>
      </c>
      <c r="K351" s="272">
        <v>0</v>
      </c>
      <c r="L351" s="173">
        <v>0</v>
      </c>
      <c r="M351" s="173">
        <v>0</v>
      </c>
      <c r="N351" s="173">
        <v>0</v>
      </c>
      <c r="O351" s="272">
        <v>0</v>
      </c>
      <c r="P351" s="173">
        <v>0</v>
      </c>
      <c r="Q351" s="173">
        <v>0</v>
      </c>
      <c r="R351" s="173">
        <v>0</v>
      </c>
      <c r="S351" s="202">
        <v>0</v>
      </c>
    </row>
    <row r="352" spans="1:19" ht="25" customHeight="1" x14ac:dyDescent="0.35">
      <c r="A352" s="177" t="s">
        <v>1118</v>
      </c>
      <c r="B352" s="205"/>
      <c r="C352" s="204" t="s">
        <v>1119</v>
      </c>
      <c r="D352" s="203">
        <v>1</v>
      </c>
      <c r="E352" s="268" t="s">
        <v>1119</v>
      </c>
      <c r="F352" s="203" t="s">
        <v>258</v>
      </c>
      <c r="G352" s="175" t="s">
        <v>422</v>
      </c>
      <c r="H352" s="173">
        <v>0</v>
      </c>
      <c r="I352" s="173">
        <v>0</v>
      </c>
      <c r="J352" s="173">
        <v>0</v>
      </c>
      <c r="K352" s="272">
        <v>0</v>
      </c>
      <c r="L352" s="173">
        <v>0</v>
      </c>
      <c r="M352" s="173">
        <v>0</v>
      </c>
      <c r="N352" s="173">
        <v>0</v>
      </c>
      <c r="O352" s="272">
        <v>0</v>
      </c>
      <c r="P352" s="173">
        <v>0</v>
      </c>
      <c r="Q352" s="173">
        <v>0</v>
      </c>
      <c r="R352" s="173">
        <v>0</v>
      </c>
      <c r="S352" s="202">
        <v>0</v>
      </c>
    </row>
    <row r="353" spans="1:19" ht="25" customHeight="1" x14ac:dyDescent="0.35">
      <c r="A353" s="177" t="s">
        <v>1120</v>
      </c>
      <c r="B353" s="205"/>
      <c r="C353" s="204" t="s">
        <v>1121</v>
      </c>
      <c r="D353" s="203">
        <v>3</v>
      </c>
      <c r="E353" s="269" t="s">
        <v>8832</v>
      </c>
      <c r="F353" s="203" t="s">
        <v>11971</v>
      </c>
      <c r="G353" s="175" t="s">
        <v>422</v>
      </c>
      <c r="H353" s="173">
        <v>0</v>
      </c>
      <c r="I353" s="173">
        <v>0</v>
      </c>
      <c r="J353" s="173">
        <v>0</v>
      </c>
      <c r="K353" s="272">
        <v>0</v>
      </c>
      <c r="L353" s="173">
        <v>17</v>
      </c>
      <c r="M353" s="173">
        <v>3</v>
      </c>
      <c r="N353" s="173">
        <v>5</v>
      </c>
      <c r="O353" s="272">
        <v>4.6666666666666696</v>
      </c>
      <c r="P353" s="173">
        <v>0</v>
      </c>
      <c r="Q353" s="173">
        <v>0</v>
      </c>
      <c r="R353" s="173">
        <v>0</v>
      </c>
      <c r="S353" s="202">
        <v>0</v>
      </c>
    </row>
    <row r="354" spans="1:19" ht="25" customHeight="1" x14ac:dyDescent="0.35">
      <c r="A354" s="177" t="s">
        <v>1122</v>
      </c>
      <c r="B354" s="205"/>
      <c r="C354" s="204" t="s">
        <v>1123</v>
      </c>
      <c r="D354" s="203">
        <v>1</v>
      </c>
      <c r="E354" s="268" t="s">
        <v>1123</v>
      </c>
      <c r="F354" s="203" t="s">
        <v>258</v>
      </c>
      <c r="G354" s="175" t="s">
        <v>422</v>
      </c>
      <c r="H354" s="173">
        <v>0</v>
      </c>
      <c r="I354" s="173">
        <v>0</v>
      </c>
      <c r="J354" s="173">
        <v>0</v>
      </c>
      <c r="K354" s="272">
        <v>0</v>
      </c>
      <c r="L354" s="173">
        <v>49</v>
      </c>
      <c r="M354" s="173">
        <v>14</v>
      </c>
      <c r="N354" s="173">
        <v>20</v>
      </c>
      <c r="O354" s="272">
        <v>2.5</v>
      </c>
      <c r="P354" s="173">
        <v>0</v>
      </c>
      <c r="Q354" s="173">
        <v>0</v>
      </c>
      <c r="R354" s="173">
        <v>0</v>
      </c>
      <c r="S354" s="202">
        <v>0</v>
      </c>
    </row>
    <row r="355" spans="1:19" ht="25" customHeight="1" x14ac:dyDescent="0.35">
      <c r="A355" s="177" t="s">
        <v>727</v>
      </c>
      <c r="B355" s="205"/>
      <c r="C355" s="204" t="s">
        <v>10995</v>
      </c>
      <c r="D355" s="203">
        <v>5</v>
      </c>
      <c r="E355" s="268" t="s">
        <v>8919</v>
      </c>
      <c r="F355" s="203" t="s">
        <v>9212</v>
      </c>
      <c r="G355" s="175" t="s">
        <v>437</v>
      </c>
      <c r="H355" s="173">
        <v>0</v>
      </c>
      <c r="I355" s="173">
        <v>0</v>
      </c>
      <c r="J355" s="173">
        <v>0</v>
      </c>
      <c r="K355" s="272">
        <v>0</v>
      </c>
      <c r="L355" s="173">
        <v>0</v>
      </c>
      <c r="M355" s="173">
        <v>0</v>
      </c>
      <c r="N355" s="173">
        <v>0</v>
      </c>
      <c r="O355" s="272">
        <v>0</v>
      </c>
      <c r="P355" s="173">
        <v>0</v>
      </c>
      <c r="Q355" s="173">
        <v>0</v>
      </c>
      <c r="R355" s="173">
        <v>0</v>
      </c>
      <c r="S355" s="202">
        <v>0</v>
      </c>
    </row>
    <row r="356" spans="1:19" ht="25" customHeight="1" x14ac:dyDescent="0.35">
      <c r="A356" s="177" t="s">
        <v>1084</v>
      </c>
      <c r="B356" s="205"/>
      <c r="C356" s="204" t="s">
        <v>1085</v>
      </c>
      <c r="D356" s="203">
        <v>3</v>
      </c>
      <c r="E356" s="269" t="s">
        <v>1085</v>
      </c>
      <c r="F356" s="203" t="s">
        <v>255</v>
      </c>
      <c r="G356" s="175" t="s">
        <v>437</v>
      </c>
      <c r="H356" s="173">
        <v>0</v>
      </c>
      <c r="I356" s="173">
        <v>0</v>
      </c>
      <c r="J356" s="173">
        <v>0</v>
      </c>
      <c r="K356" s="272">
        <v>0</v>
      </c>
      <c r="L356" s="173">
        <v>17</v>
      </c>
      <c r="M356" s="173">
        <v>3</v>
      </c>
      <c r="N356" s="173">
        <v>5</v>
      </c>
      <c r="O356" s="272">
        <v>4.6666666666666696</v>
      </c>
      <c r="P356" s="173">
        <v>0</v>
      </c>
      <c r="Q356" s="173">
        <v>0</v>
      </c>
      <c r="R356" s="173">
        <v>0</v>
      </c>
      <c r="S356" s="202">
        <v>0</v>
      </c>
    </row>
    <row r="357" spans="1:19" ht="25" customHeight="1" x14ac:dyDescent="0.35">
      <c r="A357" s="177" t="s">
        <v>1086</v>
      </c>
      <c r="B357" s="205"/>
      <c r="C357" s="204" t="s">
        <v>1087</v>
      </c>
      <c r="D357" s="203">
        <v>4</v>
      </c>
      <c r="E357" s="268" t="s">
        <v>1087</v>
      </c>
      <c r="F357" s="203" t="s">
        <v>11965</v>
      </c>
      <c r="G357" s="175" t="s">
        <v>422</v>
      </c>
      <c r="H357" s="173">
        <v>0</v>
      </c>
      <c r="I357" s="173">
        <v>0</v>
      </c>
      <c r="J357" s="173">
        <v>0</v>
      </c>
      <c r="K357" s="272">
        <v>0</v>
      </c>
      <c r="L357" s="173">
        <v>122</v>
      </c>
      <c r="M357" s="173">
        <v>38</v>
      </c>
      <c r="N357" s="173">
        <v>75</v>
      </c>
      <c r="O357" s="272">
        <v>2.2105263157894699</v>
      </c>
      <c r="P357" s="173">
        <v>0</v>
      </c>
      <c r="Q357" s="173">
        <v>0</v>
      </c>
      <c r="R357" s="173">
        <v>0</v>
      </c>
      <c r="S357" s="202">
        <v>0</v>
      </c>
    </row>
    <row r="358" spans="1:19" ht="25" customHeight="1" x14ac:dyDescent="0.35">
      <c r="A358" s="177" t="s">
        <v>684</v>
      </c>
      <c r="B358" s="205"/>
      <c r="C358" s="204" t="s">
        <v>685</v>
      </c>
      <c r="D358" s="203">
        <v>4</v>
      </c>
      <c r="E358" s="268" t="s">
        <v>8837</v>
      </c>
      <c r="F358" s="203" t="s">
        <v>255</v>
      </c>
      <c r="G358" s="175"/>
      <c r="H358" s="173">
        <v>0</v>
      </c>
      <c r="I358" s="173">
        <v>0</v>
      </c>
      <c r="J358" s="173">
        <v>0</v>
      </c>
      <c r="K358" s="272">
        <v>0</v>
      </c>
      <c r="L358" s="173">
        <v>65</v>
      </c>
      <c r="M358" s="173">
        <v>25</v>
      </c>
      <c r="N358" s="173">
        <v>30</v>
      </c>
      <c r="O358" s="272">
        <v>1.6</v>
      </c>
      <c r="P358" s="173">
        <v>0</v>
      </c>
      <c r="Q358" s="173">
        <v>0</v>
      </c>
      <c r="R358" s="173">
        <v>0</v>
      </c>
      <c r="S358" s="202">
        <v>0</v>
      </c>
    </row>
    <row r="359" spans="1:19" ht="25" customHeight="1" x14ac:dyDescent="0.35">
      <c r="A359" s="177" t="s">
        <v>803</v>
      </c>
      <c r="B359" s="205"/>
      <c r="C359" s="204" t="s">
        <v>804</v>
      </c>
      <c r="D359" s="203">
        <v>6</v>
      </c>
      <c r="E359" s="268" t="s">
        <v>8902</v>
      </c>
      <c r="F359" s="203" t="s">
        <v>350</v>
      </c>
      <c r="G359" s="175"/>
      <c r="H359" s="173">
        <v>0</v>
      </c>
      <c r="I359" s="173">
        <v>0</v>
      </c>
      <c r="J359" s="173">
        <v>0</v>
      </c>
      <c r="K359" s="272">
        <v>0</v>
      </c>
      <c r="L359" s="173">
        <v>0</v>
      </c>
      <c r="M359" s="173">
        <v>0</v>
      </c>
      <c r="N359" s="173">
        <v>0</v>
      </c>
      <c r="O359" s="272">
        <v>0</v>
      </c>
      <c r="P359" s="173">
        <v>0</v>
      </c>
      <c r="Q359" s="173">
        <v>0</v>
      </c>
      <c r="R359" s="173">
        <v>0</v>
      </c>
      <c r="S359" s="202">
        <v>0</v>
      </c>
    </row>
    <row r="360" spans="1:19" ht="25" customHeight="1" x14ac:dyDescent="0.35">
      <c r="A360" s="177" t="s">
        <v>746</v>
      </c>
      <c r="B360" s="205"/>
      <c r="C360" s="204" t="s">
        <v>747</v>
      </c>
      <c r="D360" s="203">
        <v>1</v>
      </c>
      <c r="E360" s="269" t="s">
        <v>747</v>
      </c>
      <c r="F360" s="203" t="s">
        <v>260</v>
      </c>
      <c r="G360" s="175"/>
      <c r="H360" s="173">
        <v>0</v>
      </c>
      <c r="I360" s="173">
        <v>0</v>
      </c>
      <c r="J360" s="173">
        <v>0</v>
      </c>
      <c r="K360" s="272">
        <v>0</v>
      </c>
      <c r="L360" s="173">
        <v>0</v>
      </c>
      <c r="M360" s="173">
        <v>0</v>
      </c>
      <c r="N360" s="173">
        <v>0</v>
      </c>
      <c r="O360" s="272">
        <v>0</v>
      </c>
      <c r="P360" s="173">
        <v>0</v>
      </c>
      <c r="Q360" s="173">
        <v>0</v>
      </c>
      <c r="R360" s="173">
        <v>0</v>
      </c>
      <c r="S360" s="202">
        <v>0</v>
      </c>
    </row>
    <row r="361" spans="1:19" ht="25" customHeight="1" x14ac:dyDescent="0.35">
      <c r="A361" s="177" t="s">
        <v>750</v>
      </c>
      <c r="B361" s="205"/>
      <c r="C361" s="204" t="s">
        <v>751</v>
      </c>
      <c r="D361" s="203">
        <v>11</v>
      </c>
      <c r="E361" s="268" t="s">
        <v>8912</v>
      </c>
      <c r="F361" s="203" t="s">
        <v>9220</v>
      </c>
      <c r="G361" s="175"/>
      <c r="H361" s="173">
        <v>0</v>
      </c>
      <c r="I361" s="173">
        <v>0</v>
      </c>
      <c r="J361" s="173">
        <v>0</v>
      </c>
      <c r="K361" s="272">
        <v>0</v>
      </c>
      <c r="L361" s="173">
        <v>0</v>
      </c>
      <c r="M361" s="173">
        <v>0</v>
      </c>
      <c r="N361" s="173">
        <v>0</v>
      </c>
      <c r="O361" s="272">
        <v>0</v>
      </c>
      <c r="P361" s="173">
        <v>0</v>
      </c>
      <c r="Q361" s="173">
        <v>0</v>
      </c>
      <c r="R361" s="173">
        <v>0</v>
      </c>
      <c r="S361" s="202">
        <v>0</v>
      </c>
    </row>
    <row r="362" spans="1:19" ht="25" customHeight="1" x14ac:dyDescent="0.35">
      <c r="A362" s="177" t="s">
        <v>917</v>
      </c>
      <c r="B362" s="205"/>
      <c r="C362" s="204" t="s">
        <v>918</v>
      </c>
      <c r="D362" s="203">
        <v>7</v>
      </c>
      <c r="E362" s="268" t="s">
        <v>8873</v>
      </c>
      <c r="F362" s="203" t="s">
        <v>8856</v>
      </c>
      <c r="G362" s="175" t="s">
        <v>437</v>
      </c>
      <c r="H362" s="173">
        <v>0</v>
      </c>
      <c r="I362" s="173">
        <v>0</v>
      </c>
      <c r="J362" s="173">
        <v>11</v>
      </c>
      <c r="K362" s="272">
        <v>0</v>
      </c>
      <c r="L362" s="173">
        <v>96</v>
      </c>
      <c r="M362" s="173">
        <v>73</v>
      </c>
      <c r="N362" s="173">
        <v>14</v>
      </c>
      <c r="O362" s="272">
        <v>0.31506849315068503</v>
      </c>
      <c r="P362" s="173">
        <v>0</v>
      </c>
      <c r="Q362" s="173">
        <v>0</v>
      </c>
      <c r="R362" s="173">
        <v>0</v>
      </c>
      <c r="S362" s="202">
        <v>0</v>
      </c>
    </row>
    <row r="363" spans="1:19" ht="25" customHeight="1" x14ac:dyDescent="0.35">
      <c r="A363" s="177" t="s">
        <v>919</v>
      </c>
      <c r="B363" s="205"/>
      <c r="C363" s="204" t="s">
        <v>920</v>
      </c>
      <c r="D363" s="203">
        <v>5</v>
      </c>
      <c r="E363" s="269" t="s">
        <v>8872</v>
      </c>
      <c r="F363" s="203" t="s">
        <v>8856</v>
      </c>
      <c r="G363" s="175"/>
      <c r="H363" s="173">
        <v>0</v>
      </c>
      <c r="I363" s="173">
        <v>0</v>
      </c>
      <c r="J363" s="173">
        <v>0</v>
      </c>
      <c r="K363" s="272">
        <v>0</v>
      </c>
      <c r="L363" s="173">
        <v>0</v>
      </c>
      <c r="M363" s="173">
        <v>0</v>
      </c>
      <c r="N363" s="173">
        <v>0</v>
      </c>
      <c r="O363" s="272">
        <v>0</v>
      </c>
      <c r="P363" s="173">
        <v>0</v>
      </c>
      <c r="Q363" s="173">
        <v>0</v>
      </c>
      <c r="R363" s="173">
        <v>0</v>
      </c>
      <c r="S363" s="202">
        <v>0</v>
      </c>
    </row>
    <row r="364" spans="1:19" ht="25" customHeight="1" x14ac:dyDescent="0.35">
      <c r="A364" s="177" t="s">
        <v>921</v>
      </c>
      <c r="B364" s="205"/>
      <c r="C364" s="204" t="s">
        <v>922</v>
      </c>
      <c r="D364" s="203">
        <v>4</v>
      </c>
      <c r="E364" s="269" t="s">
        <v>8871</v>
      </c>
      <c r="F364" s="203" t="s">
        <v>8856</v>
      </c>
      <c r="G364" s="175"/>
      <c r="H364" s="173">
        <v>0</v>
      </c>
      <c r="I364" s="173">
        <v>0</v>
      </c>
      <c r="J364" s="173">
        <v>0</v>
      </c>
      <c r="K364" s="272">
        <v>0</v>
      </c>
      <c r="L364" s="173">
        <v>0</v>
      </c>
      <c r="M364" s="173">
        <v>0</v>
      </c>
      <c r="N364" s="173">
        <v>0</v>
      </c>
      <c r="O364" s="272">
        <v>0</v>
      </c>
      <c r="P364" s="173">
        <v>0</v>
      </c>
      <c r="Q364" s="173">
        <v>0</v>
      </c>
      <c r="R364" s="173">
        <v>0</v>
      </c>
      <c r="S364" s="202">
        <v>0</v>
      </c>
    </row>
    <row r="365" spans="1:19" ht="25" customHeight="1" x14ac:dyDescent="0.35">
      <c r="A365" s="177" t="s">
        <v>923</v>
      </c>
      <c r="B365" s="205" t="s">
        <v>1139</v>
      </c>
      <c r="C365" s="204" t="s">
        <v>924</v>
      </c>
      <c r="D365" s="203">
        <v>8</v>
      </c>
      <c r="E365" s="268" t="s">
        <v>8870</v>
      </c>
      <c r="F365" s="203" t="s">
        <v>8856</v>
      </c>
      <c r="G365" s="175"/>
      <c r="H365" s="173">
        <v>0</v>
      </c>
      <c r="I365" s="173">
        <v>0</v>
      </c>
      <c r="J365" s="173">
        <v>0</v>
      </c>
      <c r="K365" s="272">
        <v>0</v>
      </c>
      <c r="L365" s="173">
        <v>42</v>
      </c>
      <c r="M365" s="173">
        <v>10</v>
      </c>
      <c r="N365" s="173">
        <v>10</v>
      </c>
      <c r="O365" s="272">
        <v>3.2</v>
      </c>
      <c r="P365" s="173">
        <v>0</v>
      </c>
      <c r="Q365" s="173">
        <v>0</v>
      </c>
      <c r="R365" s="173">
        <v>0</v>
      </c>
      <c r="S365" s="202">
        <v>0</v>
      </c>
    </row>
    <row r="366" spans="1:19" ht="25" customHeight="1" x14ac:dyDescent="0.35">
      <c r="A366" s="177" t="s">
        <v>925</v>
      </c>
      <c r="B366" s="205"/>
      <c r="C366" s="204" t="s">
        <v>10997</v>
      </c>
      <c r="D366" s="203">
        <v>4</v>
      </c>
      <c r="E366" s="269" t="s">
        <v>8869</v>
      </c>
      <c r="F366" s="203" t="s">
        <v>8856</v>
      </c>
      <c r="G366" s="175" t="s">
        <v>437</v>
      </c>
      <c r="H366" s="173">
        <v>0</v>
      </c>
      <c r="I366" s="173">
        <v>0</v>
      </c>
      <c r="J366" s="173">
        <v>0</v>
      </c>
      <c r="K366" s="272">
        <v>0</v>
      </c>
      <c r="L366" s="173">
        <v>0</v>
      </c>
      <c r="M366" s="173">
        <v>0</v>
      </c>
      <c r="N366" s="173">
        <v>0</v>
      </c>
      <c r="O366" s="272">
        <v>0</v>
      </c>
      <c r="P366" s="173">
        <v>0</v>
      </c>
      <c r="Q366" s="173">
        <v>0</v>
      </c>
      <c r="R366" s="173">
        <v>0</v>
      </c>
      <c r="S366" s="202">
        <v>0</v>
      </c>
    </row>
    <row r="367" spans="1:19" ht="25" customHeight="1" x14ac:dyDescent="0.35">
      <c r="A367" s="177" t="s">
        <v>926</v>
      </c>
      <c r="B367" s="205" t="s">
        <v>1140</v>
      </c>
      <c r="C367" s="204" t="s">
        <v>403</v>
      </c>
      <c r="D367" s="203">
        <v>24</v>
      </c>
      <c r="E367" s="268" t="s">
        <v>8868</v>
      </c>
      <c r="F367" s="203" t="s">
        <v>8856</v>
      </c>
      <c r="G367" s="175" t="s">
        <v>437</v>
      </c>
      <c r="H367" s="173">
        <v>0</v>
      </c>
      <c r="I367" s="173">
        <v>0</v>
      </c>
      <c r="J367" s="173">
        <v>20</v>
      </c>
      <c r="K367" s="272">
        <v>0</v>
      </c>
      <c r="L367" s="173">
        <v>261</v>
      </c>
      <c r="M367" s="173">
        <v>889</v>
      </c>
      <c r="N367" s="173">
        <v>50</v>
      </c>
      <c r="O367" s="272">
        <v>-0.70641169853768304</v>
      </c>
      <c r="P367" s="173">
        <v>0</v>
      </c>
      <c r="Q367" s="173">
        <v>0</v>
      </c>
      <c r="R367" s="173">
        <v>0</v>
      </c>
      <c r="S367" s="202">
        <v>0</v>
      </c>
    </row>
    <row r="368" spans="1:19" ht="25" customHeight="1" x14ac:dyDescent="0.35">
      <c r="A368" s="177" t="s">
        <v>927</v>
      </c>
      <c r="B368" s="205"/>
      <c r="C368" s="204" t="s">
        <v>928</v>
      </c>
      <c r="D368" s="203">
        <v>2</v>
      </c>
      <c r="E368" s="269" t="s">
        <v>8867</v>
      </c>
      <c r="F368" s="203" t="s">
        <v>8856</v>
      </c>
      <c r="G368" s="175"/>
      <c r="H368" s="173">
        <v>0</v>
      </c>
      <c r="I368" s="173">
        <v>0</v>
      </c>
      <c r="J368" s="173">
        <v>0</v>
      </c>
      <c r="K368" s="272">
        <v>0</v>
      </c>
      <c r="L368" s="173">
        <v>0</v>
      </c>
      <c r="M368" s="173">
        <v>0</v>
      </c>
      <c r="N368" s="173">
        <v>0</v>
      </c>
      <c r="O368" s="272">
        <v>0</v>
      </c>
      <c r="P368" s="173">
        <v>0</v>
      </c>
      <c r="Q368" s="173">
        <v>0</v>
      </c>
      <c r="R368" s="173">
        <v>0</v>
      </c>
      <c r="S368" s="202">
        <v>0</v>
      </c>
    </row>
    <row r="369" spans="1:19" ht="25" customHeight="1" x14ac:dyDescent="0.35">
      <c r="A369" s="177" t="s">
        <v>929</v>
      </c>
      <c r="B369" s="205"/>
      <c r="C369" s="204" t="s">
        <v>10998</v>
      </c>
      <c r="D369" s="203">
        <v>3</v>
      </c>
      <c r="E369" s="268" t="s">
        <v>8866</v>
      </c>
      <c r="F369" s="203" t="s">
        <v>8856</v>
      </c>
      <c r="G369" s="175" t="s">
        <v>437</v>
      </c>
      <c r="H369" s="173">
        <v>0</v>
      </c>
      <c r="I369" s="173">
        <v>0</v>
      </c>
      <c r="J369" s="173">
        <v>0</v>
      </c>
      <c r="K369" s="272">
        <v>0</v>
      </c>
      <c r="L369" s="173">
        <v>85</v>
      </c>
      <c r="M369" s="173">
        <v>25</v>
      </c>
      <c r="N369" s="173">
        <v>0</v>
      </c>
      <c r="O369" s="272">
        <v>2.4</v>
      </c>
      <c r="P369" s="173">
        <v>0</v>
      </c>
      <c r="Q369" s="173">
        <v>0</v>
      </c>
      <c r="R369" s="173">
        <v>0</v>
      </c>
      <c r="S369" s="202">
        <v>0</v>
      </c>
    </row>
    <row r="370" spans="1:19" ht="25" customHeight="1" x14ac:dyDescent="0.35">
      <c r="A370" s="177" t="s">
        <v>930</v>
      </c>
      <c r="B370" s="205" t="s">
        <v>1129</v>
      </c>
      <c r="C370" s="204" t="s">
        <v>10999</v>
      </c>
      <c r="D370" s="203">
        <v>7</v>
      </c>
      <c r="E370" s="269" t="s">
        <v>11000</v>
      </c>
      <c r="F370" s="203" t="s">
        <v>8856</v>
      </c>
      <c r="G370" s="175"/>
      <c r="H370" s="173">
        <v>0</v>
      </c>
      <c r="I370" s="173">
        <v>0</v>
      </c>
      <c r="J370" s="173">
        <v>0</v>
      </c>
      <c r="K370" s="272">
        <v>0</v>
      </c>
      <c r="L370" s="173">
        <v>0</v>
      </c>
      <c r="M370" s="173">
        <v>0</v>
      </c>
      <c r="N370" s="173">
        <v>0</v>
      </c>
      <c r="O370" s="272">
        <v>0</v>
      </c>
      <c r="P370" s="173">
        <v>0</v>
      </c>
      <c r="Q370" s="173">
        <v>0</v>
      </c>
      <c r="R370" s="173">
        <v>0</v>
      </c>
      <c r="S370" s="202">
        <v>0</v>
      </c>
    </row>
    <row r="371" spans="1:19" ht="25" customHeight="1" x14ac:dyDescent="0.35">
      <c r="A371" s="177" t="s">
        <v>933</v>
      </c>
      <c r="B371" s="205"/>
      <c r="C371" s="204" t="s">
        <v>934</v>
      </c>
      <c r="D371" s="203">
        <v>17</v>
      </c>
      <c r="E371" s="269" t="s">
        <v>8864</v>
      </c>
      <c r="F371" s="203" t="s">
        <v>8856</v>
      </c>
      <c r="G371" s="175"/>
      <c r="H371" s="173">
        <v>0</v>
      </c>
      <c r="I371" s="173">
        <v>0</v>
      </c>
      <c r="J371" s="173">
        <v>0</v>
      </c>
      <c r="K371" s="272">
        <v>0</v>
      </c>
      <c r="L371" s="173">
        <v>0</v>
      </c>
      <c r="M371" s="173">
        <v>0</v>
      </c>
      <c r="N371" s="173">
        <v>0</v>
      </c>
      <c r="O371" s="272">
        <v>0</v>
      </c>
      <c r="P371" s="173">
        <v>0</v>
      </c>
      <c r="Q371" s="173">
        <v>0</v>
      </c>
      <c r="R371" s="173">
        <v>0</v>
      </c>
      <c r="S371" s="202">
        <v>0</v>
      </c>
    </row>
    <row r="372" spans="1:19" ht="25" customHeight="1" x14ac:dyDescent="0.35">
      <c r="A372" s="177" t="s">
        <v>937</v>
      </c>
      <c r="B372" s="205"/>
      <c r="C372" s="204" t="s">
        <v>938</v>
      </c>
      <c r="D372" s="203">
        <v>3</v>
      </c>
      <c r="E372" s="269" t="s">
        <v>11001</v>
      </c>
      <c r="F372" s="203" t="s">
        <v>8856</v>
      </c>
      <c r="G372" s="175"/>
      <c r="H372" s="173">
        <v>0</v>
      </c>
      <c r="I372" s="173">
        <v>0</v>
      </c>
      <c r="J372" s="173">
        <v>0</v>
      </c>
      <c r="K372" s="272">
        <v>0</v>
      </c>
      <c r="L372" s="173">
        <v>0</v>
      </c>
      <c r="M372" s="173">
        <v>0</v>
      </c>
      <c r="N372" s="173">
        <v>0</v>
      </c>
      <c r="O372" s="272">
        <v>0</v>
      </c>
      <c r="P372" s="173">
        <v>0</v>
      </c>
      <c r="Q372" s="173">
        <v>0</v>
      </c>
      <c r="R372" s="173">
        <v>0</v>
      </c>
      <c r="S372" s="202">
        <v>0</v>
      </c>
    </row>
    <row r="373" spans="1:19" ht="25" customHeight="1" x14ac:dyDescent="0.35">
      <c r="A373" s="177" t="s">
        <v>939</v>
      </c>
      <c r="B373" s="205"/>
      <c r="C373" s="204" t="s">
        <v>940</v>
      </c>
      <c r="D373" s="203">
        <v>1</v>
      </c>
      <c r="E373" s="268" t="s">
        <v>11012</v>
      </c>
      <c r="F373" s="203" t="s">
        <v>8856</v>
      </c>
      <c r="G373" s="175"/>
      <c r="H373" s="173">
        <v>0</v>
      </c>
      <c r="I373" s="173">
        <v>0</v>
      </c>
      <c r="J373" s="173">
        <v>0</v>
      </c>
      <c r="K373" s="272">
        <v>0</v>
      </c>
      <c r="L373" s="173">
        <v>310</v>
      </c>
      <c r="M373" s="173">
        <v>166</v>
      </c>
      <c r="N373" s="173">
        <v>190</v>
      </c>
      <c r="O373" s="272">
        <v>0.86746987951807197</v>
      </c>
      <c r="P373" s="173">
        <v>0</v>
      </c>
      <c r="Q373" s="173">
        <v>0</v>
      </c>
      <c r="R373" s="173">
        <v>0</v>
      </c>
      <c r="S373" s="202">
        <v>0</v>
      </c>
    </row>
    <row r="374" spans="1:19" ht="25" customHeight="1" x14ac:dyDescent="0.35">
      <c r="A374" s="177" t="s">
        <v>941</v>
      </c>
      <c r="B374" s="205"/>
      <c r="C374" s="204" t="s">
        <v>942</v>
      </c>
      <c r="D374" s="203">
        <v>1</v>
      </c>
      <c r="E374" s="269" t="s">
        <v>942</v>
      </c>
      <c r="F374" s="203" t="s">
        <v>8856</v>
      </c>
      <c r="G374" s="175"/>
      <c r="H374" s="173">
        <v>0</v>
      </c>
      <c r="I374" s="173">
        <v>0</v>
      </c>
      <c r="J374" s="173">
        <v>0</v>
      </c>
      <c r="K374" s="272">
        <v>0</v>
      </c>
      <c r="L374" s="173">
        <v>0</v>
      </c>
      <c r="M374" s="173">
        <v>0</v>
      </c>
      <c r="N374" s="173">
        <v>0</v>
      </c>
      <c r="O374" s="272">
        <v>0</v>
      </c>
      <c r="P374" s="173">
        <v>0</v>
      </c>
      <c r="Q374" s="173">
        <v>0</v>
      </c>
      <c r="R374" s="173">
        <v>0</v>
      </c>
      <c r="S374" s="202">
        <v>0</v>
      </c>
    </row>
    <row r="375" spans="1:19" ht="25" customHeight="1" x14ac:dyDescent="0.35">
      <c r="A375" s="177" t="s">
        <v>943</v>
      </c>
      <c r="B375" s="205"/>
      <c r="C375" s="204" t="s">
        <v>944</v>
      </c>
      <c r="D375" s="203">
        <v>4</v>
      </c>
      <c r="E375" s="268" t="s">
        <v>8862</v>
      </c>
      <c r="F375" s="203" t="s">
        <v>8856</v>
      </c>
      <c r="G375" s="175"/>
      <c r="H375" s="173">
        <v>0</v>
      </c>
      <c r="I375" s="173">
        <v>0</v>
      </c>
      <c r="J375" s="173">
        <v>0</v>
      </c>
      <c r="K375" s="272">
        <v>0</v>
      </c>
      <c r="L375" s="173">
        <v>0</v>
      </c>
      <c r="M375" s="173">
        <v>0</v>
      </c>
      <c r="N375" s="173">
        <v>0</v>
      </c>
      <c r="O375" s="272">
        <v>0</v>
      </c>
      <c r="P375" s="173">
        <v>0</v>
      </c>
      <c r="Q375" s="173">
        <v>0</v>
      </c>
      <c r="R375" s="173">
        <v>0</v>
      </c>
      <c r="S375" s="202">
        <v>0</v>
      </c>
    </row>
    <row r="376" spans="1:19" ht="25" customHeight="1" x14ac:dyDescent="0.35">
      <c r="A376" s="177" t="s">
        <v>945</v>
      </c>
      <c r="B376" s="205"/>
      <c r="C376" s="204" t="s">
        <v>946</v>
      </c>
      <c r="D376" s="203">
        <v>2</v>
      </c>
      <c r="E376" s="268" t="s">
        <v>8861</v>
      </c>
      <c r="F376" s="203" t="s">
        <v>8856</v>
      </c>
      <c r="G376" s="175" t="s">
        <v>437</v>
      </c>
      <c r="H376" s="173">
        <v>0</v>
      </c>
      <c r="I376" s="173">
        <v>1</v>
      </c>
      <c r="J376" s="173">
        <v>1</v>
      </c>
      <c r="K376" s="272">
        <v>-1</v>
      </c>
      <c r="L376" s="173">
        <v>43</v>
      </c>
      <c r="M376" s="173">
        <v>16</v>
      </c>
      <c r="N376" s="173">
        <v>19</v>
      </c>
      <c r="O376" s="272">
        <v>1.6875</v>
      </c>
      <c r="P376" s="173">
        <v>0</v>
      </c>
      <c r="Q376" s="173">
        <v>0</v>
      </c>
      <c r="R376" s="173">
        <v>0</v>
      </c>
      <c r="S376" s="202">
        <v>0</v>
      </c>
    </row>
    <row r="377" spans="1:19" ht="25" customHeight="1" x14ac:dyDescent="0.35">
      <c r="A377" s="177" t="s">
        <v>947</v>
      </c>
      <c r="B377" s="205" t="s">
        <v>1130</v>
      </c>
      <c r="C377" s="204" t="s">
        <v>948</v>
      </c>
      <c r="D377" s="203">
        <v>3</v>
      </c>
      <c r="E377" s="268" t="s">
        <v>8860</v>
      </c>
      <c r="F377" s="203" t="s">
        <v>8856</v>
      </c>
      <c r="G377" s="175" t="s">
        <v>437</v>
      </c>
      <c r="H377" s="173">
        <v>0</v>
      </c>
      <c r="I377" s="173">
        <v>0</v>
      </c>
      <c r="J377" s="173">
        <v>0</v>
      </c>
      <c r="K377" s="272">
        <v>0</v>
      </c>
      <c r="L377" s="173">
        <v>17</v>
      </c>
      <c r="M377" s="173">
        <v>3</v>
      </c>
      <c r="N377" s="173">
        <v>0</v>
      </c>
      <c r="O377" s="272">
        <v>4.6666666666666696</v>
      </c>
      <c r="P377" s="173">
        <v>0</v>
      </c>
      <c r="Q377" s="173">
        <v>0</v>
      </c>
      <c r="R377" s="173">
        <v>0</v>
      </c>
      <c r="S377" s="202">
        <v>0</v>
      </c>
    </row>
    <row r="378" spans="1:19" ht="25" customHeight="1" x14ac:dyDescent="0.35">
      <c r="A378" s="177" t="s">
        <v>949</v>
      </c>
      <c r="B378" s="205"/>
      <c r="C378" s="204" t="s">
        <v>1141</v>
      </c>
      <c r="D378" s="203">
        <v>1</v>
      </c>
      <c r="E378" s="268" t="s">
        <v>1141</v>
      </c>
      <c r="F378" s="203" t="s">
        <v>8856</v>
      </c>
      <c r="G378" s="175"/>
      <c r="H378" s="173">
        <v>0</v>
      </c>
      <c r="I378" s="173">
        <v>0</v>
      </c>
      <c r="J378" s="173">
        <v>0</v>
      </c>
      <c r="K378" s="272">
        <v>0</v>
      </c>
      <c r="L378" s="173">
        <v>0</v>
      </c>
      <c r="M378" s="173">
        <v>0</v>
      </c>
      <c r="N378" s="173">
        <v>0</v>
      </c>
      <c r="O378" s="272">
        <v>0</v>
      </c>
      <c r="P378" s="173">
        <v>0</v>
      </c>
      <c r="Q378" s="173">
        <v>0</v>
      </c>
      <c r="R378" s="173">
        <v>0</v>
      </c>
      <c r="S378" s="202">
        <v>0</v>
      </c>
    </row>
    <row r="379" spans="1:19" ht="25" customHeight="1" x14ac:dyDescent="0.35">
      <c r="A379" s="177" t="s">
        <v>950</v>
      </c>
      <c r="B379" s="205"/>
      <c r="C379" s="204" t="s">
        <v>951</v>
      </c>
      <c r="D379" s="203">
        <v>3</v>
      </c>
      <c r="E379" s="268" t="s">
        <v>8859</v>
      </c>
      <c r="F379" s="203" t="s">
        <v>8856</v>
      </c>
      <c r="G379" s="175" t="s">
        <v>437</v>
      </c>
      <c r="H379" s="173">
        <v>0</v>
      </c>
      <c r="I379" s="173">
        <v>0</v>
      </c>
      <c r="J379" s="173">
        <v>0</v>
      </c>
      <c r="K379" s="272">
        <v>0</v>
      </c>
      <c r="L379" s="173">
        <v>0</v>
      </c>
      <c r="M379" s="173">
        <v>0</v>
      </c>
      <c r="N379" s="173">
        <v>0</v>
      </c>
      <c r="O379" s="272">
        <v>0</v>
      </c>
      <c r="P379" s="173">
        <v>0</v>
      </c>
      <c r="Q379" s="173">
        <v>0</v>
      </c>
      <c r="R379" s="173">
        <v>0</v>
      </c>
      <c r="S379" s="202">
        <v>0</v>
      </c>
    </row>
    <row r="380" spans="1:19" ht="25" customHeight="1" x14ac:dyDescent="0.35">
      <c r="A380" s="177" t="s">
        <v>954</v>
      </c>
      <c r="B380" s="205"/>
      <c r="C380" s="204" t="s">
        <v>388</v>
      </c>
      <c r="D380" s="203">
        <v>3</v>
      </c>
      <c r="E380" s="269" t="s">
        <v>8857</v>
      </c>
      <c r="F380" s="203" t="s">
        <v>8856</v>
      </c>
      <c r="G380" s="175" t="s">
        <v>437</v>
      </c>
      <c r="H380" s="173">
        <v>0</v>
      </c>
      <c r="I380" s="173">
        <v>0</v>
      </c>
      <c r="J380" s="173">
        <v>0</v>
      </c>
      <c r="K380" s="272">
        <v>0</v>
      </c>
      <c r="L380" s="173">
        <v>0</v>
      </c>
      <c r="M380" s="173">
        <v>0</v>
      </c>
      <c r="N380" s="173">
        <v>0</v>
      </c>
      <c r="O380" s="272">
        <v>0</v>
      </c>
      <c r="P380" s="173">
        <v>0</v>
      </c>
      <c r="Q380" s="173">
        <v>0</v>
      </c>
      <c r="R380" s="173">
        <v>0</v>
      </c>
      <c r="S380" s="202">
        <v>0</v>
      </c>
    </row>
    <row r="381" spans="1:19" ht="25" customHeight="1" x14ac:dyDescent="0.35">
      <c r="A381" s="177" t="s">
        <v>807</v>
      </c>
      <c r="B381" s="205"/>
      <c r="C381" s="204" t="s">
        <v>1229</v>
      </c>
      <c r="D381" s="203">
        <v>1</v>
      </c>
      <c r="E381" s="268" t="s">
        <v>1229</v>
      </c>
      <c r="F381" s="203" t="s">
        <v>267</v>
      </c>
      <c r="G381" s="175"/>
      <c r="H381" s="173">
        <v>0</v>
      </c>
      <c r="I381" s="173">
        <v>0</v>
      </c>
      <c r="J381" s="173">
        <v>0</v>
      </c>
      <c r="K381" s="272">
        <v>0</v>
      </c>
      <c r="L381" s="173">
        <v>0</v>
      </c>
      <c r="M381" s="173">
        <v>0</v>
      </c>
      <c r="N381" s="173">
        <v>0</v>
      </c>
      <c r="O381" s="272">
        <v>0</v>
      </c>
      <c r="P381" s="173">
        <v>0</v>
      </c>
      <c r="Q381" s="173">
        <v>0</v>
      </c>
      <c r="R381" s="173">
        <v>0</v>
      </c>
      <c r="S381" s="202">
        <v>0</v>
      </c>
    </row>
    <row r="382" spans="1:19" ht="25" customHeight="1" x14ac:dyDescent="0.35">
      <c r="A382" s="177" t="s">
        <v>808</v>
      </c>
      <c r="B382" s="205"/>
      <c r="C382" s="204" t="s">
        <v>809</v>
      </c>
      <c r="D382" s="203">
        <v>4</v>
      </c>
      <c r="E382" s="268" t="s">
        <v>8901</v>
      </c>
      <c r="F382" s="203" t="s">
        <v>267</v>
      </c>
      <c r="G382" s="175" t="s">
        <v>437</v>
      </c>
      <c r="H382" s="173">
        <v>0</v>
      </c>
      <c r="I382" s="173">
        <v>0</v>
      </c>
      <c r="J382" s="173">
        <v>0</v>
      </c>
      <c r="K382" s="272">
        <v>0</v>
      </c>
      <c r="L382" s="173">
        <v>0</v>
      </c>
      <c r="M382" s="173">
        <v>0</v>
      </c>
      <c r="N382" s="173">
        <v>0</v>
      </c>
      <c r="O382" s="272">
        <v>0</v>
      </c>
      <c r="P382" s="173">
        <v>0</v>
      </c>
      <c r="Q382" s="173">
        <v>0</v>
      </c>
      <c r="R382" s="173">
        <v>0</v>
      </c>
      <c r="S382" s="202">
        <v>0</v>
      </c>
    </row>
    <row r="383" spans="1:19" ht="25" customHeight="1" x14ac:dyDescent="0.35">
      <c r="A383" s="177" t="s">
        <v>962</v>
      </c>
      <c r="B383" s="205"/>
      <c r="C383" s="204" t="s">
        <v>963</v>
      </c>
      <c r="D383" s="203">
        <v>1</v>
      </c>
      <c r="E383" s="269" t="s">
        <v>964</v>
      </c>
      <c r="F383" s="203" t="s">
        <v>264</v>
      </c>
      <c r="G383" s="175"/>
      <c r="H383" s="173">
        <v>0</v>
      </c>
      <c r="I383" s="173">
        <v>0</v>
      </c>
      <c r="J383" s="173">
        <v>0</v>
      </c>
      <c r="K383" s="272">
        <v>0</v>
      </c>
      <c r="L383" s="173">
        <v>0</v>
      </c>
      <c r="M383" s="173">
        <v>0</v>
      </c>
      <c r="N383" s="173">
        <v>0</v>
      </c>
      <c r="O383" s="272">
        <v>0</v>
      </c>
      <c r="P383" s="173">
        <v>0</v>
      </c>
      <c r="Q383" s="173">
        <v>0</v>
      </c>
      <c r="R383" s="173">
        <v>0</v>
      </c>
      <c r="S383" s="202">
        <v>0</v>
      </c>
    </row>
    <row r="384" spans="1:19" ht="25" customHeight="1" x14ac:dyDescent="0.35">
      <c r="A384" s="177" t="s">
        <v>965</v>
      </c>
      <c r="B384" s="205"/>
      <c r="C384" s="204" t="s">
        <v>966</v>
      </c>
      <c r="D384" s="203">
        <v>18</v>
      </c>
      <c r="E384" s="269" t="s">
        <v>8855</v>
      </c>
      <c r="F384" s="203" t="s">
        <v>264</v>
      </c>
      <c r="G384" s="175"/>
      <c r="H384" s="173">
        <v>0</v>
      </c>
      <c r="I384" s="173">
        <v>0</v>
      </c>
      <c r="J384" s="173">
        <v>0</v>
      </c>
      <c r="K384" s="272">
        <v>0</v>
      </c>
      <c r="L384" s="173">
        <v>39</v>
      </c>
      <c r="M384" s="173">
        <v>14</v>
      </c>
      <c r="N384" s="173">
        <v>20</v>
      </c>
      <c r="O384" s="272">
        <v>1.78571428571429</v>
      </c>
      <c r="P384" s="173">
        <v>0</v>
      </c>
      <c r="Q384" s="173">
        <v>0</v>
      </c>
      <c r="R384" s="173">
        <v>0</v>
      </c>
      <c r="S384" s="202">
        <v>0</v>
      </c>
    </row>
    <row r="385" spans="1:19" ht="25" customHeight="1" x14ac:dyDescent="0.35">
      <c r="A385" s="177" t="s">
        <v>11003</v>
      </c>
      <c r="B385" s="205"/>
      <c r="C385" s="204" t="s">
        <v>11004</v>
      </c>
      <c r="D385" s="203">
        <v>1</v>
      </c>
      <c r="E385" s="269" t="s">
        <v>11004</v>
      </c>
      <c r="F385" s="203" t="s">
        <v>264</v>
      </c>
      <c r="G385" s="175" t="s">
        <v>422</v>
      </c>
      <c r="H385" s="173">
        <v>0</v>
      </c>
      <c r="I385" s="173">
        <v>0</v>
      </c>
      <c r="J385" s="173">
        <v>0</v>
      </c>
      <c r="K385" s="272">
        <v>0</v>
      </c>
      <c r="L385" s="173">
        <v>0</v>
      </c>
      <c r="M385" s="173">
        <v>0</v>
      </c>
      <c r="N385" s="173">
        <v>0</v>
      </c>
      <c r="O385" s="272">
        <v>0</v>
      </c>
      <c r="P385" s="173">
        <v>0</v>
      </c>
      <c r="Q385" s="173">
        <v>0</v>
      </c>
      <c r="R385" s="173">
        <v>0</v>
      </c>
      <c r="S385" s="202">
        <v>0</v>
      </c>
    </row>
    <row r="386" spans="1:19" ht="25" customHeight="1" x14ac:dyDescent="0.35">
      <c r="A386" s="177" t="s">
        <v>810</v>
      </c>
      <c r="B386" s="205"/>
      <c r="C386" s="204" t="s">
        <v>811</v>
      </c>
      <c r="D386" s="203">
        <v>1</v>
      </c>
      <c r="E386" s="269" t="s">
        <v>812</v>
      </c>
      <c r="F386" s="203" t="s">
        <v>266</v>
      </c>
      <c r="G386" s="175"/>
      <c r="H386" s="173">
        <v>0</v>
      </c>
      <c r="I386" s="173">
        <v>0</v>
      </c>
      <c r="J386" s="173">
        <v>0</v>
      </c>
      <c r="K386" s="272">
        <v>0</v>
      </c>
      <c r="L386" s="173">
        <v>0</v>
      </c>
      <c r="M386" s="173">
        <v>0</v>
      </c>
      <c r="N386" s="173">
        <v>0</v>
      </c>
      <c r="O386" s="272">
        <v>0</v>
      </c>
      <c r="P386" s="173">
        <v>0</v>
      </c>
      <c r="Q386" s="173">
        <v>0</v>
      </c>
      <c r="R386" s="173">
        <v>0</v>
      </c>
      <c r="S386" s="202">
        <v>0</v>
      </c>
    </row>
    <row r="387" spans="1:19" ht="25" customHeight="1" x14ac:dyDescent="0.35">
      <c r="A387" s="177" t="s">
        <v>813</v>
      </c>
      <c r="B387" s="205"/>
      <c r="C387" s="204" t="s">
        <v>814</v>
      </c>
      <c r="D387" s="203">
        <v>5</v>
      </c>
      <c r="E387" s="269" t="s">
        <v>8900</v>
      </c>
      <c r="F387" s="203" t="s">
        <v>266</v>
      </c>
      <c r="G387" s="175"/>
      <c r="H387" s="173">
        <v>0</v>
      </c>
      <c r="I387" s="173">
        <v>0</v>
      </c>
      <c r="J387" s="173">
        <v>0</v>
      </c>
      <c r="K387" s="272">
        <v>0</v>
      </c>
      <c r="L387" s="173">
        <v>0</v>
      </c>
      <c r="M387" s="173">
        <v>0</v>
      </c>
      <c r="N387" s="173">
        <v>0</v>
      </c>
      <c r="O387" s="272">
        <v>0</v>
      </c>
      <c r="P387" s="173">
        <v>0</v>
      </c>
      <c r="Q387" s="173">
        <v>0</v>
      </c>
      <c r="R387" s="173">
        <v>0</v>
      </c>
      <c r="S387" s="202">
        <v>0</v>
      </c>
    </row>
    <row r="388" spans="1:19" ht="25" customHeight="1" x14ac:dyDescent="0.35">
      <c r="A388" s="177" t="s">
        <v>957</v>
      </c>
      <c r="B388" s="205"/>
      <c r="C388" s="204" t="s">
        <v>958</v>
      </c>
      <c r="D388" s="203">
        <v>8</v>
      </c>
      <c r="E388" s="269" t="s">
        <v>11005</v>
      </c>
      <c r="F388" s="203" t="s">
        <v>462</v>
      </c>
      <c r="G388" s="175" t="s">
        <v>422</v>
      </c>
      <c r="H388" s="173">
        <v>0</v>
      </c>
      <c r="I388" s="173">
        <v>1</v>
      </c>
      <c r="J388" s="173">
        <v>0</v>
      </c>
      <c r="K388" s="272">
        <v>-1</v>
      </c>
      <c r="L388" s="173">
        <v>21</v>
      </c>
      <c r="M388" s="173">
        <v>6</v>
      </c>
      <c r="N388" s="173">
        <v>0</v>
      </c>
      <c r="O388" s="272">
        <v>2.5</v>
      </c>
      <c r="P388" s="173">
        <v>0</v>
      </c>
      <c r="Q388" s="173">
        <v>0</v>
      </c>
      <c r="R388" s="173">
        <v>0</v>
      </c>
      <c r="S388" s="202">
        <v>0</v>
      </c>
    </row>
    <row r="389" spans="1:19" ht="25" customHeight="1" x14ac:dyDescent="0.35">
      <c r="A389" s="177" t="s">
        <v>967</v>
      </c>
      <c r="B389" s="205"/>
      <c r="C389" s="204" t="s">
        <v>968</v>
      </c>
      <c r="D389" s="203">
        <v>2</v>
      </c>
      <c r="E389" s="268" t="s">
        <v>8854</v>
      </c>
      <c r="F389" s="203" t="s">
        <v>265</v>
      </c>
      <c r="G389" s="175" t="s">
        <v>437</v>
      </c>
      <c r="H389" s="173">
        <v>0</v>
      </c>
      <c r="I389" s="173">
        <v>0</v>
      </c>
      <c r="J389" s="173">
        <v>0</v>
      </c>
      <c r="K389" s="272">
        <v>0</v>
      </c>
      <c r="L389" s="173">
        <v>1175</v>
      </c>
      <c r="M389" s="173">
        <v>265</v>
      </c>
      <c r="N389" s="173">
        <v>0</v>
      </c>
      <c r="O389" s="272">
        <v>3.43396226415094</v>
      </c>
      <c r="P389" s="173">
        <v>0</v>
      </c>
      <c r="Q389" s="173">
        <v>0</v>
      </c>
      <c r="R389" s="173">
        <v>0</v>
      </c>
      <c r="S389" s="202">
        <v>0</v>
      </c>
    </row>
    <row r="390" spans="1:19" ht="25" customHeight="1" x14ac:dyDescent="0.35">
      <c r="A390" s="177" t="s">
        <v>969</v>
      </c>
      <c r="B390" s="205"/>
      <c r="C390" s="204" t="s">
        <v>11006</v>
      </c>
      <c r="D390" s="203">
        <v>2</v>
      </c>
      <c r="E390" s="268" t="s">
        <v>8853</v>
      </c>
      <c r="F390" s="203" t="s">
        <v>265</v>
      </c>
      <c r="G390" s="175"/>
      <c r="H390" s="173">
        <v>0</v>
      </c>
      <c r="I390" s="173">
        <v>0</v>
      </c>
      <c r="J390" s="173">
        <v>0</v>
      </c>
      <c r="K390" s="272">
        <v>0</v>
      </c>
      <c r="L390" s="173">
        <v>0</v>
      </c>
      <c r="M390" s="173">
        <v>0</v>
      </c>
      <c r="N390" s="173">
        <v>0</v>
      </c>
      <c r="O390" s="272">
        <v>0</v>
      </c>
      <c r="P390" s="173">
        <v>0</v>
      </c>
      <c r="Q390" s="173">
        <v>0</v>
      </c>
      <c r="R390" s="173">
        <v>0</v>
      </c>
      <c r="S390" s="202">
        <v>0</v>
      </c>
    </row>
    <row r="391" spans="1:19" ht="25" customHeight="1" x14ac:dyDescent="0.35">
      <c r="A391" s="177"/>
      <c r="B391" s="205"/>
      <c r="C391" s="204"/>
      <c r="D391" s="203"/>
      <c r="E391" s="269"/>
      <c r="F391" s="203"/>
      <c r="G391" s="175"/>
      <c r="H391" s="173"/>
      <c r="I391" s="173"/>
      <c r="J391" s="173"/>
      <c r="K391" s="272"/>
      <c r="L391" s="173"/>
      <c r="M391" s="173"/>
      <c r="N391" s="173"/>
      <c r="O391" s="272"/>
      <c r="P391" s="173"/>
      <c r="Q391" s="173"/>
      <c r="R391" s="173"/>
      <c r="S391" s="202"/>
    </row>
    <row r="392" spans="1:19" ht="25" customHeight="1" x14ac:dyDescent="0.35">
      <c r="A392" s="177"/>
      <c r="B392" s="205"/>
      <c r="C392" s="204"/>
      <c r="D392" s="203"/>
      <c r="E392" s="269"/>
      <c r="F392" s="203"/>
      <c r="G392" s="175"/>
      <c r="H392" s="173"/>
      <c r="I392" s="173"/>
      <c r="J392" s="173"/>
      <c r="K392" s="272"/>
      <c r="L392" s="173"/>
      <c r="M392" s="173"/>
      <c r="N392" s="173"/>
      <c r="O392" s="272"/>
      <c r="P392" s="173"/>
      <c r="Q392" s="173"/>
      <c r="R392" s="173"/>
      <c r="S392" s="202"/>
    </row>
    <row r="393" spans="1:19" ht="25" customHeight="1" x14ac:dyDescent="0.35">
      <c r="A393" s="177"/>
      <c r="B393" s="205"/>
      <c r="C393" s="204"/>
      <c r="D393" s="203"/>
      <c r="E393" s="268"/>
      <c r="F393" s="203"/>
      <c r="G393" s="175"/>
      <c r="H393" s="173"/>
      <c r="I393" s="173"/>
      <c r="J393" s="173"/>
      <c r="K393" s="272"/>
      <c r="L393" s="173"/>
      <c r="M393" s="173"/>
      <c r="N393" s="173"/>
      <c r="O393" s="272"/>
      <c r="P393" s="173"/>
      <c r="Q393" s="173"/>
      <c r="R393" s="173"/>
      <c r="S393" s="202"/>
    </row>
    <row r="394" spans="1:19" ht="25" customHeight="1" x14ac:dyDescent="0.35">
      <c r="A394" s="177"/>
      <c r="B394" s="205"/>
      <c r="C394" s="204"/>
      <c r="D394" s="203"/>
      <c r="E394" s="269"/>
      <c r="F394" s="203"/>
      <c r="G394" s="175"/>
      <c r="H394" s="173"/>
      <c r="I394" s="173"/>
      <c r="J394" s="173"/>
      <c r="K394" s="272"/>
      <c r="L394" s="173"/>
      <c r="M394" s="173"/>
      <c r="N394" s="173"/>
      <c r="O394" s="272"/>
      <c r="P394" s="173"/>
      <c r="Q394" s="173"/>
      <c r="R394" s="173"/>
      <c r="S394" s="202"/>
    </row>
    <row r="395" spans="1:19" ht="25" customHeight="1" x14ac:dyDescent="0.35">
      <c r="A395" s="177"/>
      <c r="B395" s="205"/>
      <c r="C395" s="204"/>
      <c r="D395" s="203"/>
      <c r="E395" s="268"/>
      <c r="F395" s="203"/>
      <c r="G395" s="175"/>
      <c r="H395" s="173"/>
      <c r="I395" s="173"/>
      <c r="J395" s="173"/>
      <c r="K395" s="272"/>
      <c r="L395" s="173"/>
      <c r="M395" s="173"/>
      <c r="N395" s="173"/>
      <c r="O395" s="272"/>
      <c r="P395" s="173"/>
      <c r="Q395" s="173"/>
      <c r="R395" s="173"/>
      <c r="S395" s="202"/>
    </row>
    <row r="396" spans="1:19" ht="25" customHeight="1" x14ac:dyDescent="0.35">
      <c r="A396" s="177"/>
      <c r="B396" s="205"/>
      <c r="C396" s="204"/>
      <c r="D396" s="203"/>
      <c r="E396" s="268"/>
      <c r="F396" s="203"/>
      <c r="G396" s="175"/>
      <c r="H396" s="173"/>
      <c r="I396" s="173"/>
      <c r="J396" s="173"/>
      <c r="K396" s="272"/>
      <c r="L396" s="173"/>
      <c r="M396" s="173"/>
      <c r="N396" s="173"/>
      <c r="O396" s="272"/>
      <c r="P396" s="173"/>
      <c r="Q396" s="173"/>
      <c r="R396" s="173"/>
      <c r="S396" s="202"/>
    </row>
    <row r="397" spans="1:19" ht="25" customHeight="1" x14ac:dyDescent="0.35">
      <c r="A397" s="177"/>
      <c r="B397" s="205"/>
      <c r="C397" s="204"/>
      <c r="D397" s="203"/>
      <c r="E397" s="269"/>
      <c r="F397" s="203"/>
      <c r="G397" s="175"/>
      <c r="H397" s="173"/>
      <c r="I397" s="173"/>
      <c r="J397" s="173"/>
      <c r="K397" s="272"/>
      <c r="L397" s="173"/>
      <c r="M397" s="173"/>
      <c r="N397" s="173"/>
      <c r="O397" s="272"/>
      <c r="P397" s="173"/>
      <c r="Q397" s="173"/>
      <c r="R397" s="173"/>
      <c r="S397" s="202"/>
    </row>
    <row r="398" spans="1:19" ht="25" customHeight="1" x14ac:dyDescent="0.35">
      <c r="A398" s="177"/>
      <c r="B398" s="205"/>
      <c r="C398" s="204"/>
      <c r="D398" s="203"/>
      <c r="E398" s="268"/>
      <c r="F398" s="203"/>
      <c r="G398" s="175"/>
      <c r="H398" s="173"/>
      <c r="I398" s="173"/>
      <c r="J398" s="173"/>
      <c r="K398" s="272"/>
      <c r="L398" s="173"/>
      <c r="M398" s="173"/>
      <c r="N398" s="173"/>
      <c r="O398" s="272"/>
      <c r="P398" s="173"/>
      <c r="Q398" s="173"/>
      <c r="R398" s="173"/>
      <c r="S398" s="202"/>
    </row>
    <row r="399" spans="1:19" ht="25" customHeight="1" x14ac:dyDescent="0.35">
      <c r="A399" s="177"/>
      <c r="B399" s="205"/>
      <c r="C399" s="204"/>
      <c r="D399" s="203"/>
      <c r="E399" s="268"/>
      <c r="F399" s="203"/>
      <c r="G399" s="175"/>
      <c r="H399" s="173"/>
      <c r="I399" s="173"/>
      <c r="J399" s="173"/>
      <c r="K399" s="272"/>
      <c r="L399" s="173"/>
      <c r="M399" s="173"/>
      <c r="N399" s="173"/>
      <c r="O399" s="272"/>
      <c r="P399" s="173"/>
      <c r="Q399" s="173"/>
      <c r="R399" s="173"/>
      <c r="S399" s="202"/>
    </row>
    <row r="400" spans="1:19" ht="25" customHeight="1" x14ac:dyDescent="0.35">
      <c r="A400" s="177"/>
      <c r="B400" s="205"/>
      <c r="C400" s="204"/>
      <c r="D400" s="203"/>
      <c r="E400" s="269"/>
      <c r="F400" s="203"/>
      <c r="G400" s="175"/>
      <c r="H400" s="173"/>
      <c r="I400" s="173"/>
      <c r="J400" s="173"/>
      <c r="K400" s="272"/>
      <c r="L400" s="173"/>
      <c r="M400" s="173"/>
      <c r="N400" s="173"/>
      <c r="O400" s="272"/>
      <c r="P400" s="173"/>
      <c r="Q400" s="173"/>
      <c r="R400" s="173"/>
      <c r="S400" s="202"/>
    </row>
    <row r="401" spans="1:19" ht="25" customHeight="1" x14ac:dyDescent="0.35">
      <c r="A401" s="177"/>
      <c r="B401" s="205"/>
      <c r="C401" s="204"/>
      <c r="D401" s="203"/>
      <c r="E401" s="269"/>
      <c r="F401" s="203"/>
      <c r="G401" s="175"/>
      <c r="H401" s="173"/>
      <c r="I401" s="173"/>
      <c r="J401" s="173"/>
      <c r="K401" s="272"/>
      <c r="L401" s="173"/>
      <c r="M401" s="173"/>
      <c r="N401" s="173"/>
      <c r="O401" s="272"/>
      <c r="P401" s="173"/>
      <c r="Q401" s="173"/>
      <c r="R401" s="173"/>
      <c r="S401" s="202"/>
    </row>
    <row r="402" spans="1:19" ht="25" customHeight="1" x14ac:dyDescent="0.35">
      <c r="A402" s="177"/>
      <c r="B402" s="205"/>
      <c r="C402" s="204"/>
      <c r="D402" s="203"/>
      <c r="E402" s="268"/>
      <c r="F402" s="203"/>
      <c r="G402" s="175"/>
      <c r="H402" s="173"/>
      <c r="I402" s="173"/>
      <c r="J402" s="173"/>
      <c r="K402" s="272"/>
      <c r="L402" s="173"/>
      <c r="M402" s="173"/>
      <c r="N402" s="173"/>
      <c r="O402" s="272"/>
      <c r="P402" s="173"/>
      <c r="Q402" s="173"/>
      <c r="R402" s="173"/>
      <c r="S402" s="202"/>
    </row>
    <row r="403" spans="1:19" ht="25" customHeight="1" x14ac:dyDescent="0.35">
      <c r="A403" s="177"/>
      <c r="B403" s="205"/>
      <c r="C403" s="204"/>
      <c r="D403" s="203"/>
      <c r="E403" s="269"/>
      <c r="F403" s="203"/>
      <c r="G403" s="175"/>
      <c r="H403" s="173"/>
      <c r="I403" s="173"/>
      <c r="J403" s="173"/>
      <c r="K403" s="272"/>
      <c r="L403" s="173"/>
      <c r="M403" s="173"/>
      <c r="N403" s="173"/>
      <c r="O403" s="272"/>
      <c r="P403" s="173"/>
      <c r="Q403" s="173"/>
      <c r="R403" s="173"/>
      <c r="S403" s="202"/>
    </row>
    <row r="404" spans="1:19" ht="25" customHeight="1" x14ac:dyDescent="0.35">
      <c r="A404" s="177"/>
      <c r="B404" s="205"/>
      <c r="C404" s="204"/>
      <c r="D404" s="203"/>
      <c r="E404" s="268"/>
      <c r="F404" s="203"/>
      <c r="G404" s="175"/>
      <c r="H404" s="173"/>
      <c r="I404" s="173"/>
      <c r="J404" s="173"/>
      <c r="K404" s="272"/>
      <c r="L404" s="173"/>
      <c r="M404" s="173"/>
      <c r="N404" s="173"/>
      <c r="O404" s="272"/>
      <c r="P404" s="173"/>
      <c r="Q404" s="173"/>
      <c r="R404" s="173"/>
      <c r="S404" s="202"/>
    </row>
    <row r="405" spans="1:19" ht="25" customHeight="1" x14ac:dyDescent="0.35">
      <c r="A405" s="177"/>
      <c r="B405" s="205"/>
      <c r="C405" s="204"/>
      <c r="D405" s="203"/>
      <c r="E405" s="268"/>
      <c r="F405" s="203"/>
      <c r="G405" s="175"/>
      <c r="H405" s="173"/>
      <c r="I405" s="173"/>
      <c r="J405" s="173"/>
      <c r="K405" s="272"/>
      <c r="L405" s="173"/>
      <c r="M405" s="173"/>
      <c r="N405" s="173"/>
      <c r="O405" s="272"/>
      <c r="P405" s="173"/>
      <c r="Q405" s="173"/>
      <c r="R405" s="173"/>
      <c r="S405" s="202"/>
    </row>
    <row r="406" spans="1:19" ht="25" customHeight="1" x14ac:dyDescent="0.35">
      <c r="A406" s="177"/>
      <c r="B406" s="205"/>
      <c r="C406" s="204"/>
      <c r="D406" s="203"/>
      <c r="E406" s="268"/>
      <c r="F406" s="203"/>
      <c r="G406" s="175"/>
      <c r="H406" s="173"/>
      <c r="I406" s="173"/>
      <c r="J406" s="173"/>
      <c r="K406" s="272"/>
      <c r="L406" s="173"/>
      <c r="M406" s="173"/>
      <c r="N406" s="173"/>
      <c r="O406" s="272"/>
      <c r="P406" s="173"/>
      <c r="Q406" s="173"/>
      <c r="R406" s="173"/>
      <c r="S406" s="202"/>
    </row>
    <row r="407" spans="1:19" ht="25" customHeight="1" x14ac:dyDescent="0.35">
      <c r="A407" s="177"/>
      <c r="B407" s="205"/>
      <c r="C407" s="204"/>
      <c r="D407" s="203"/>
      <c r="E407" s="204"/>
      <c r="F407" s="203"/>
      <c r="G407" s="175"/>
      <c r="H407" s="173"/>
      <c r="I407" s="173"/>
      <c r="J407" s="173"/>
      <c r="K407" s="139"/>
      <c r="L407" s="173"/>
      <c r="M407" s="173"/>
      <c r="N407" s="173"/>
      <c r="O407" s="139"/>
      <c r="P407" s="173"/>
      <c r="Q407" s="173"/>
      <c r="R407" s="173"/>
      <c r="S407" s="202"/>
    </row>
    <row r="408" spans="1:19" ht="25" customHeight="1" x14ac:dyDescent="0.35">
      <c r="A408" s="177"/>
      <c r="B408" s="205"/>
      <c r="C408" s="204"/>
      <c r="D408" s="203"/>
      <c r="E408" s="203"/>
      <c r="F408" s="203"/>
      <c r="G408" s="175"/>
      <c r="H408" s="173"/>
      <c r="I408" s="173"/>
      <c r="J408" s="173"/>
      <c r="K408" s="139"/>
      <c r="L408" s="173"/>
      <c r="M408" s="173"/>
      <c r="N408" s="173"/>
      <c r="O408" s="139"/>
      <c r="P408" s="173"/>
      <c r="Q408" s="173"/>
      <c r="R408" s="173"/>
      <c r="S408" s="202"/>
    </row>
    <row r="409" spans="1:19" ht="25" customHeight="1" x14ac:dyDescent="0.35">
      <c r="A409" s="177"/>
      <c r="B409" s="205"/>
      <c r="C409" s="204"/>
      <c r="D409" s="203"/>
      <c r="E409" s="204"/>
      <c r="F409" s="203"/>
      <c r="G409" s="175"/>
      <c r="H409" s="173"/>
      <c r="I409" s="173"/>
      <c r="J409" s="173"/>
      <c r="K409" s="139"/>
      <c r="L409" s="173"/>
      <c r="M409" s="173"/>
      <c r="N409" s="173"/>
      <c r="O409" s="139"/>
      <c r="P409" s="173"/>
      <c r="Q409" s="173"/>
      <c r="R409" s="173"/>
      <c r="S409" s="202"/>
    </row>
    <row r="410" spans="1:19" ht="25" customHeight="1" x14ac:dyDescent="0.35">
      <c r="A410" s="177"/>
      <c r="B410" s="205"/>
      <c r="C410" s="204"/>
      <c r="D410" s="203"/>
      <c r="E410" s="203"/>
      <c r="F410" s="203"/>
      <c r="G410" s="175"/>
      <c r="H410" s="173"/>
      <c r="I410" s="173"/>
      <c r="J410" s="173"/>
      <c r="K410" s="139"/>
      <c r="L410" s="173"/>
      <c r="M410" s="173"/>
      <c r="N410" s="173"/>
      <c r="O410" s="139"/>
      <c r="P410" s="173"/>
      <c r="Q410" s="173"/>
      <c r="R410" s="173"/>
      <c r="S410" s="202"/>
    </row>
    <row r="411" spans="1:19" ht="25" customHeight="1" x14ac:dyDescent="0.35">
      <c r="A411" s="177"/>
      <c r="B411" s="205"/>
      <c r="C411" s="204"/>
      <c r="D411" s="203"/>
      <c r="E411" s="204"/>
      <c r="F411" s="203"/>
      <c r="G411" s="175"/>
      <c r="H411" s="173"/>
      <c r="I411" s="173"/>
      <c r="J411" s="173"/>
      <c r="K411" s="139"/>
      <c r="L411" s="173"/>
      <c r="M411" s="173"/>
      <c r="N411" s="173"/>
      <c r="O411" s="139"/>
      <c r="P411" s="173"/>
      <c r="Q411" s="173"/>
      <c r="R411" s="173"/>
      <c r="S411" s="202"/>
    </row>
    <row r="412" spans="1:19" ht="25" customHeight="1" x14ac:dyDescent="0.35">
      <c r="A412" s="177"/>
      <c r="B412" s="205"/>
      <c r="C412" s="204"/>
      <c r="D412" s="203"/>
      <c r="E412" s="204"/>
      <c r="F412" s="203"/>
      <c r="G412" s="175"/>
      <c r="H412" s="173"/>
      <c r="I412" s="173"/>
      <c r="J412" s="173"/>
      <c r="K412" s="139"/>
      <c r="L412" s="173"/>
      <c r="M412" s="173"/>
      <c r="N412" s="173"/>
      <c r="O412" s="139"/>
      <c r="P412" s="173"/>
      <c r="Q412" s="173"/>
      <c r="R412" s="173"/>
      <c r="S412" s="202"/>
    </row>
    <row r="413" spans="1:19" ht="25" customHeight="1" x14ac:dyDescent="0.35">
      <c r="A413" s="177"/>
      <c r="B413" s="205"/>
      <c r="C413" s="204"/>
      <c r="D413" s="203"/>
      <c r="E413" s="203"/>
      <c r="F413" s="203"/>
      <c r="G413" s="175"/>
      <c r="H413" s="173"/>
      <c r="I413" s="173"/>
      <c r="J413" s="173"/>
      <c r="K413" s="139"/>
      <c r="L413" s="173"/>
      <c r="M413" s="173"/>
      <c r="N413" s="173"/>
      <c r="O413" s="139"/>
      <c r="P413" s="173"/>
      <c r="Q413" s="173"/>
      <c r="R413" s="173"/>
      <c r="S413" s="202"/>
    </row>
    <row r="414" spans="1:19" ht="25" customHeight="1" x14ac:dyDescent="0.35">
      <c r="A414" s="177"/>
      <c r="B414" s="205"/>
      <c r="C414" s="204"/>
      <c r="D414" s="203"/>
      <c r="E414" s="203"/>
      <c r="F414" s="203"/>
      <c r="G414" s="175"/>
      <c r="H414" s="173"/>
      <c r="I414" s="173"/>
      <c r="J414" s="173"/>
      <c r="K414" s="139"/>
      <c r="L414" s="173"/>
      <c r="M414" s="173"/>
      <c r="N414" s="173"/>
      <c r="O414" s="139"/>
      <c r="P414" s="173"/>
      <c r="Q414" s="173"/>
      <c r="R414" s="173"/>
      <c r="S414" s="202"/>
    </row>
    <row r="415" spans="1:19" ht="25" customHeight="1" x14ac:dyDescent="0.35">
      <c r="A415" s="177"/>
      <c r="B415" s="205"/>
      <c r="C415" s="204"/>
      <c r="D415" s="203"/>
      <c r="E415" s="203"/>
      <c r="F415" s="203"/>
      <c r="G415" s="175"/>
      <c r="H415" s="173"/>
      <c r="I415" s="173"/>
      <c r="J415" s="173"/>
      <c r="K415" s="139"/>
      <c r="L415" s="173"/>
      <c r="M415" s="173"/>
      <c r="N415" s="173"/>
      <c r="O415" s="139"/>
      <c r="P415" s="173"/>
      <c r="Q415" s="173"/>
      <c r="R415" s="173"/>
      <c r="S415" s="202"/>
    </row>
    <row r="416" spans="1:19" ht="25" customHeight="1" x14ac:dyDescent="0.35">
      <c r="A416" s="177"/>
      <c r="B416" s="205"/>
      <c r="C416" s="204"/>
      <c r="D416" s="203"/>
      <c r="E416" s="203"/>
      <c r="F416" s="203"/>
      <c r="G416" s="175"/>
      <c r="H416" s="173"/>
      <c r="I416" s="173"/>
      <c r="J416" s="173"/>
      <c r="K416" s="139"/>
      <c r="L416" s="173"/>
      <c r="M416" s="173"/>
      <c r="N416" s="173"/>
      <c r="O416" s="139"/>
      <c r="P416" s="173"/>
      <c r="Q416" s="173"/>
      <c r="R416" s="173"/>
      <c r="S416" s="202"/>
    </row>
    <row r="417" spans="1:19" ht="25" customHeight="1" x14ac:dyDescent="0.35">
      <c r="A417" s="177"/>
      <c r="B417" s="205"/>
      <c r="C417" s="204"/>
      <c r="D417" s="203"/>
      <c r="E417" s="203"/>
      <c r="F417" s="203"/>
      <c r="G417" s="175"/>
      <c r="H417" s="173"/>
      <c r="I417" s="173"/>
      <c r="J417" s="173"/>
      <c r="K417" s="139"/>
      <c r="L417" s="173"/>
      <c r="M417" s="173"/>
      <c r="N417" s="173"/>
      <c r="O417" s="139"/>
      <c r="P417" s="173"/>
      <c r="Q417" s="173"/>
      <c r="R417" s="173"/>
      <c r="S417" s="202"/>
    </row>
    <row r="418" spans="1:19" ht="25" customHeight="1" x14ac:dyDescent="0.35">
      <c r="A418" s="177"/>
      <c r="B418" s="205"/>
      <c r="C418" s="204"/>
      <c r="D418" s="203"/>
      <c r="E418" s="203"/>
      <c r="F418" s="203"/>
      <c r="G418" s="175"/>
      <c r="H418" s="173"/>
      <c r="I418" s="173"/>
      <c r="J418" s="173"/>
      <c r="K418" s="139"/>
      <c r="L418" s="173"/>
      <c r="M418" s="173"/>
      <c r="N418" s="173"/>
      <c r="O418" s="139"/>
      <c r="P418" s="173"/>
      <c r="Q418" s="173"/>
      <c r="R418" s="173"/>
      <c r="S418" s="202"/>
    </row>
    <row r="419" spans="1:19" ht="25" customHeight="1" x14ac:dyDescent="0.35">
      <c r="A419" s="177"/>
      <c r="B419" s="205"/>
      <c r="C419" s="204"/>
      <c r="D419" s="203"/>
      <c r="E419" s="203"/>
      <c r="F419" s="203"/>
      <c r="G419" s="175"/>
      <c r="H419" s="173"/>
      <c r="I419" s="173"/>
      <c r="J419" s="173"/>
      <c r="K419" s="139"/>
      <c r="L419" s="173"/>
      <c r="M419" s="173"/>
      <c r="N419" s="173"/>
      <c r="O419" s="139"/>
      <c r="P419" s="173"/>
      <c r="Q419" s="173"/>
      <c r="R419" s="173"/>
      <c r="S419" s="202"/>
    </row>
    <row r="420" spans="1:19" ht="25" customHeight="1" x14ac:dyDescent="0.35">
      <c r="A420" s="177"/>
      <c r="B420" s="205"/>
      <c r="C420" s="204"/>
      <c r="D420" s="203"/>
      <c r="E420" s="203"/>
      <c r="F420" s="203"/>
      <c r="G420" s="175"/>
      <c r="H420" s="173"/>
      <c r="I420" s="173"/>
      <c r="J420" s="173"/>
      <c r="K420" s="139"/>
      <c r="L420" s="173"/>
      <c r="M420" s="173"/>
      <c r="N420" s="173"/>
      <c r="O420" s="139"/>
      <c r="P420" s="173"/>
      <c r="Q420" s="173"/>
      <c r="R420" s="173"/>
      <c r="S420" s="202"/>
    </row>
    <row r="421" spans="1:19" ht="25" customHeight="1" x14ac:dyDescent="0.35">
      <c r="A421" s="177"/>
      <c r="B421" s="205"/>
      <c r="C421" s="204"/>
      <c r="D421" s="203"/>
      <c r="E421" s="203"/>
      <c r="F421" s="203"/>
      <c r="G421" s="175"/>
      <c r="H421" s="173"/>
      <c r="I421" s="173"/>
      <c r="J421" s="173"/>
      <c r="K421" s="139"/>
      <c r="L421" s="173"/>
      <c r="M421" s="173"/>
      <c r="N421" s="173"/>
      <c r="O421" s="139"/>
      <c r="P421" s="173"/>
      <c r="Q421" s="173"/>
      <c r="R421" s="173"/>
      <c r="S421" s="202"/>
    </row>
    <row r="422" spans="1:19" ht="25" customHeight="1" x14ac:dyDescent="0.35">
      <c r="A422" s="177"/>
      <c r="B422" s="205"/>
      <c r="C422" s="204"/>
      <c r="D422" s="203"/>
      <c r="E422" s="203"/>
      <c r="F422" s="203"/>
      <c r="G422" s="175"/>
      <c r="H422" s="173"/>
      <c r="I422" s="173"/>
      <c r="J422" s="173"/>
      <c r="K422" s="139"/>
      <c r="L422" s="173"/>
      <c r="M422" s="173"/>
      <c r="N422" s="173"/>
      <c r="O422" s="139"/>
      <c r="P422" s="173"/>
      <c r="Q422" s="173"/>
      <c r="R422" s="173"/>
      <c r="S422" s="202"/>
    </row>
    <row r="423" spans="1:19" ht="25" customHeight="1" x14ac:dyDescent="0.35">
      <c r="A423" s="177"/>
      <c r="B423" s="205"/>
      <c r="C423" s="204"/>
      <c r="D423" s="203"/>
      <c r="E423" s="203"/>
      <c r="F423" s="203"/>
      <c r="G423" s="175"/>
      <c r="H423" s="173"/>
      <c r="I423" s="173"/>
      <c r="J423" s="173"/>
      <c r="K423" s="139"/>
      <c r="L423" s="173"/>
      <c r="M423" s="173"/>
      <c r="N423" s="173"/>
      <c r="O423" s="139"/>
      <c r="P423" s="173"/>
      <c r="Q423" s="173"/>
      <c r="R423" s="173"/>
      <c r="S423" s="202"/>
    </row>
    <row r="424" spans="1:19" ht="25" customHeight="1" x14ac:dyDescent="0.35">
      <c r="A424" s="177"/>
      <c r="B424" s="205"/>
      <c r="C424" s="204"/>
      <c r="D424" s="203"/>
      <c r="E424" s="203"/>
      <c r="F424" s="203"/>
      <c r="G424" s="175"/>
      <c r="H424" s="173"/>
      <c r="I424" s="173"/>
      <c r="J424" s="173"/>
      <c r="K424" s="139"/>
      <c r="L424" s="173"/>
      <c r="M424" s="173"/>
      <c r="N424" s="173"/>
      <c r="O424" s="139"/>
      <c r="P424" s="173"/>
      <c r="Q424" s="173"/>
      <c r="R424" s="173"/>
      <c r="S424" s="202"/>
    </row>
    <row r="425" spans="1:19" ht="25" customHeight="1" x14ac:dyDescent="0.35">
      <c r="A425" s="177"/>
      <c r="B425" s="205"/>
      <c r="C425" s="204"/>
      <c r="D425" s="203"/>
      <c r="E425" s="203"/>
      <c r="F425" s="203"/>
      <c r="G425" s="175"/>
      <c r="H425" s="173"/>
      <c r="I425" s="173"/>
      <c r="J425" s="173"/>
      <c r="K425" s="139"/>
      <c r="L425" s="173"/>
      <c r="M425" s="173"/>
      <c r="N425" s="173"/>
      <c r="O425" s="139"/>
      <c r="P425" s="173"/>
      <c r="Q425" s="173"/>
      <c r="R425" s="173"/>
      <c r="S425" s="202"/>
    </row>
    <row r="426" spans="1:19" ht="25" customHeight="1" x14ac:dyDescent="0.35">
      <c r="A426" s="177"/>
      <c r="B426" s="205"/>
      <c r="C426" s="204"/>
      <c r="D426" s="203"/>
      <c r="E426" s="203"/>
      <c r="F426" s="203"/>
      <c r="G426" s="175"/>
      <c r="H426" s="173"/>
      <c r="I426" s="173"/>
      <c r="J426" s="173"/>
      <c r="K426" s="139"/>
      <c r="L426" s="173"/>
      <c r="M426" s="173"/>
      <c r="N426" s="173"/>
      <c r="O426" s="139"/>
      <c r="P426" s="173"/>
      <c r="Q426" s="173"/>
      <c r="R426" s="173"/>
      <c r="S426" s="202"/>
    </row>
    <row r="427" spans="1:19" ht="25" customHeight="1" x14ac:dyDescent="0.35">
      <c r="A427" s="177"/>
      <c r="B427" s="205"/>
      <c r="C427" s="204"/>
      <c r="D427" s="203"/>
      <c r="E427" s="203"/>
      <c r="F427" s="203"/>
      <c r="G427" s="175"/>
      <c r="H427" s="173"/>
      <c r="I427" s="173"/>
      <c r="J427" s="173"/>
      <c r="K427" s="139"/>
      <c r="L427" s="173"/>
      <c r="M427" s="173"/>
      <c r="N427" s="173"/>
      <c r="O427" s="139"/>
      <c r="P427" s="173"/>
      <c r="Q427" s="173"/>
      <c r="R427" s="173"/>
      <c r="S427" s="202"/>
    </row>
    <row r="428" spans="1:19" ht="25" customHeight="1" x14ac:dyDescent="0.35">
      <c r="A428" s="177"/>
      <c r="B428" s="205"/>
      <c r="C428" s="204"/>
      <c r="D428" s="203"/>
      <c r="E428" s="203"/>
      <c r="F428" s="203"/>
      <c r="G428" s="175"/>
      <c r="H428" s="173"/>
      <c r="I428" s="173"/>
      <c r="J428" s="173"/>
      <c r="K428" s="139"/>
      <c r="L428" s="173"/>
      <c r="M428" s="173"/>
      <c r="N428" s="173"/>
      <c r="O428" s="139"/>
      <c r="P428" s="173"/>
      <c r="Q428" s="173"/>
      <c r="R428" s="173"/>
      <c r="S428" s="202"/>
    </row>
    <row r="429" spans="1:19" ht="25" customHeight="1" x14ac:dyDescent="0.35">
      <c r="A429" s="177"/>
      <c r="B429" s="205"/>
      <c r="C429" s="204"/>
      <c r="D429" s="203"/>
      <c r="E429" s="203"/>
      <c r="F429" s="203"/>
      <c r="G429" s="175"/>
      <c r="H429" s="173"/>
      <c r="I429" s="173"/>
      <c r="J429" s="173"/>
      <c r="K429" s="139"/>
      <c r="L429" s="173"/>
      <c r="M429" s="173"/>
      <c r="N429" s="173"/>
      <c r="O429" s="139"/>
      <c r="P429" s="173"/>
      <c r="Q429" s="173"/>
      <c r="R429" s="173"/>
      <c r="S429" s="202"/>
    </row>
    <row r="430" spans="1:19" ht="25" customHeight="1" x14ac:dyDescent="0.35">
      <c r="A430" s="177"/>
      <c r="B430" s="205"/>
      <c r="C430" s="204"/>
      <c r="D430" s="203"/>
      <c r="E430" s="203"/>
      <c r="F430" s="203"/>
      <c r="G430" s="175"/>
      <c r="H430" s="173"/>
      <c r="I430" s="173"/>
      <c r="J430" s="173"/>
      <c r="K430" s="139"/>
      <c r="L430" s="173"/>
      <c r="M430" s="173"/>
      <c r="N430" s="173"/>
      <c r="O430" s="139"/>
      <c r="P430" s="173"/>
      <c r="Q430" s="173"/>
      <c r="R430" s="173"/>
      <c r="S430" s="202"/>
    </row>
    <row r="431" spans="1:19" ht="25" customHeight="1" x14ac:dyDescent="0.35">
      <c r="A431" s="177"/>
      <c r="B431" s="205"/>
      <c r="C431" s="204"/>
      <c r="D431" s="203"/>
      <c r="E431" s="203"/>
      <c r="F431" s="203"/>
      <c r="G431" s="175"/>
      <c r="H431" s="173"/>
      <c r="I431" s="173"/>
      <c r="J431" s="173"/>
      <c r="K431" s="139"/>
      <c r="L431" s="173"/>
      <c r="M431" s="173"/>
      <c r="N431" s="173"/>
      <c r="O431" s="139"/>
      <c r="P431" s="173"/>
      <c r="Q431" s="173"/>
      <c r="R431" s="173"/>
      <c r="S431" s="202"/>
    </row>
    <row r="432" spans="1:19" ht="25" customHeight="1" x14ac:dyDescent="0.35">
      <c r="A432" s="177"/>
      <c r="B432" s="205"/>
      <c r="C432" s="204"/>
      <c r="D432" s="203"/>
      <c r="E432" s="203"/>
      <c r="F432" s="203"/>
      <c r="G432" s="175"/>
      <c r="H432" s="173"/>
      <c r="I432" s="173"/>
      <c r="J432" s="173"/>
      <c r="K432" s="139"/>
      <c r="L432" s="173"/>
      <c r="M432" s="173"/>
      <c r="N432" s="173"/>
      <c r="O432" s="139"/>
      <c r="P432" s="173"/>
      <c r="Q432" s="173"/>
      <c r="R432" s="173"/>
      <c r="S432" s="202"/>
    </row>
    <row r="433" spans="1:19" ht="25" customHeight="1" x14ac:dyDescent="0.35">
      <c r="A433" s="177"/>
      <c r="B433" s="205"/>
      <c r="C433" s="204"/>
      <c r="D433" s="203"/>
      <c r="E433" s="203"/>
      <c r="F433" s="203"/>
      <c r="G433" s="175"/>
      <c r="H433" s="173"/>
      <c r="I433" s="173"/>
      <c r="J433" s="173"/>
      <c r="K433" s="139"/>
      <c r="L433" s="173"/>
      <c r="M433" s="173"/>
      <c r="N433" s="173"/>
      <c r="O433" s="139"/>
      <c r="P433" s="173"/>
      <c r="Q433" s="173"/>
      <c r="R433" s="173"/>
      <c r="S433" s="202"/>
    </row>
    <row r="434" spans="1:19" ht="25" customHeight="1" x14ac:dyDescent="0.35">
      <c r="A434" s="177"/>
      <c r="B434" s="205"/>
      <c r="C434" s="204"/>
      <c r="D434" s="203"/>
      <c r="E434" s="203"/>
      <c r="F434" s="203"/>
      <c r="G434" s="175"/>
      <c r="H434" s="173"/>
      <c r="I434" s="173"/>
      <c r="J434" s="173"/>
      <c r="K434" s="139"/>
      <c r="L434" s="173"/>
      <c r="M434" s="173"/>
      <c r="N434" s="173"/>
      <c r="O434" s="139"/>
      <c r="P434" s="173"/>
      <c r="Q434" s="173"/>
      <c r="R434" s="173"/>
      <c r="S434" s="202"/>
    </row>
    <row r="435" spans="1:19" ht="25" customHeight="1" x14ac:dyDescent="0.35">
      <c r="A435" s="177"/>
      <c r="B435" s="205"/>
      <c r="C435" s="204"/>
      <c r="D435" s="203"/>
      <c r="E435" s="203"/>
      <c r="F435" s="203"/>
      <c r="G435" s="175"/>
      <c r="H435" s="173"/>
      <c r="I435" s="173"/>
      <c r="J435" s="173"/>
      <c r="K435" s="139"/>
      <c r="L435" s="173"/>
      <c r="M435" s="173"/>
      <c r="N435" s="173"/>
      <c r="O435" s="139"/>
      <c r="P435" s="173"/>
      <c r="Q435" s="173"/>
      <c r="R435" s="173"/>
      <c r="S435" s="202"/>
    </row>
    <row r="436" spans="1:19" ht="25" customHeight="1" x14ac:dyDescent="0.35">
      <c r="A436" s="177"/>
      <c r="B436" s="205"/>
      <c r="C436" s="204"/>
      <c r="D436" s="203"/>
      <c r="E436" s="203"/>
      <c r="F436" s="203"/>
      <c r="G436" s="175"/>
      <c r="H436" s="173"/>
      <c r="I436" s="173"/>
      <c r="J436" s="173"/>
      <c r="K436" s="139"/>
      <c r="L436" s="173"/>
      <c r="M436" s="173"/>
      <c r="N436" s="173"/>
      <c r="O436" s="139"/>
      <c r="P436" s="173"/>
      <c r="Q436" s="173"/>
      <c r="R436" s="173"/>
      <c r="S436" s="202"/>
    </row>
    <row r="437" spans="1:19" ht="25" customHeight="1" x14ac:dyDescent="0.35">
      <c r="A437" s="177"/>
      <c r="B437" s="205"/>
      <c r="C437" s="204"/>
      <c r="D437" s="203"/>
      <c r="E437" s="203"/>
      <c r="F437" s="203"/>
      <c r="G437" s="175"/>
      <c r="H437" s="173"/>
      <c r="I437" s="173"/>
      <c r="J437" s="173"/>
      <c r="K437" s="139"/>
      <c r="L437" s="173"/>
      <c r="M437" s="173"/>
      <c r="N437" s="173"/>
      <c r="O437" s="139"/>
      <c r="P437" s="173"/>
      <c r="Q437" s="173"/>
      <c r="R437" s="173"/>
      <c r="S437" s="202"/>
    </row>
    <row r="438" spans="1:19" ht="25" customHeight="1" x14ac:dyDescent="0.35">
      <c r="A438" s="177"/>
      <c r="B438" s="205"/>
      <c r="C438" s="204"/>
      <c r="D438" s="203"/>
      <c r="E438" s="203"/>
      <c r="F438" s="203"/>
      <c r="G438" s="175"/>
      <c r="H438" s="173"/>
      <c r="I438" s="173"/>
      <c r="J438" s="173"/>
      <c r="K438" s="139"/>
      <c r="L438" s="173"/>
      <c r="M438" s="173"/>
      <c r="N438" s="173"/>
      <c r="O438" s="139"/>
      <c r="P438" s="173"/>
      <c r="Q438" s="173"/>
      <c r="R438" s="173"/>
      <c r="S438" s="202"/>
    </row>
    <row r="439" spans="1:19" ht="25" customHeight="1" x14ac:dyDescent="0.35">
      <c r="A439" s="177"/>
      <c r="B439" s="205"/>
      <c r="C439" s="204"/>
      <c r="D439" s="203"/>
      <c r="E439" s="203"/>
      <c r="F439" s="203"/>
      <c r="G439" s="175"/>
      <c r="H439" s="173"/>
      <c r="I439" s="173"/>
      <c r="J439" s="173"/>
      <c r="K439" s="139"/>
      <c r="L439" s="173"/>
      <c r="M439" s="173"/>
      <c r="N439" s="173"/>
      <c r="O439" s="139"/>
      <c r="P439" s="173"/>
      <c r="Q439" s="173"/>
      <c r="R439" s="173"/>
      <c r="S439" s="202"/>
    </row>
    <row r="440" spans="1:19" ht="25" customHeight="1" x14ac:dyDescent="0.35">
      <c r="A440" s="177"/>
      <c r="B440" s="205"/>
      <c r="C440" s="204"/>
      <c r="D440" s="203"/>
      <c r="E440" s="203"/>
      <c r="F440" s="203"/>
      <c r="G440" s="175"/>
      <c r="H440" s="173"/>
      <c r="I440" s="173"/>
      <c r="J440" s="173"/>
      <c r="K440" s="139"/>
      <c r="L440" s="173"/>
      <c r="M440" s="173"/>
      <c r="N440" s="173"/>
      <c r="O440" s="139"/>
      <c r="P440" s="173"/>
      <c r="Q440" s="173"/>
      <c r="R440" s="173"/>
      <c r="S440" s="202"/>
    </row>
    <row r="441" spans="1:19" ht="25" customHeight="1" x14ac:dyDescent="0.35">
      <c r="A441" s="177"/>
      <c r="B441" s="205"/>
      <c r="C441" s="204"/>
      <c r="D441" s="203"/>
      <c r="E441" s="203"/>
      <c r="F441" s="203"/>
      <c r="G441" s="175"/>
      <c r="H441" s="173"/>
      <c r="I441" s="173"/>
      <c r="J441" s="173"/>
      <c r="K441" s="139"/>
      <c r="L441" s="173"/>
      <c r="M441" s="173"/>
      <c r="N441" s="173"/>
      <c r="O441" s="139"/>
      <c r="P441" s="173"/>
      <c r="Q441" s="173"/>
      <c r="R441" s="173"/>
      <c r="S441" s="202"/>
    </row>
    <row r="442" spans="1:19" ht="25" customHeight="1" x14ac:dyDescent="0.35">
      <c r="A442" s="177"/>
      <c r="B442" s="205"/>
      <c r="C442" s="204"/>
      <c r="D442" s="203"/>
      <c r="E442" s="203"/>
      <c r="F442" s="203"/>
      <c r="G442" s="175"/>
      <c r="H442" s="173"/>
      <c r="I442" s="173"/>
      <c r="J442" s="173"/>
      <c r="K442" s="139"/>
      <c r="L442" s="173"/>
      <c r="M442" s="173"/>
      <c r="N442" s="173"/>
      <c r="O442" s="139"/>
      <c r="P442" s="173"/>
      <c r="Q442" s="173"/>
      <c r="R442" s="173"/>
      <c r="S442" s="202"/>
    </row>
    <row r="443" spans="1:19" ht="25" customHeight="1" x14ac:dyDescent="0.35">
      <c r="A443" s="177"/>
      <c r="B443" s="205"/>
      <c r="C443" s="204"/>
      <c r="D443" s="203"/>
      <c r="E443" s="203"/>
      <c r="F443" s="203"/>
      <c r="G443" s="175"/>
      <c r="H443" s="173"/>
      <c r="I443" s="173"/>
      <c r="J443" s="173"/>
      <c r="K443" s="139"/>
      <c r="L443" s="173"/>
      <c r="M443" s="173"/>
      <c r="N443" s="173"/>
      <c r="O443" s="139"/>
      <c r="P443" s="173"/>
      <c r="Q443" s="173"/>
      <c r="R443" s="173"/>
      <c r="S443" s="202"/>
    </row>
    <row r="444" spans="1:19" ht="25" customHeight="1" x14ac:dyDescent="0.35">
      <c r="A444" s="177"/>
      <c r="B444" s="205"/>
      <c r="C444" s="204"/>
      <c r="D444" s="203"/>
      <c r="E444" s="203"/>
      <c r="F444" s="203"/>
      <c r="G444" s="175"/>
      <c r="H444" s="173"/>
      <c r="I444" s="173"/>
      <c r="J444" s="173"/>
      <c r="K444" s="139"/>
      <c r="L444" s="173"/>
      <c r="M444" s="173"/>
      <c r="N444" s="173"/>
      <c r="O444" s="139"/>
      <c r="P444" s="173"/>
      <c r="Q444" s="173"/>
      <c r="R444" s="173"/>
      <c r="S444" s="202"/>
    </row>
    <row r="445" spans="1:19" ht="25" customHeight="1" x14ac:dyDescent="0.35">
      <c r="A445" s="177"/>
      <c r="B445" s="205"/>
      <c r="C445" s="204"/>
      <c r="D445" s="203"/>
      <c r="E445" s="203"/>
      <c r="F445" s="203"/>
      <c r="G445" s="175"/>
      <c r="H445" s="173"/>
      <c r="I445" s="173"/>
      <c r="J445" s="173"/>
      <c r="K445" s="139"/>
      <c r="L445" s="173"/>
      <c r="M445" s="173"/>
      <c r="N445" s="173"/>
      <c r="O445" s="139"/>
      <c r="P445" s="173"/>
      <c r="Q445" s="173"/>
      <c r="R445" s="173"/>
      <c r="S445" s="202"/>
    </row>
    <row r="446" spans="1:19" ht="25" customHeight="1" x14ac:dyDescent="0.35">
      <c r="A446" s="177"/>
      <c r="B446" s="205"/>
      <c r="C446" s="204"/>
      <c r="D446" s="203"/>
      <c r="E446" s="203"/>
      <c r="F446" s="203"/>
      <c r="G446" s="175"/>
      <c r="H446" s="173"/>
      <c r="I446" s="173"/>
      <c r="J446" s="173"/>
      <c r="K446" s="139"/>
      <c r="L446" s="173"/>
      <c r="M446" s="173"/>
      <c r="N446" s="173"/>
      <c r="O446" s="139"/>
      <c r="P446" s="173"/>
      <c r="Q446" s="173"/>
      <c r="R446" s="173"/>
      <c r="S446" s="202"/>
    </row>
    <row r="447" spans="1:19" ht="25" customHeight="1" x14ac:dyDescent="0.35">
      <c r="A447" s="177"/>
      <c r="B447" s="205"/>
      <c r="C447" s="204"/>
      <c r="D447" s="203"/>
      <c r="E447" s="203"/>
      <c r="F447" s="203"/>
      <c r="G447" s="175"/>
      <c r="H447" s="173"/>
      <c r="I447" s="173"/>
      <c r="J447" s="173"/>
      <c r="K447" s="139"/>
      <c r="L447" s="173"/>
      <c r="M447" s="173"/>
      <c r="N447" s="173"/>
      <c r="O447" s="139"/>
      <c r="P447" s="173"/>
      <c r="Q447" s="173"/>
      <c r="R447" s="173"/>
      <c r="S447" s="202"/>
    </row>
    <row r="448" spans="1:19" ht="25" customHeight="1" x14ac:dyDescent="0.35">
      <c r="A448" s="177"/>
      <c r="B448" s="205"/>
      <c r="C448" s="204"/>
      <c r="D448" s="203"/>
      <c r="E448" s="203"/>
      <c r="F448" s="203"/>
      <c r="G448" s="175"/>
      <c r="H448" s="173"/>
      <c r="I448" s="173"/>
      <c r="J448" s="173"/>
      <c r="K448" s="139"/>
      <c r="L448" s="173"/>
      <c r="M448" s="173"/>
      <c r="N448" s="173"/>
      <c r="O448" s="139"/>
      <c r="P448" s="173"/>
      <c r="Q448" s="173"/>
      <c r="R448" s="173"/>
      <c r="S448" s="202"/>
    </row>
    <row r="449" spans="1:19" ht="25" customHeight="1" x14ac:dyDescent="0.35">
      <c r="A449" s="177"/>
      <c r="B449" s="205"/>
      <c r="C449" s="204"/>
      <c r="D449" s="203"/>
      <c r="E449" s="203"/>
      <c r="F449" s="203"/>
      <c r="G449" s="175"/>
      <c r="H449" s="173"/>
      <c r="I449" s="173"/>
      <c r="J449" s="173"/>
      <c r="K449" s="139"/>
      <c r="L449" s="173"/>
      <c r="M449" s="173"/>
      <c r="N449" s="173"/>
      <c r="O449" s="139"/>
      <c r="P449" s="173"/>
      <c r="Q449" s="173"/>
      <c r="R449" s="173"/>
      <c r="S449" s="202"/>
    </row>
    <row r="450" spans="1:19" ht="25" customHeight="1" x14ac:dyDescent="0.35">
      <c r="A450" s="177"/>
      <c r="B450" s="205"/>
      <c r="C450" s="204"/>
      <c r="D450" s="203"/>
      <c r="E450" s="203"/>
      <c r="F450" s="203"/>
      <c r="G450" s="175"/>
      <c r="H450" s="173"/>
      <c r="I450" s="173"/>
      <c r="J450" s="173"/>
      <c r="K450" s="139"/>
      <c r="L450" s="173"/>
      <c r="M450" s="173"/>
      <c r="N450" s="173"/>
      <c r="O450" s="139"/>
      <c r="P450" s="173"/>
      <c r="Q450" s="173"/>
      <c r="R450" s="173"/>
      <c r="S450" s="202"/>
    </row>
    <row r="451" spans="1:19" ht="25" customHeight="1" x14ac:dyDescent="0.35">
      <c r="A451" s="177"/>
      <c r="B451" s="205"/>
      <c r="C451" s="204"/>
      <c r="D451" s="203"/>
      <c r="E451" s="203"/>
      <c r="F451" s="203"/>
      <c r="G451" s="175"/>
      <c r="H451" s="173"/>
      <c r="I451" s="173"/>
      <c r="J451" s="173"/>
      <c r="K451" s="139"/>
      <c r="L451" s="173"/>
      <c r="M451" s="173"/>
      <c r="N451" s="173"/>
      <c r="O451" s="139"/>
      <c r="P451" s="173"/>
      <c r="Q451" s="173"/>
      <c r="R451" s="173"/>
      <c r="S451" s="202"/>
    </row>
    <row r="452" spans="1:19" ht="25" customHeight="1" x14ac:dyDescent="0.35">
      <c r="A452" s="177"/>
      <c r="B452" s="205"/>
      <c r="C452" s="204"/>
      <c r="D452" s="203"/>
      <c r="E452" s="203"/>
      <c r="F452" s="203"/>
      <c r="G452" s="175"/>
      <c r="H452" s="173"/>
      <c r="I452" s="173"/>
      <c r="J452" s="173"/>
      <c r="K452" s="139"/>
      <c r="L452" s="173"/>
      <c r="M452" s="173"/>
      <c r="N452" s="173"/>
      <c r="O452" s="139"/>
      <c r="P452" s="173"/>
      <c r="Q452" s="173"/>
      <c r="R452" s="173"/>
      <c r="S452" s="202"/>
    </row>
    <row r="453" spans="1:19" ht="25" customHeight="1" x14ac:dyDescent="0.35">
      <c r="A453" s="177"/>
      <c r="B453" s="205"/>
      <c r="C453" s="204"/>
      <c r="D453" s="203"/>
      <c r="E453" s="203"/>
      <c r="F453" s="203"/>
      <c r="G453" s="175"/>
      <c r="H453" s="173"/>
      <c r="I453" s="173"/>
      <c r="J453" s="173"/>
      <c r="K453" s="139"/>
      <c r="L453" s="173"/>
      <c r="M453" s="173"/>
      <c r="N453" s="173"/>
      <c r="O453" s="139"/>
      <c r="P453" s="173"/>
      <c r="Q453" s="173"/>
      <c r="R453" s="173"/>
      <c r="S453" s="202"/>
    </row>
    <row r="454" spans="1:19" ht="25" customHeight="1" x14ac:dyDescent="0.35">
      <c r="A454" s="177"/>
      <c r="B454" s="205"/>
      <c r="C454" s="204"/>
      <c r="D454" s="203"/>
      <c r="E454" s="203"/>
      <c r="F454" s="203"/>
      <c r="G454" s="175"/>
      <c r="H454" s="173"/>
      <c r="I454" s="173"/>
      <c r="J454" s="173"/>
      <c r="K454" s="139"/>
      <c r="L454" s="173"/>
      <c r="M454" s="173"/>
      <c r="N454" s="173"/>
      <c r="O454" s="139"/>
      <c r="P454" s="173"/>
      <c r="Q454" s="173"/>
      <c r="R454" s="173"/>
      <c r="S454" s="202"/>
    </row>
    <row r="455" spans="1:19" ht="25" customHeight="1" x14ac:dyDescent="0.35">
      <c r="A455" s="177"/>
      <c r="B455" s="205"/>
      <c r="C455" s="204"/>
      <c r="D455" s="203"/>
      <c r="E455" s="203"/>
      <c r="F455" s="203"/>
      <c r="G455" s="175"/>
      <c r="H455" s="173"/>
      <c r="I455" s="173"/>
      <c r="J455" s="173"/>
      <c r="K455" s="139"/>
      <c r="L455" s="173"/>
      <c r="M455" s="173"/>
      <c r="N455" s="173"/>
      <c r="O455" s="139"/>
      <c r="P455" s="173"/>
      <c r="Q455" s="173"/>
      <c r="R455" s="173"/>
      <c r="S455" s="202"/>
    </row>
    <row r="456" spans="1:19" ht="25" customHeight="1" x14ac:dyDescent="0.35">
      <c r="A456" s="177"/>
      <c r="B456" s="205"/>
      <c r="C456" s="204"/>
      <c r="D456" s="203"/>
      <c r="E456" s="203"/>
      <c r="F456" s="203"/>
      <c r="G456" s="175"/>
      <c r="H456" s="173"/>
      <c r="I456" s="173"/>
      <c r="J456" s="173"/>
      <c r="K456" s="139"/>
      <c r="L456" s="173"/>
      <c r="M456" s="173"/>
      <c r="N456" s="173"/>
      <c r="O456" s="139"/>
      <c r="P456" s="173"/>
      <c r="Q456" s="173"/>
      <c r="R456" s="173"/>
      <c r="S456" s="202"/>
    </row>
    <row r="457" spans="1:19" ht="25" customHeight="1" x14ac:dyDescent="0.35">
      <c r="A457" s="177"/>
      <c r="B457" s="205"/>
      <c r="C457" s="204"/>
      <c r="D457" s="203"/>
      <c r="E457" s="203"/>
      <c r="F457" s="203"/>
      <c r="G457" s="175"/>
      <c r="H457" s="173"/>
      <c r="I457" s="173"/>
      <c r="J457" s="173"/>
      <c r="K457" s="139"/>
      <c r="L457" s="173"/>
      <c r="M457" s="173"/>
      <c r="N457" s="173"/>
      <c r="O457" s="139"/>
      <c r="P457" s="173"/>
      <c r="Q457" s="173"/>
      <c r="R457" s="173"/>
      <c r="S457" s="202"/>
    </row>
    <row r="458" spans="1:19" ht="25" customHeight="1" x14ac:dyDescent="0.35">
      <c r="A458" s="177"/>
      <c r="B458" s="205"/>
      <c r="C458" s="204"/>
      <c r="D458" s="203"/>
      <c r="E458" s="203"/>
      <c r="F458" s="203"/>
      <c r="G458" s="175"/>
      <c r="H458" s="173"/>
      <c r="I458" s="173"/>
      <c r="J458" s="173"/>
      <c r="K458" s="139"/>
      <c r="L458" s="173"/>
      <c r="M458" s="173"/>
      <c r="N458" s="173"/>
      <c r="O458" s="139"/>
      <c r="P458" s="173"/>
      <c r="Q458" s="173"/>
      <c r="R458" s="173"/>
      <c r="S458" s="202"/>
    </row>
    <row r="459" spans="1:19" ht="25" customHeight="1" x14ac:dyDescent="0.35">
      <c r="A459" s="177"/>
      <c r="B459" s="205"/>
      <c r="C459" s="204"/>
      <c r="D459" s="203"/>
      <c r="E459" s="203"/>
      <c r="F459" s="203"/>
      <c r="G459" s="175"/>
      <c r="H459" s="173"/>
      <c r="I459" s="173"/>
      <c r="J459" s="173"/>
      <c r="K459" s="139"/>
      <c r="L459" s="173"/>
      <c r="M459" s="173"/>
      <c r="N459" s="173"/>
      <c r="O459" s="139"/>
      <c r="P459" s="173"/>
      <c r="Q459" s="173"/>
      <c r="R459" s="173"/>
      <c r="S459" s="202"/>
    </row>
    <row r="460" spans="1:19" ht="25" customHeight="1" x14ac:dyDescent="0.35">
      <c r="A460" s="177"/>
      <c r="B460" s="205"/>
      <c r="C460" s="204"/>
      <c r="D460" s="203"/>
      <c r="E460" s="203"/>
      <c r="F460" s="203"/>
      <c r="G460" s="175"/>
      <c r="H460" s="173"/>
      <c r="I460" s="173"/>
      <c r="J460" s="173"/>
      <c r="K460" s="139"/>
      <c r="L460" s="173"/>
      <c r="M460" s="173"/>
      <c r="N460" s="173"/>
      <c r="O460" s="139"/>
      <c r="P460" s="173"/>
      <c r="Q460" s="173"/>
      <c r="R460" s="173"/>
      <c r="S460" s="202"/>
    </row>
    <row r="461" spans="1:19" ht="25" customHeight="1" x14ac:dyDescent="0.35">
      <c r="A461" s="177"/>
      <c r="B461" s="205"/>
      <c r="C461" s="204"/>
      <c r="D461" s="203"/>
      <c r="E461" s="203"/>
      <c r="F461" s="203"/>
      <c r="G461" s="175"/>
      <c r="H461" s="173"/>
      <c r="I461" s="173"/>
      <c r="J461" s="173"/>
      <c r="K461" s="139"/>
      <c r="L461" s="173"/>
      <c r="M461" s="173"/>
      <c r="N461" s="173"/>
      <c r="O461" s="139"/>
      <c r="P461" s="173"/>
      <c r="Q461" s="173"/>
      <c r="R461" s="173"/>
      <c r="S461" s="202"/>
    </row>
    <row r="462" spans="1:19" ht="25" customHeight="1" x14ac:dyDescent="0.35">
      <c r="A462" s="177"/>
      <c r="B462" s="205"/>
      <c r="C462" s="204"/>
      <c r="D462" s="203"/>
      <c r="E462" s="203"/>
      <c r="F462" s="203"/>
      <c r="G462" s="175"/>
      <c r="H462" s="173"/>
      <c r="I462" s="173"/>
      <c r="J462" s="173"/>
      <c r="K462" s="139"/>
      <c r="L462" s="173"/>
      <c r="M462" s="173"/>
      <c r="N462" s="173"/>
      <c r="O462" s="139"/>
      <c r="P462" s="173"/>
      <c r="Q462" s="173"/>
      <c r="R462" s="173"/>
      <c r="S462" s="202"/>
    </row>
    <row r="463" spans="1:19" ht="25" customHeight="1" x14ac:dyDescent="0.35">
      <c r="A463" s="177"/>
      <c r="B463" s="205"/>
      <c r="C463" s="204"/>
      <c r="D463" s="203"/>
      <c r="E463" s="203"/>
      <c r="F463" s="203"/>
      <c r="G463" s="175"/>
      <c r="H463" s="173"/>
      <c r="I463" s="173"/>
      <c r="J463" s="173"/>
      <c r="K463" s="139"/>
      <c r="L463" s="173"/>
      <c r="M463" s="173"/>
      <c r="N463" s="173"/>
      <c r="O463" s="139"/>
      <c r="P463" s="173"/>
      <c r="Q463" s="173"/>
      <c r="R463" s="173"/>
      <c r="S463" s="202"/>
    </row>
    <row r="464" spans="1:19" ht="25" customHeight="1" x14ac:dyDescent="0.35">
      <c r="A464" s="177"/>
      <c r="B464" s="205"/>
      <c r="C464" s="204"/>
      <c r="D464" s="203"/>
      <c r="E464" s="203"/>
      <c r="F464" s="203"/>
      <c r="G464" s="175"/>
      <c r="H464" s="173"/>
      <c r="I464" s="173"/>
      <c r="J464" s="173"/>
      <c r="K464" s="139"/>
      <c r="L464" s="173"/>
      <c r="M464" s="173"/>
      <c r="N464" s="173"/>
      <c r="O464" s="139"/>
      <c r="P464" s="173"/>
      <c r="Q464" s="173"/>
      <c r="R464" s="173"/>
      <c r="S464" s="202"/>
    </row>
    <row r="465" spans="1:19" ht="25" customHeight="1" x14ac:dyDescent="0.35">
      <c r="A465" s="177"/>
      <c r="B465" s="205"/>
      <c r="C465" s="204"/>
      <c r="D465" s="203"/>
      <c r="E465" s="203"/>
      <c r="F465" s="203"/>
      <c r="G465" s="175"/>
      <c r="H465" s="173"/>
      <c r="I465" s="173"/>
      <c r="J465" s="173"/>
      <c r="K465" s="139"/>
      <c r="L465" s="173"/>
      <c r="M465" s="173"/>
      <c r="N465" s="173"/>
      <c r="O465" s="139"/>
      <c r="P465" s="173"/>
      <c r="Q465" s="173"/>
      <c r="R465" s="173"/>
      <c r="S465" s="202"/>
    </row>
    <row r="466" spans="1:19" ht="25" customHeight="1" x14ac:dyDescent="0.35">
      <c r="A466" s="177"/>
      <c r="B466" s="205"/>
      <c r="C466" s="204"/>
      <c r="D466" s="203"/>
      <c r="E466" s="203"/>
      <c r="F466" s="203"/>
      <c r="G466" s="175"/>
      <c r="H466" s="173"/>
      <c r="I466" s="173"/>
      <c r="J466" s="173"/>
      <c r="K466" s="139"/>
      <c r="L466" s="173"/>
      <c r="M466" s="173"/>
      <c r="N466" s="173"/>
      <c r="O466" s="139"/>
      <c r="P466" s="173"/>
      <c r="Q466" s="173"/>
      <c r="R466" s="173"/>
      <c r="S466" s="202"/>
    </row>
    <row r="467" spans="1:19" ht="25" customHeight="1" x14ac:dyDescent="0.35">
      <c r="A467" s="177"/>
      <c r="B467" s="205"/>
      <c r="C467" s="204"/>
      <c r="D467" s="203"/>
      <c r="E467" s="203"/>
      <c r="F467" s="203"/>
      <c r="G467" s="175"/>
      <c r="H467" s="173"/>
      <c r="I467" s="173"/>
      <c r="J467" s="173"/>
      <c r="K467" s="139"/>
      <c r="L467" s="173"/>
      <c r="M467" s="173"/>
      <c r="N467" s="173"/>
      <c r="O467" s="139"/>
      <c r="P467" s="173"/>
      <c r="Q467" s="173"/>
      <c r="R467" s="173"/>
      <c r="S467" s="202"/>
    </row>
    <row r="468" spans="1:19" ht="25" customHeight="1" x14ac:dyDescent="0.35">
      <c r="A468" s="177"/>
      <c r="B468" s="205"/>
      <c r="C468" s="204"/>
      <c r="D468" s="203"/>
      <c r="E468" s="203"/>
      <c r="F468" s="203"/>
      <c r="G468" s="175"/>
      <c r="H468" s="173"/>
      <c r="I468" s="173"/>
      <c r="J468" s="173"/>
      <c r="K468" s="139"/>
      <c r="L468" s="173"/>
      <c r="M468" s="173"/>
      <c r="N468" s="173"/>
      <c r="O468" s="139"/>
      <c r="P468" s="173"/>
      <c r="Q468" s="173"/>
      <c r="R468" s="173"/>
      <c r="S468" s="202"/>
    </row>
    <row r="469" spans="1:19" ht="25" customHeight="1" x14ac:dyDescent="0.35">
      <c r="A469" s="177"/>
      <c r="B469" s="205"/>
      <c r="C469" s="204"/>
      <c r="D469" s="203"/>
      <c r="E469" s="203"/>
      <c r="F469" s="203"/>
      <c r="G469" s="175"/>
      <c r="H469" s="173"/>
      <c r="I469" s="173"/>
      <c r="J469" s="173"/>
      <c r="K469" s="139"/>
      <c r="L469" s="173"/>
      <c r="M469" s="173"/>
      <c r="N469" s="173"/>
      <c r="O469" s="139"/>
      <c r="P469" s="173"/>
      <c r="Q469" s="173"/>
      <c r="R469" s="173"/>
      <c r="S469" s="202"/>
    </row>
    <row r="470" spans="1:19" ht="25" customHeight="1" x14ac:dyDescent="0.35">
      <c r="A470" s="177"/>
      <c r="B470" s="205"/>
      <c r="C470" s="204"/>
      <c r="D470" s="203"/>
      <c r="E470" s="203"/>
      <c r="F470" s="203"/>
      <c r="G470" s="175"/>
      <c r="H470" s="173"/>
      <c r="I470" s="173"/>
      <c r="J470" s="173"/>
      <c r="K470" s="139"/>
      <c r="L470" s="173"/>
      <c r="M470" s="173"/>
      <c r="N470" s="173"/>
      <c r="O470" s="139"/>
      <c r="P470" s="173"/>
      <c r="Q470" s="173"/>
      <c r="R470" s="173"/>
      <c r="S470" s="202"/>
    </row>
    <row r="471" spans="1:19" ht="25" customHeight="1" x14ac:dyDescent="0.35">
      <c r="A471" s="177"/>
      <c r="B471" s="205"/>
      <c r="C471" s="204"/>
      <c r="D471" s="203"/>
      <c r="E471" s="203"/>
      <c r="F471" s="203"/>
      <c r="G471" s="175"/>
      <c r="H471" s="173"/>
      <c r="I471" s="173"/>
      <c r="J471" s="173"/>
      <c r="K471" s="139"/>
      <c r="L471" s="173"/>
      <c r="M471" s="173"/>
      <c r="N471" s="173"/>
      <c r="O471" s="139"/>
      <c r="P471" s="173"/>
      <c r="Q471" s="173"/>
      <c r="R471" s="173"/>
      <c r="S471" s="202"/>
    </row>
    <row r="472" spans="1:19" ht="25" customHeight="1" x14ac:dyDescent="0.35">
      <c r="A472" s="177"/>
      <c r="B472" s="205"/>
      <c r="C472" s="204"/>
      <c r="D472" s="203"/>
      <c r="E472" s="203"/>
      <c r="F472" s="203"/>
      <c r="G472" s="175"/>
      <c r="H472" s="173"/>
      <c r="I472" s="173"/>
      <c r="J472" s="173"/>
      <c r="K472" s="139"/>
      <c r="L472" s="173"/>
      <c r="M472" s="173"/>
      <c r="N472" s="173"/>
      <c r="O472" s="139"/>
      <c r="P472" s="173"/>
      <c r="Q472" s="173"/>
      <c r="R472" s="173"/>
      <c r="S472" s="202"/>
    </row>
    <row r="473" spans="1:19" ht="25" customHeight="1" x14ac:dyDescent="0.35">
      <c r="A473" s="177"/>
      <c r="B473" s="205"/>
      <c r="C473" s="204"/>
      <c r="D473" s="203"/>
      <c r="E473" s="203"/>
      <c r="F473" s="203"/>
      <c r="G473" s="175"/>
      <c r="H473" s="173"/>
      <c r="I473" s="173"/>
      <c r="J473" s="173"/>
      <c r="K473" s="139"/>
      <c r="L473" s="173"/>
      <c r="M473" s="173"/>
      <c r="N473" s="173"/>
      <c r="O473" s="139"/>
      <c r="P473" s="173"/>
      <c r="Q473" s="173"/>
      <c r="R473" s="173"/>
      <c r="S473" s="202"/>
    </row>
    <row r="474" spans="1:19" ht="25" customHeight="1" x14ac:dyDescent="0.35">
      <c r="A474" s="177"/>
      <c r="B474" s="205"/>
      <c r="C474" s="204"/>
      <c r="D474" s="203"/>
      <c r="E474" s="203"/>
      <c r="F474" s="203"/>
      <c r="G474" s="175"/>
      <c r="H474" s="173"/>
      <c r="I474" s="173"/>
      <c r="J474" s="173"/>
      <c r="K474" s="139"/>
      <c r="L474" s="173"/>
      <c r="M474" s="173"/>
      <c r="N474" s="173"/>
      <c r="O474" s="139"/>
      <c r="P474" s="173"/>
      <c r="Q474" s="173"/>
      <c r="R474" s="173"/>
      <c r="S474" s="202"/>
    </row>
    <row r="475" spans="1:19" ht="25" customHeight="1" x14ac:dyDescent="0.35">
      <c r="A475" s="177"/>
      <c r="B475" s="205"/>
      <c r="C475" s="204"/>
      <c r="D475" s="203"/>
      <c r="E475" s="203"/>
      <c r="F475" s="203"/>
      <c r="G475" s="175"/>
      <c r="H475" s="173"/>
      <c r="I475" s="173"/>
      <c r="J475" s="173"/>
      <c r="K475" s="139"/>
      <c r="L475" s="173"/>
      <c r="M475" s="173"/>
      <c r="N475" s="173"/>
      <c r="O475" s="139"/>
      <c r="P475" s="173"/>
      <c r="Q475" s="173"/>
      <c r="R475" s="173"/>
      <c r="S475" s="202"/>
    </row>
    <row r="476" spans="1:19" ht="25" customHeight="1" x14ac:dyDescent="0.35">
      <c r="A476" s="177"/>
      <c r="B476" s="205"/>
      <c r="C476" s="204"/>
      <c r="D476" s="203"/>
      <c r="E476" s="203"/>
      <c r="F476" s="203"/>
      <c r="G476" s="175"/>
      <c r="H476" s="173"/>
      <c r="I476" s="173"/>
      <c r="J476" s="173"/>
      <c r="K476" s="139"/>
      <c r="L476" s="173"/>
      <c r="M476" s="173"/>
      <c r="N476" s="173"/>
      <c r="O476" s="139"/>
      <c r="P476" s="173"/>
      <c r="Q476" s="173"/>
      <c r="R476" s="173"/>
      <c r="S476" s="202"/>
    </row>
    <row r="477" spans="1:19" ht="25" customHeight="1" x14ac:dyDescent="0.35">
      <c r="A477" s="177"/>
      <c r="B477" s="205"/>
      <c r="C477" s="204"/>
      <c r="D477" s="203"/>
      <c r="E477" s="203"/>
      <c r="F477" s="203"/>
      <c r="G477" s="175"/>
      <c r="H477" s="173"/>
      <c r="I477" s="173"/>
      <c r="J477" s="173"/>
      <c r="K477" s="139"/>
      <c r="L477" s="173"/>
      <c r="M477" s="173"/>
      <c r="N477" s="173"/>
      <c r="O477" s="139"/>
      <c r="P477" s="173"/>
      <c r="Q477" s="173"/>
      <c r="R477" s="173"/>
      <c r="S477" s="202"/>
    </row>
    <row r="478" spans="1:19" ht="25" customHeight="1" x14ac:dyDescent="0.35">
      <c r="A478" s="177"/>
      <c r="B478" s="205"/>
      <c r="C478" s="204"/>
      <c r="D478" s="203"/>
      <c r="E478" s="203"/>
      <c r="F478" s="203"/>
      <c r="G478" s="175"/>
      <c r="H478" s="173"/>
      <c r="I478" s="173"/>
      <c r="J478" s="173"/>
      <c r="K478" s="139"/>
      <c r="L478" s="173"/>
      <c r="M478" s="173"/>
      <c r="N478" s="173"/>
      <c r="O478" s="139"/>
      <c r="P478" s="173"/>
      <c r="Q478" s="173"/>
      <c r="R478" s="173"/>
      <c r="S478" s="202"/>
    </row>
    <row r="479" spans="1:19" ht="25" customHeight="1" x14ac:dyDescent="0.35">
      <c r="A479" s="177"/>
      <c r="B479" s="205"/>
      <c r="C479" s="204"/>
      <c r="D479" s="203"/>
      <c r="E479" s="203"/>
      <c r="F479" s="203"/>
      <c r="G479" s="175"/>
      <c r="H479" s="173"/>
      <c r="I479" s="173"/>
      <c r="J479" s="173"/>
      <c r="K479" s="139"/>
      <c r="L479" s="173"/>
      <c r="M479" s="173"/>
      <c r="N479" s="173"/>
      <c r="O479" s="139"/>
      <c r="P479" s="173"/>
      <c r="Q479" s="173"/>
      <c r="R479" s="173"/>
      <c r="S479" s="202"/>
    </row>
    <row r="480" spans="1:19" ht="25" customHeight="1" x14ac:dyDescent="0.35">
      <c r="A480" s="177"/>
      <c r="B480" s="205"/>
      <c r="C480" s="204"/>
      <c r="D480" s="203"/>
      <c r="E480" s="203"/>
      <c r="F480" s="203"/>
      <c r="G480" s="175"/>
      <c r="H480" s="173"/>
      <c r="I480" s="173"/>
      <c r="J480" s="173"/>
      <c r="K480" s="139"/>
      <c r="L480" s="173"/>
      <c r="M480" s="173"/>
      <c r="N480" s="173"/>
      <c r="O480" s="139"/>
      <c r="P480" s="173"/>
      <c r="Q480" s="173"/>
      <c r="R480" s="173"/>
      <c r="S480" s="202"/>
    </row>
    <row r="481" spans="1:19" ht="25" customHeight="1" x14ac:dyDescent="0.35">
      <c r="A481" s="177"/>
      <c r="B481" s="205"/>
      <c r="C481" s="204"/>
      <c r="D481" s="203"/>
      <c r="E481" s="203"/>
      <c r="F481" s="203"/>
      <c r="G481" s="175"/>
      <c r="H481" s="173"/>
      <c r="I481" s="173"/>
      <c r="J481" s="173"/>
      <c r="K481" s="139"/>
      <c r="L481" s="173"/>
      <c r="M481" s="173"/>
      <c r="N481" s="173"/>
      <c r="O481" s="139"/>
      <c r="P481" s="173"/>
      <c r="Q481" s="173"/>
      <c r="R481" s="173"/>
      <c r="S481" s="202"/>
    </row>
    <row r="482" spans="1:19" ht="25" customHeight="1" x14ac:dyDescent="0.35">
      <c r="A482" s="177"/>
      <c r="B482" s="205"/>
      <c r="C482" s="204"/>
      <c r="D482" s="203"/>
      <c r="E482" s="203"/>
      <c r="F482" s="203"/>
      <c r="G482" s="175"/>
      <c r="H482" s="173"/>
      <c r="I482" s="173"/>
      <c r="J482" s="173"/>
      <c r="K482" s="139"/>
      <c r="L482" s="173"/>
      <c r="M482" s="173"/>
      <c r="N482" s="173"/>
      <c r="O482" s="139"/>
      <c r="P482" s="173"/>
      <c r="Q482" s="173"/>
      <c r="R482" s="173"/>
      <c r="S482" s="202"/>
    </row>
    <row r="483" spans="1:19" ht="25" customHeight="1" x14ac:dyDescent="0.35">
      <c r="A483" s="177"/>
      <c r="B483" s="205"/>
      <c r="C483" s="204"/>
      <c r="D483" s="203"/>
      <c r="E483" s="203"/>
      <c r="F483" s="203"/>
      <c r="G483" s="175"/>
      <c r="H483" s="173"/>
      <c r="I483" s="173"/>
      <c r="J483" s="173"/>
      <c r="K483" s="139"/>
      <c r="L483" s="173"/>
      <c r="M483" s="173"/>
      <c r="N483" s="173"/>
      <c r="O483" s="139"/>
      <c r="P483" s="173"/>
      <c r="Q483" s="173"/>
      <c r="R483" s="173"/>
      <c r="S483" s="202"/>
    </row>
    <row r="484" spans="1:19" ht="25" customHeight="1" x14ac:dyDescent="0.35">
      <c r="A484" s="177"/>
      <c r="B484" s="205"/>
      <c r="C484" s="204"/>
      <c r="D484" s="203"/>
      <c r="E484" s="203"/>
      <c r="F484" s="203"/>
      <c r="G484" s="175"/>
      <c r="H484" s="173"/>
      <c r="I484" s="173"/>
      <c r="J484" s="173"/>
      <c r="K484" s="139"/>
      <c r="L484" s="173"/>
      <c r="M484" s="173"/>
      <c r="N484" s="173"/>
      <c r="O484" s="139"/>
      <c r="P484" s="173"/>
      <c r="Q484" s="173"/>
      <c r="R484" s="173"/>
      <c r="S484" s="202"/>
    </row>
    <row r="485" spans="1:19" ht="25" customHeight="1" x14ac:dyDescent="0.35">
      <c r="A485" s="177"/>
      <c r="B485" s="205"/>
      <c r="C485" s="204"/>
      <c r="D485" s="203"/>
      <c r="E485" s="203"/>
      <c r="F485" s="203"/>
      <c r="G485" s="175"/>
      <c r="H485" s="173"/>
      <c r="I485" s="173"/>
      <c r="J485" s="173"/>
      <c r="K485" s="139"/>
      <c r="L485" s="173"/>
      <c r="M485" s="173"/>
      <c r="N485" s="173"/>
      <c r="O485" s="139"/>
      <c r="P485" s="173"/>
      <c r="Q485" s="173"/>
      <c r="R485" s="173"/>
      <c r="S485" s="202"/>
    </row>
    <row r="486" spans="1:19" ht="25" customHeight="1" x14ac:dyDescent="0.35">
      <c r="A486" s="177"/>
      <c r="B486" s="205"/>
      <c r="C486" s="204"/>
      <c r="D486" s="203"/>
      <c r="E486" s="203"/>
      <c r="F486" s="203"/>
      <c r="G486" s="175"/>
      <c r="H486" s="173"/>
      <c r="I486" s="173"/>
      <c r="J486" s="173"/>
      <c r="K486" s="139"/>
      <c r="L486" s="173"/>
      <c r="M486" s="173"/>
      <c r="N486" s="173"/>
      <c r="O486" s="139"/>
      <c r="P486" s="173"/>
      <c r="Q486" s="173"/>
      <c r="R486" s="173"/>
      <c r="S486" s="202"/>
    </row>
    <row r="487" spans="1:19" ht="25" customHeight="1" x14ac:dyDescent="0.35">
      <c r="A487" s="177"/>
      <c r="B487" s="205"/>
      <c r="C487" s="204"/>
      <c r="D487" s="203"/>
      <c r="E487" s="203"/>
      <c r="F487" s="203"/>
      <c r="G487" s="175"/>
      <c r="H487" s="173"/>
      <c r="I487" s="173"/>
      <c r="J487" s="173"/>
      <c r="K487" s="139"/>
      <c r="L487" s="173"/>
      <c r="M487" s="173"/>
      <c r="N487" s="173"/>
      <c r="O487" s="139"/>
      <c r="P487" s="173"/>
      <c r="Q487" s="173"/>
      <c r="R487" s="173"/>
      <c r="S487" s="202"/>
    </row>
    <row r="488" spans="1:19" ht="25" customHeight="1" x14ac:dyDescent="0.35">
      <c r="A488" s="177"/>
      <c r="B488" s="205"/>
      <c r="C488" s="204"/>
      <c r="D488" s="203"/>
      <c r="E488" s="203"/>
      <c r="F488" s="203"/>
      <c r="G488" s="175"/>
      <c r="H488" s="173"/>
      <c r="I488" s="173"/>
      <c r="J488" s="173"/>
      <c r="K488" s="139"/>
      <c r="L488" s="173"/>
      <c r="M488" s="173"/>
      <c r="N488" s="173"/>
      <c r="O488" s="139"/>
      <c r="P488" s="173"/>
      <c r="Q488" s="173"/>
      <c r="R488" s="173"/>
      <c r="S488" s="202"/>
    </row>
    <row r="489" spans="1:19" ht="25" customHeight="1" x14ac:dyDescent="0.35">
      <c r="A489" s="177"/>
      <c r="B489" s="205"/>
      <c r="C489" s="204"/>
      <c r="D489" s="203"/>
      <c r="E489" s="203"/>
      <c r="F489" s="203"/>
      <c r="G489" s="175"/>
      <c r="H489" s="173"/>
      <c r="I489" s="173"/>
      <c r="J489" s="173"/>
      <c r="K489" s="139"/>
      <c r="L489" s="173"/>
      <c r="M489" s="173"/>
      <c r="N489" s="173"/>
      <c r="O489" s="139"/>
      <c r="P489" s="173"/>
      <c r="Q489" s="173"/>
      <c r="R489" s="173"/>
      <c r="S489" s="202"/>
    </row>
    <row r="490" spans="1:19" ht="25" customHeight="1" x14ac:dyDescent="0.35">
      <c r="A490" s="177"/>
      <c r="B490" s="205"/>
      <c r="C490" s="204"/>
      <c r="D490" s="203"/>
      <c r="E490" s="203"/>
      <c r="F490" s="203"/>
      <c r="G490" s="175"/>
      <c r="H490" s="173"/>
      <c r="I490" s="173"/>
      <c r="J490" s="173"/>
      <c r="K490" s="139"/>
      <c r="L490" s="173"/>
      <c r="M490" s="173"/>
      <c r="N490" s="173"/>
      <c r="O490" s="139"/>
      <c r="P490" s="173"/>
      <c r="Q490" s="173"/>
      <c r="R490" s="173"/>
      <c r="S490" s="202"/>
    </row>
    <row r="491" spans="1:19" ht="25" customHeight="1" x14ac:dyDescent="0.35">
      <c r="A491" s="177"/>
      <c r="B491" s="205"/>
      <c r="C491" s="204"/>
      <c r="D491" s="203"/>
      <c r="E491" s="203"/>
      <c r="F491" s="203"/>
      <c r="G491" s="175"/>
      <c r="H491" s="173"/>
      <c r="I491" s="173"/>
      <c r="J491" s="173"/>
      <c r="K491" s="139"/>
      <c r="L491" s="173"/>
      <c r="M491" s="173"/>
      <c r="N491" s="173"/>
      <c r="O491" s="139"/>
      <c r="P491" s="173"/>
      <c r="Q491" s="173"/>
      <c r="R491" s="173"/>
      <c r="S491" s="202"/>
    </row>
    <row r="492" spans="1:19" ht="25" customHeight="1" x14ac:dyDescent="0.35">
      <c r="A492" s="177"/>
      <c r="B492" s="205"/>
      <c r="C492" s="204"/>
      <c r="D492" s="203"/>
      <c r="E492" s="203"/>
      <c r="F492" s="203"/>
      <c r="G492" s="175"/>
      <c r="H492" s="173"/>
      <c r="I492" s="173"/>
      <c r="J492" s="173"/>
      <c r="K492" s="139"/>
      <c r="L492" s="173"/>
      <c r="M492" s="173"/>
      <c r="N492" s="173"/>
      <c r="O492" s="139"/>
      <c r="P492" s="173"/>
      <c r="Q492" s="173"/>
      <c r="R492" s="173"/>
      <c r="S492" s="202"/>
    </row>
    <row r="493" spans="1:19" ht="25" customHeight="1" x14ac:dyDescent="0.35">
      <c r="A493" s="177"/>
      <c r="B493" s="205"/>
      <c r="C493" s="204"/>
      <c r="D493" s="203"/>
      <c r="E493" s="203"/>
      <c r="F493" s="203"/>
      <c r="G493" s="175"/>
      <c r="H493" s="173"/>
      <c r="I493" s="173"/>
      <c r="J493" s="173"/>
      <c r="K493" s="139"/>
      <c r="L493" s="173"/>
      <c r="M493" s="173"/>
      <c r="N493" s="173"/>
      <c r="O493" s="139"/>
      <c r="P493" s="173"/>
      <c r="Q493" s="173"/>
      <c r="R493" s="173"/>
      <c r="S493" s="202"/>
    </row>
    <row r="494" spans="1:19" ht="25" customHeight="1" x14ac:dyDescent="0.35">
      <c r="A494" s="177"/>
      <c r="B494" s="205"/>
      <c r="C494" s="204"/>
      <c r="D494" s="203"/>
      <c r="E494" s="203"/>
      <c r="F494" s="203"/>
      <c r="G494" s="175"/>
      <c r="H494" s="173"/>
      <c r="I494" s="173"/>
      <c r="J494" s="173"/>
      <c r="K494" s="139"/>
      <c r="L494" s="173"/>
      <c r="M494" s="173"/>
      <c r="N494" s="173"/>
      <c r="O494" s="139"/>
      <c r="P494" s="173"/>
      <c r="Q494" s="173"/>
      <c r="R494" s="173"/>
      <c r="S494" s="202"/>
    </row>
    <row r="495" spans="1:19" ht="25" customHeight="1" x14ac:dyDescent="0.35">
      <c r="A495" s="177"/>
      <c r="B495" s="205"/>
      <c r="C495" s="204"/>
      <c r="D495" s="203"/>
      <c r="E495" s="203"/>
      <c r="F495" s="203"/>
      <c r="G495" s="175"/>
      <c r="H495" s="173"/>
      <c r="I495" s="173"/>
      <c r="J495" s="173"/>
      <c r="K495" s="139"/>
      <c r="L495" s="173"/>
      <c r="M495" s="173"/>
      <c r="N495" s="173"/>
      <c r="O495" s="139"/>
      <c r="P495" s="173"/>
      <c r="Q495" s="173"/>
      <c r="R495" s="173"/>
      <c r="S495" s="202"/>
    </row>
    <row r="496" spans="1:19" ht="25" customHeight="1" x14ac:dyDescent="0.35">
      <c r="A496" s="177"/>
      <c r="B496" s="205"/>
      <c r="C496" s="204"/>
      <c r="D496" s="203"/>
      <c r="E496" s="203"/>
      <c r="F496" s="203"/>
      <c r="G496" s="175"/>
      <c r="H496" s="173"/>
      <c r="I496" s="173"/>
      <c r="J496" s="173"/>
      <c r="K496" s="139"/>
      <c r="L496" s="173"/>
      <c r="M496" s="173"/>
      <c r="N496" s="173"/>
      <c r="O496" s="139"/>
      <c r="P496" s="173"/>
      <c r="Q496" s="173"/>
      <c r="R496" s="173"/>
      <c r="S496" s="202"/>
    </row>
    <row r="497" spans="1:19" ht="25" customHeight="1" x14ac:dyDescent="0.35">
      <c r="A497" s="177"/>
      <c r="B497" s="205"/>
      <c r="C497" s="204"/>
      <c r="D497" s="203"/>
      <c r="E497" s="203"/>
      <c r="F497" s="203"/>
      <c r="G497" s="175"/>
      <c r="H497" s="173"/>
      <c r="I497" s="173"/>
      <c r="J497" s="173"/>
      <c r="K497" s="139"/>
      <c r="L497" s="173"/>
      <c r="M497" s="173"/>
      <c r="N497" s="173"/>
      <c r="O497" s="139"/>
      <c r="P497" s="173"/>
      <c r="Q497" s="173"/>
      <c r="R497" s="173"/>
      <c r="S497" s="202"/>
    </row>
    <row r="498" spans="1:19" ht="25" customHeight="1" x14ac:dyDescent="0.35">
      <c r="A498" s="177"/>
      <c r="B498" s="205"/>
      <c r="C498" s="204"/>
      <c r="D498" s="203"/>
      <c r="E498" s="203"/>
      <c r="F498" s="203"/>
      <c r="G498" s="175"/>
      <c r="H498" s="173"/>
      <c r="I498" s="173"/>
      <c r="J498" s="173"/>
      <c r="K498" s="139"/>
      <c r="L498" s="173"/>
      <c r="M498" s="173"/>
      <c r="N498" s="173"/>
      <c r="O498" s="139"/>
      <c r="P498" s="173"/>
      <c r="Q498" s="173"/>
      <c r="R498" s="173"/>
      <c r="S498" s="202"/>
    </row>
    <row r="499" spans="1:19" ht="25" customHeight="1" x14ac:dyDescent="0.35">
      <c r="A499" s="177"/>
      <c r="B499" s="205"/>
      <c r="C499" s="204"/>
      <c r="D499" s="203"/>
      <c r="E499" s="203"/>
      <c r="F499" s="203"/>
      <c r="G499" s="175"/>
      <c r="H499" s="173"/>
      <c r="I499" s="173"/>
      <c r="J499" s="173"/>
      <c r="K499" s="139"/>
      <c r="L499" s="173"/>
      <c r="M499" s="173"/>
      <c r="N499" s="173"/>
      <c r="O499" s="139"/>
      <c r="P499" s="173"/>
      <c r="Q499" s="173"/>
      <c r="R499" s="173"/>
      <c r="S499" s="202"/>
    </row>
    <row r="500" spans="1:19" ht="25" customHeight="1" x14ac:dyDescent="0.35">
      <c r="A500" s="177"/>
      <c r="B500" s="205"/>
      <c r="C500" s="204"/>
      <c r="D500" s="203"/>
      <c r="E500" s="203"/>
      <c r="F500" s="203"/>
      <c r="G500" s="175"/>
      <c r="H500" s="173"/>
      <c r="I500" s="173"/>
      <c r="J500" s="173"/>
      <c r="K500" s="139"/>
      <c r="L500" s="173"/>
      <c r="M500" s="173"/>
      <c r="N500" s="173"/>
      <c r="O500" s="139"/>
      <c r="P500" s="173"/>
      <c r="Q500" s="173"/>
      <c r="R500" s="173"/>
      <c r="S500" s="202"/>
    </row>
    <row r="501" spans="1:19" ht="25" customHeight="1" x14ac:dyDescent="0.35">
      <c r="A501" s="177"/>
      <c r="B501" s="205"/>
      <c r="C501" s="204"/>
      <c r="D501" s="203"/>
      <c r="E501" s="203"/>
      <c r="F501" s="203"/>
      <c r="G501" s="175"/>
      <c r="H501" s="173"/>
      <c r="I501" s="173"/>
      <c r="J501" s="173"/>
      <c r="K501" s="139"/>
      <c r="L501" s="173"/>
      <c r="M501" s="173"/>
      <c r="N501" s="173"/>
      <c r="O501" s="139"/>
      <c r="P501" s="173"/>
      <c r="Q501" s="173"/>
      <c r="R501" s="173"/>
      <c r="S501" s="202"/>
    </row>
    <row r="502" spans="1:19" ht="25" customHeight="1" x14ac:dyDescent="0.35">
      <c r="A502" s="177"/>
      <c r="B502" s="205"/>
      <c r="C502" s="204"/>
      <c r="D502" s="203"/>
      <c r="E502" s="203"/>
      <c r="F502" s="203"/>
      <c r="G502" s="175"/>
      <c r="H502" s="173"/>
      <c r="I502" s="173"/>
      <c r="J502" s="173"/>
      <c r="K502" s="139"/>
      <c r="L502" s="173"/>
      <c r="M502" s="173"/>
      <c r="N502" s="173"/>
      <c r="O502" s="139"/>
      <c r="P502" s="173"/>
      <c r="Q502" s="173"/>
      <c r="R502" s="173"/>
      <c r="S502" s="202"/>
    </row>
    <row r="503" spans="1:19" ht="25" customHeight="1" x14ac:dyDescent="0.35">
      <c r="A503" s="177"/>
      <c r="B503" s="205"/>
      <c r="C503" s="204"/>
      <c r="D503" s="203"/>
      <c r="E503" s="203"/>
      <c r="F503" s="203"/>
      <c r="G503" s="175"/>
      <c r="H503" s="173"/>
      <c r="I503" s="173"/>
      <c r="J503" s="173"/>
      <c r="K503" s="139"/>
      <c r="L503" s="173"/>
      <c r="M503" s="173"/>
      <c r="N503" s="173"/>
      <c r="O503" s="139"/>
      <c r="P503" s="173"/>
      <c r="Q503" s="173"/>
      <c r="R503" s="173"/>
      <c r="S503" s="202"/>
    </row>
    <row r="504" spans="1:19" ht="25" customHeight="1" x14ac:dyDescent="0.35">
      <c r="A504" s="177"/>
      <c r="B504" s="205"/>
      <c r="C504" s="204"/>
      <c r="D504" s="203"/>
      <c r="E504" s="203"/>
      <c r="F504" s="203"/>
      <c r="G504" s="175"/>
      <c r="H504" s="173"/>
      <c r="I504" s="173"/>
      <c r="J504" s="173"/>
      <c r="K504" s="139"/>
      <c r="L504" s="173"/>
      <c r="M504" s="173"/>
      <c r="N504" s="173"/>
      <c r="O504" s="139"/>
      <c r="P504" s="173"/>
      <c r="Q504" s="173"/>
      <c r="R504" s="173"/>
      <c r="S504" s="202"/>
    </row>
    <row r="505" spans="1:19" ht="25" customHeight="1" x14ac:dyDescent="0.35">
      <c r="A505" s="177"/>
      <c r="B505" s="205"/>
      <c r="C505" s="204"/>
      <c r="D505" s="203"/>
      <c r="E505" s="203"/>
      <c r="F505" s="203"/>
      <c r="G505" s="175"/>
      <c r="H505" s="173"/>
      <c r="I505" s="173"/>
      <c r="J505" s="173"/>
      <c r="K505" s="139"/>
      <c r="L505" s="173"/>
      <c r="M505" s="173"/>
      <c r="N505" s="173"/>
      <c r="O505" s="139"/>
      <c r="P505" s="173"/>
      <c r="Q505" s="173"/>
      <c r="R505" s="173"/>
      <c r="S505" s="202"/>
    </row>
    <row r="506" spans="1:19" ht="25" customHeight="1" x14ac:dyDescent="0.35">
      <c r="A506" s="177"/>
      <c r="B506" s="205"/>
      <c r="C506" s="204"/>
      <c r="D506" s="203"/>
      <c r="E506" s="203"/>
      <c r="F506" s="203"/>
      <c r="G506" s="175"/>
      <c r="H506" s="173"/>
      <c r="I506" s="173"/>
      <c r="J506" s="173"/>
      <c r="K506" s="139"/>
      <c r="L506" s="173"/>
      <c r="M506" s="173"/>
      <c r="N506" s="173"/>
      <c r="O506" s="139"/>
      <c r="P506" s="173"/>
      <c r="Q506" s="173"/>
      <c r="R506" s="173"/>
      <c r="S506" s="202"/>
    </row>
    <row r="507" spans="1:19" ht="25" customHeight="1" x14ac:dyDescent="0.35">
      <c r="A507" s="177"/>
      <c r="B507" s="205"/>
      <c r="C507" s="204"/>
      <c r="D507" s="203"/>
      <c r="E507" s="203"/>
      <c r="F507" s="203"/>
      <c r="G507" s="175"/>
      <c r="H507" s="173"/>
      <c r="I507" s="173"/>
      <c r="J507" s="173"/>
      <c r="K507" s="139"/>
      <c r="L507" s="173"/>
      <c r="M507" s="173"/>
      <c r="N507" s="173"/>
      <c r="O507" s="139"/>
      <c r="P507" s="173"/>
      <c r="Q507" s="173"/>
      <c r="R507" s="173"/>
      <c r="S507" s="202"/>
    </row>
    <row r="508" spans="1:19" ht="25" customHeight="1" x14ac:dyDescent="0.35">
      <c r="A508" s="177"/>
      <c r="B508" s="205"/>
      <c r="C508" s="204"/>
      <c r="D508" s="203"/>
      <c r="E508" s="203"/>
      <c r="F508" s="203"/>
      <c r="G508" s="175"/>
      <c r="H508" s="173"/>
      <c r="I508" s="173"/>
      <c r="J508" s="173"/>
      <c r="K508" s="139"/>
      <c r="L508" s="173"/>
      <c r="M508" s="173"/>
      <c r="N508" s="173"/>
      <c r="O508" s="139"/>
      <c r="P508" s="173"/>
      <c r="Q508" s="173"/>
      <c r="R508" s="173"/>
      <c r="S508" s="202"/>
    </row>
    <row r="509" spans="1:19" ht="25" customHeight="1" x14ac:dyDescent="0.35">
      <c r="A509" s="177"/>
      <c r="B509" s="205"/>
      <c r="C509" s="204"/>
      <c r="D509" s="203"/>
      <c r="E509" s="203"/>
      <c r="F509" s="203"/>
      <c r="G509" s="175"/>
      <c r="H509" s="173"/>
      <c r="I509" s="173"/>
      <c r="J509" s="173"/>
      <c r="K509" s="139"/>
      <c r="L509" s="173"/>
      <c r="M509" s="173"/>
      <c r="N509" s="173"/>
      <c r="O509" s="139"/>
      <c r="P509" s="173"/>
      <c r="Q509" s="173"/>
      <c r="R509" s="173"/>
      <c r="S509" s="202"/>
    </row>
    <row r="510" spans="1:19" ht="25" customHeight="1" x14ac:dyDescent="0.35">
      <c r="A510" s="177"/>
      <c r="B510" s="205"/>
      <c r="C510" s="204"/>
      <c r="D510" s="203"/>
      <c r="E510" s="203"/>
      <c r="F510" s="203"/>
      <c r="G510" s="175"/>
      <c r="H510" s="173"/>
      <c r="I510" s="173"/>
      <c r="J510" s="173"/>
      <c r="K510" s="139"/>
      <c r="L510" s="173"/>
      <c r="M510" s="173"/>
      <c r="N510" s="173"/>
      <c r="O510" s="139"/>
      <c r="P510" s="173"/>
      <c r="Q510" s="173"/>
      <c r="R510" s="173"/>
      <c r="S510" s="202"/>
    </row>
    <row r="511" spans="1:19" ht="25" customHeight="1" x14ac:dyDescent="0.35">
      <c r="A511" s="177"/>
      <c r="B511" s="205"/>
      <c r="C511" s="204"/>
      <c r="D511" s="203"/>
      <c r="E511" s="203"/>
      <c r="F511" s="203"/>
      <c r="G511" s="175"/>
      <c r="H511" s="173"/>
      <c r="I511" s="173"/>
      <c r="J511" s="173"/>
      <c r="K511" s="139"/>
      <c r="L511" s="173"/>
      <c r="M511" s="173"/>
      <c r="N511" s="173"/>
      <c r="O511" s="139"/>
      <c r="P511" s="173"/>
      <c r="Q511" s="173"/>
      <c r="R511" s="173"/>
      <c r="S511" s="202"/>
    </row>
    <row r="512" spans="1:19" ht="25" customHeight="1" x14ac:dyDescent="0.35">
      <c r="A512" s="177"/>
      <c r="B512" s="205"/>
      <c r="C512" s="204"/>
      <c r="D512" s="203"/>
      <c r="E512" s="203"/>
      <c r="F512" s="203"/>
      <c r="G512" s="175"/>
      <c r="H512" s="173"/>
      <c r="I512" s="173"/>
      <c r="J512" s="173"/>
      <c r="K512" s="139"/>
      <c r="L512" s="173"/>
      <c r="M512" s="173"/>
      <c r="N512" s="173"/>
      <c r="O512" s="139"/>
      <c r="P512" s="173"/>
      <c r="Q512" s="173"/>
      <c r="R512" s="173"/>
      <c r="S512" s="202"/>
    </row>
    <row r="513" spans="1:19" ht="25" customHeight="1" x14ac:dyDescent="0.35">
      <c r="A513" s="177"/>
      <c r="B513" s="205"/>
      <c r="C513" s="204"/>
      <c r="D513" s="203"/>
      <c r="E513" s="203"/>
      <c r="F513" s="203"/>
      <c r="G513" s="175"/>
      <c r="H513" s="173"/>
      <c r="I513" s="173"/>
      <c r="J513" s="173"/>
      <c r="K513" s="139"/>
      <c r="L513" s="173"/>
      <c r="M513" s="173"/>
      <c r="N513" s="173"/>
      <c r="O513" s="139"/>
      <c r="P513" s="173"/>
      <c r="Q513" s="173"/>
      <c r="R513" s="173"/>
      <c r="S513" s="202"/>
    </row>
    <row r="514" spans="1:19" ht="25" customHeight="1" x14ac:dyDescent="0.35">
      <c r="A514" s="177"/>
      <c r="B514" s="205"/>
      <c r="C514" s="204"/>
      <c r="D514" s="203"/>
      <c r="E514" s="203"/>
      <c r="F514" s="203"/>
      <c r="G514" s="175"/>
      <c r="H514" s="173"/>
      <c r="I514" s="173"/>
      <c r="J514" s="173"/>
      <c r="K514" s="139"/>
      <c r="L514" s="173"/>
      <c r="M514" s="173"/>
      <c r="N514" s="173"/>
      <c r="O514" s="139"/>
      <c r="P514" s="173"/>
      <c r="Q514" s="173"/>
      <c r="R514" s="173"/>
      <c r="S514" s="202"/>
    </row>
    <row r="515" spans="1:19" ht="25" customHeight="1" x14ac:dyDescent="0.35">
      <c r="A515" s="177"/>
      <c r="B515" s="205"/>
      <c r="C515" s="204"/>
      <c r="D515" s="203"/>
      <c r="E515" s="203"/>
      <c r="F515" s="203"/>
      <c r="G515" s="175"/>
      <c r="H515" s="173"/>
      <c r="I515" s="173"/>
      <c r="J515" s="173"/>
      <c r="K515" s="139"/>
      <c r="L515" s="173"/>
      <c r="M515" s="173"/>
      <c r="N515" s="173"/>
      <c r="O515" s="139"/>
      <c r="P515" s="173"/>
      <c r="Q515" s="173"/>
      <c r="R515" s="173"/>
      <c r="S515" s="202"/>
    </row>
    <row r="516" spans="1:19" ht="25" customHeight="1" x14ac:dyDescent="0.35">
      <c r="A516" s="177"/>
      <c r="B516" s="205"/>
      <c r="C516" s="204"/>
      <c r="D516" s="203"/>
      <c r="E516" s="203"/>
      <c r="F516" s="203"/>
      <c r="G516" s="175"/>
      <c r="H516" s="173"/>
      <c r="I516" s="173"/>
      <c r="J516" s="173"/>
      <c r="K516" s="139"/>
      <c r="L516" s="173"/>
      <c r="M516" s="173"/>
      <c r="N516" s="173"/>
      <c r="O516" s="139"/>
      <c r="P516" s="173"/>
      <c r="Q516" s="173"/>
      <c r="R516" s="173"/>
      <c r="S516" s="202"/>
    </row>
    <row r="517" spans="1:19" ht="25" customHeight="1" x14ac:dyDescent="0.35">
      <c r="A517" s="177"/>
      <c r="B517" s="205"/>
      <c r="C517" s="204"/>
      <c r="D517" s="203"/>
      <c r="E517" s="203"/>
      <c r="F517" s="203"/>
      <c r="G517" s="175"/>
      <c r="H517" s="173"/>
      <c r="I517" s="173"/>
      <c r="J517" s="173"/>
      <c r="K517" s="139"/>
      <c r="L517" s="173"/>
      <c r="M517" s="173"/>
      <c r="N517" s="173"/>
      <c r="O517" s="139"/>
      <c r="P517" s="173"/>
      <c r="Q517" s="173"/>
      <c r="R517" s="173"/>
      <c r="S517" s="202"/>
    </row>
    <row r="518" spans="1:19" ht="25" customHeight="1" x14ac:dyDescent="0.35">
      <c r="A518" s="177"/>
      <c r="B518" s="205"/>
      <c r="C518" s="204"/>
      <c r="D518" s="203"/>
      <c r="E518" s="203"/>
      <c r="F518" s="203"/>
      <c r="G518" s="175"/>
      <c r="H518" s="173"/>
      <c r="I518" s="173"/>
      <c r="J518" s="173"/>
      <c r="K518" s="139"/>
      <c r="L518" s="173"/>
      <c r="M518" s="173"/>
      <c r="N518" s="173"/>
      <c r="O518" s="139"/>
      <c r="P518" s="173"/>
      <c r="Q518" s="173"/>
      <c r="R518" s="173"/>
      <c r="S518" s="202"/>
    </row>
    <row r="519" spans="1:19" ht="25" customHeight="1" x14ac:dyDescent="0.35">
      <c r="A519" s="177"/>
      <c r="B519" s="205"/>
      <c r="C519" s="204"/>
      <c r="D519" s="203"/>
      <c r="E519" s="203"/>
      <c r="F519" s="203"/>
      <c r="G519" s="175"/>
      <c r="H519" s="173"/>
      <c r="I519" s="173"/>
      <c r="J519" s="173"/>
      <c r="K519" s="139"/>
      <c r="L519" s="173"/>
      <c r="M519" s="173"/>
      <c r="N519" s="173"/>
      <c r="O519" s="139"/>
      <c r="P519" s="173"/>
      <c r="Q519" s="173"/>
      <c r="R519" s="173"/>
      <c r="S519" s="202"/>
    </row>
    <row r="520" spans="1:19" ht="25" customHeight="1" x14ac:dyDescent="0.35">
      <c r="A520" s="177"/>
      <c r="B520" s="205"/>
      <c r="C520" s="204"/>
      <c r="D520" s="203"/>
      <c r="E520" s="203"/>
      <c r="F520" s="203"/>
      <c r="G520" s="175"/>
      <c r="H520" s="173"/>
      <c r="I520" s="173"/>
      <c r="J520" s="173"/>
      <c r="K520" s="139"/>
      <c r="L520" s="173"/>
      <c r="M520" s="173"/>
      <c r="N520" s="173"/>
      <c r="O520" s="139"/>
      <c r="P520" s="173"/>
      <c r="Q520" s="173"/>
      <c r="R520" s="173"/>
      <c r="S520" s="202"/>
    </row>
    <row r="521" spans="1:19" ht="25" customHeight="1" x14ac:dyDescent="0.35">
      <c r="A521" s="177"/>
      <c r="B521" s="205"/>
      <c r="C521" s="204"/>
      <c r="D521" s="203"/>
      <c r="E521" s="203"/>
      <c r="F521" s="203"/>
      <c r="G521" s="175"/>
      <c r="H521" s="173"/>
      <c r="I521" s="173"/>
      <c r="J521" s="173"/>
      <c r="K521" s="139"/>
      <c r="L521" s="173"/>
      <c r="M521" s="173"/>
      <c r="N521" s="173"/>
      <c r="O521" s="139"/>
      <c r="P521" s="173"/>
      <c r="Q521" s="173"/>
      <c r="R521" s="173"/>
      <c r="S521" s="202"/>
    </row>
    <row r="522" spans="1:19" ht="25" customHeight="1" x14ac:dyDescent="0.35">
      <c r="A522" s="177"/>
      <c r="B522" s="205"/>
      <c r="C522" s="204"/>
      <c r="D522" s="203"/>
      <c r="E522" s="203"/>
      <c r="F522" s="203"/>
      <c r="G522" s="175"/>
      <c r="H522" s="173"/>
      <c r="I522" s="173"/>
      <c r="J522" s="173"/>
      <c r="K522" s="139"/>
      <c r="L522" s="173"/>
      <c r="M522" s="173"/>
      <c r="N522" s="173"/>
      <c r="O522" s="139"/>
      <c r="P522" s="173"/>
      <c r="Q522" s="173"/>
      <c r="R522" s="173"/>
      <c r="S522" s="202"/>
    </row>
    <row r="523" spans="1:19" ht="25" customHeight="1" x14ac:dyDescent="0.35">
      <c r="A523" s="177"/>
      <c r="B523" s="205"/>
      <c r="C523" s="204"/>
      <c r="D523" s="203"/>
      <c r="E523" s="203"/>
      <c r="F523" s="203"/>
      <c r="G523" s="175"/>
      <c r="H523" s="173"/>
      <c r="I523" s="173"/>
      <c r="J523" s="173"/>
      <c r="K523" s="139"/>
      <c r="L523" s="173"/>
      <c r="M523" s="173"/>
      <c r="N523" s="173"/>
      <c r="O523" s="139"/>
      <c r="P523" s="173"/>
      <c r="Q523" s="173"/>
      <c r="R523" s="173"/>
      <c r="S523" s="202"/>
    </row>
    <row r="524" spans="1:19" ht="25" customHeight="1" x14ac:dyDescent="0.35">
      <c r="A524" s="177"/>
      <c r="B524" s="205"/>
      <c r="C524" s="204"/>
      <c r="D524" s="203"/>
      <c r="E524" s="203"/>
      <c r="F524" s="203"/>
      <c r="G524" s="175"/>
      <c r="H524" s="173"/>
      <c r="I524" s="173"/>
      <c r="J524" s="173"/>
      <c r="K524" s="139"/>
      <c r="L524" s="173"/>
      <c r="M524" s="173"/>
      <c r="N524" s="173"/>
      <c r="O524" s="139"/>
      <c r="P524" s="173"/>
      <c r="Q524" s="173"/>
      <c r="R524" s="173"/>
      <c r="S524" s="202"/>
    </row>
    <row r="525" spans="1:19" ht="25" customHeight="1" x14ac:dyDescent="0.35">
      <c r="A525" s="177"/>
      <c r="B525" s="205"/>
      <c r="C525" s="204"/>
      <c r="D525" s="203"/>
      <c r="E525" s="203"/>
      <c r="F525" s="203"/>
      <c r="G525" s="175"/>
      <c r="H525" s="173"/>
      <c r="I525" s="173"/>
      <c r="J525" s="173"/>
      <c r="K525" s="139"/>
      <c r="L525" s="173"/>
      <c r="M525" s="173"/>
      <c r="N525" s="173"/>
      <c r="O525" s="139"/>
      <c r="P525" s="173"/>
      <c r="Q525" s="173"/>
      <c r="R525" s="173"/>
      <c r="S525" s="202"/>
    </row>
    <row r="526" spans="1:19" ht="25" customHeight="1" x14ac:dyDescent="0.35">
      <c r="A526" s="177"/>
      <c r="B526" s="205"/>
      <c r="C526" s="204"/>
      <c r="D526" s="203"/>
      <c r="E526" s="203"/>
      <c r="F526" s="203"/>
      <c r="G526" s="175"/>
      <c r="H526" s="173"/>
      <c r="I526" s="173"/>
      <c r="J526" s="173"/>
      <c r="K526" s="139"/>
      <c r="L526" s="173"/>
      <c r="M526" s="173"/>
      <c r="N526" s="173"/>
      <c r="O526" s="139"/>
      <c r="P526" s="173"/>
      <c r="Q526" s="173"/>
      <c r="R526" s="173"/>
      <c r="S526" s="202"/>
    </row>
    <row r="527" spans="1:19" ht="25" customHeight="1" x14ac:dyDescent="0.35">
      <c r="A527" s="177"/>
      <c r="B527" s="205"/>
      <c r="C527" s="204"/>
      <c r="D527" s="203"/>
      <c r="E527" s="203"/>
      <c r="F527" s="203"/>
      <c r="G527" s="175"/>
      <c r="H527" s="173"/>
      <c r="I527" s="173"/>
      <c r="J527" s="173"/>
      <c r="K527" s="139"/>
      <c r="L527" s="173"/>
      <c r="M527" s="173"/>
      <c r="N527" s="173"/>
      <c r="O527" s="139"/>
      <c r="P527" s="173"/>
      <c r="Q527" s="173"/>
      <c r="R527" s="173"/>
      <c r="S527" s="202"/>
    </row>
    <row r="528" spans="1:19" ht="25" customHeight="1" x14ac:dyDescent="0.35">
      <c r="A528" s="177"/>
      <c r="B528" s="205"/>
      <c r="C528" s="204"/>
      <c r="D528" s="203"/>
      <c r="E528" s="203"/>
      <c r="F528" s="203"/>
      <c r="G528" s="175"/>
      <c r="H528" s="173"/>
      <c r="I528" s="173"/>
      <c r="J528" s="173"/>
      <c r="K528" s="139"/>
      <c r="L528" s="173"/>
      <c r="M528" s="173"/>
      <c r="N528" s="173"/>
      <c r="O528" s="139"/>
      <c r="P528" s="173"/>
      <c r="Q528" s="173"/>
      <c r="R528" s="173"/>
      <c r="S528" s="202"/>
    </row>
    <row r="529" spans="1:19" ht="25" customHeight="1" x14ac:dyDescent="0.35">
      <c r="A529" s="177"/>
      <c r="B529" s="205"/>
      <c r="C529" s="204"/>
      <c r="D529" s="203"/>
      <c r="E529" s="203"/>
      <c r="F529" s="203"/>
      <c r="G529" s="175"/>
      <c r="H529" s="173"/>
      <c r="I529" s="173"/>
      <c r="J529" s="173"/>
      <c r="K529" s="139"/>
      <c r="L529" s="173"/>
      <c r="M529" s="173"/>
      <c r="N529" s="173"/>
      <c r="O529" s="139"/>
      <c r="P529" s="173"/>
      <c r="Q529" s="173"/>
      <c r="R529" s="173"/>
      <c r="S529" s="202"/>
    </row>
    <row r="530" spans="1:19" ht="25" customHeight="1" x14ac:dyDescent="0.35">
      <c r="A530" s="177"/>
      <c r="B530" s="205"/>
      <c r="C530" s="204"/>
      <c r="D530" s="203"/>
      <c r="E530" s="203"/>
      <c r="F530" s="203"/>
      <c r="G530" s="175"/>
      <c r="H530" s="173"/>
      <c r="I530" s="173"/>
      <c r="J530" s="173"/>
      <c r="K530" s="139"/>
      <c r="L530" s="173"/>
      <c r="M530" s="173"/>
      <c r="N530" s="173"/>
      <c r="O530" s="139"/>
      <c r="P530" s="173"/>
      <c r="Q530" s="173"/>
      <c r="R530" s="173"/>
      <c r="S530" s="202"/>
    </row>
    <row r="531" spans="1:19" ht="25" customHeight="1" x14ac:dyDescent="0.35">
      <c r="A531" s="177"/>
      <c r="B531" s="205"/>
      <c r="C531" s="204"/>
      <c r="D531" s="203"/>
      <c r="E531" s="203"/>
      <c r="F531" s="203"/>
      <c r="G531" s="175"/>
      <c r="H531" s="173"/>
      <c r="I531" s="173"/>
      <c r="J531" s="173"/>
      <c r="K531" s="139"/>
      <c r="L531" s="173"/>
      <c r="M531" s="173"/>
      <c r="N531" s="173"/>
      <c r="O531" s="139"/>
      <c r="P531" s="173"/>
      <c r="Q531" s="173"/>
      <c r="R531" s="173"/>
      <c r="S531" s="202"/>
    </row>
    <row r="532" spans="1:19" ht="25" customHeight="1" x14ac:dyDescent="0.35">
      <c r="A532" s="177"/>
      <c r="B532" s="205"/>
      <c r="C532" s="204"/>
      <c r="D532" s="203"/>
      <c r="E532" s="203"/>
      <c r="F532" s="203"/>
      <c r="G532" s="175"/>
      <c r="H532" s="173"/>
      <c r="I532" s="173"/>
      <c r="J532" s="173"/>
      <c r="K532" s="139"/>
      <c r="L532" s="173"/>
      <c r="M532" s="173"/>
      <c r="N532" s="173"/>
      <c r="O532" s="139"/>
      <c r="P532" s="173"/>
      <c r="Q532" s="173"/>
      <c r="R532" s="173"/>
      <c r="S532" s="202"/>
    </row>
    <row r="533" spans="1:19" ht="25" customHeight="1" x14ac:dyDescent="0.35">
      <c r="A533" s="177"/>
      <c r="B533" s="205"/>
      <c r="C533" s="204"/>
      <c r="D533" s="203"/>
      <c r="E533" s="203"/>
      <c r="F533" s="203"/>
      <c r="G533" s="175"/>
      <c r="H533" s="173"/>
      <c r="I533" s="173"/>
      <c r="J533" s="173"/>
      <c r="K533" s="139"/>
      <c r="L533" s="173"/>
      <c r="M533" s="173"/>
      <c r="N533" s="173"/>
      <c r="O533" s="139"/>
      <c r="P533" s="173"/>
      <c r="Q533" s="173"/>
      <c r="R533" s="173"/>
      <c r="S533" s="202"/>
    </row>
    <row r="534" spans="1:19" ht="25" customHeight="1" x14ac:dyDescent="0.35">
      <c r="A534" s="177"/>
      <c r="B534" s="205"/>
      <c r="C534" s="204"/>
      <c r="D534" s="203"/>
      <c r="E534" s="203"/>
      <c r="F534" s="203"/>
      <c r="G534" s="175"/>
      <c r="H534" s="173"/>
      <c r="I534" s="173"/>
      <c r="J534" s="173"/>
      <c r="K534" s="139"/>
      <c r="L534" s="173"/>
      <c r="M534" s="173"/>
      <c r="N534" s="173"/>
      <c r="O534" s="139"/>
      <c r="P534" s="173"/>
      <c r="Q534" s="173"/>
      <c r="R534" s="173"/>
      <c r="S534" s="202"/>
    </row>
    <row r="535" spans="1:19" ht="25" customHeight="1" x14ac:dyDescent="0.35">
      <c r="A535" s="177"/>
      <c r="B535" s="205"/>
      <c r="C535" s="204"/>
      <c r="D535" s="203"/>
      <c r="E535" s="203"/>
      <c r="F535" s="203"/>
      <c r="G535" s="175"/>
      <c r="H535" s="173"/>
      <c r="I535" s="173"/>
      <c r="J535" s="173"/>
      <c r="K535" s="139"/>
      <c r="L535" s="173"/>
      <c r="M535" s="173"/>
      <c r="N535" s="173"/>
      <c r="O535" s="139"/>
      <c r="P535" s="173"/>
      <c r="Q535" s="173"/>
      <c r="R535" s="173"/>
      <c r="S535" s="202"/>
    </row>
    <row r="536" spans="1:19" ht="25" customHeight="1" x14ac:dyDescent="0.35">
      <c r="A536" s="177"/>
      <c r="B536" s="205"/>
      <c r="C536" s="204"/>
      <c r="D536" s="203"/>
      <c r="E536" s="203"/>
      <c r="F536" s="203"/>
      <c r="G536" s="175"/>
      <c r="H536" s="173"/>
      <c r="I536" s="173"/>
      <c r="J536" s="173"/>
      <c r="K536" s="139"/>
      <c r="L536" s="173"/>
      <c r="M536" s="173"/>
      <c r="N536" s="173"/>
      <c r="O536" s="139"/>
      <c r="P536" s="173"/>
      <c r="Q536" s="173"/>
      <c r="R536" s="173"/>
      <c r="S536" s="202"/>
    </row>
    <row r="537" spans="1:19" ht="25" customHeight="1" x14ac:dyDescent="0.35">
      <c r="A537" s="177"/>
      <c r="B537" s="205"/>
      <c r="C537" s="204"/>
      <c r="D537" s="203"/>
      <c r="E537" s="203"/>
      <c r="F537" s="203"/>
      <c r="G537" s="175"/>
      <c r="H537" s="173"/>
      <c r="I537" s="173"/>
      <c r="J537" s="173"/>
      <c r="K537" s="139"/>
      <c r="L537" s="173"/>
      <c r="M537" s="173"/>
      <c r="N537" s="173"/>
      <c r="O537" s="139"/>
      <c r="P537" s="173"/>
      <c r="Q537" s="173"/>
      <c r="R537" s="173"/>
      <c r="S537" s="202"/>
    </row>
    <row r="538" spans="1:19" ht="25" customHeight="1" x14ac:dyDescent="0.35">
      <c r="A538" s="177"/>
      <c r="B538" s="205"/>
      <c r="C538" s="204"/>
      <c r="D538" s="203"/>
      <c r="E538" s="203"/>
      <c r="F538" s="203"/>
      <c r="G538" s="175"/>
      <c r="H538" s="173"/>
      <c r="I538" s="173"/>
      <c r="J538" s="173"/>
      <c r="K538" s="139"/>
      <c r="L538" s="173"/>
      <c r="M538" s="173"/>
      <c r="N538" s="173"/>
      <c r="O538" s="139"/>
      <c r="P538" s="173"/>
      <c r="Q538" s="173"/>
      <c r="R538" s="173"/>
      <c r="S538" s="202"/>
    </row>
    <row r="539" spans="1:19" ht="25" customHeight="1" x14ac:dyDescent="0.35">
      <c r="A539" s="177"/>
      <c r="B539" s="205"/>
      <c r="C539" s="204"/>
      <c r="D539" s="203"/>
      <c r="E539" s="203"/>
      <c r="F539" s="203"/>
      <c r="G539" s="175"/>
      <c r="H539" s="173"/>
      <c r="I539" s="173"/>
      <c r="J539" s="173"/>
      <c r="K539" s="139"/>
      <c r="L539" s="173"/>
      <c r="M539" s="173"/>
      <c r="N539" s="173"/>
      <c r="O539" s="139"/>
      <c r="P539" s="173"/>
      <c r="Q539" s="173"/>
      <c r="R539" s="173"/>
      <c r="S539" s="202"/>
    </row>
    <row r="540" spans="1:19" ht="25" customHeight="1" x14ac:dyDescent="0.35">
      <c r="A540" s="177"/>
      <c r="B540" s="205"/>
      <c r="C540" s="204"/>
      <c r="D540" s="203"/>
      <c r="E540" s="203"/>
      <c r="F540" s="203"/>
      <c r="G540" s="175"/>
      <c r="H540" s="173"/>
      <c r="I540" s="173"/>
      <c r="J540" s="173"/>
      <c r="K540" s="139"/>
      <c r="L540" s="173"/>
      <c r="M540" s="173"/>
      <c r="N540" s="173"/>
      <c r="O540" s="139"/>
      <c r="P540" s="173"/>
      <c r="Q540" s="173"/>
      <c r="R540" s="173"/>
      <c r="S540" s="202"/>
    </row>
    <row r="541" spans="1:19" ht="25" customHeight="1" x14ac:dyDescent="0.35">
      <c r="A541" s="177"/>
      <c r="B541" s="205"/>
      <c r="C541" s="204"/>
      <c r="D541" s="203"/>
      <c r="E541" s="203"/>
      <c r="F541" s="203"/>
      <c r="G541" s="175"/>
      <c r="H541" s="173"/>
      <c r="I541" s="173"/>
      <c r="J541" s="173"/>
      <c r="K541" s="139"/>
      <c r="L541" s="173"/>
      <c r="M541" s="173"/>
      <c r="N541" s="173"/>
      <c r="O541" s="139"/>
      <c r="P541" s="173"/>
      <c r="Q541" s="173"/>
      <c r="R541" s="173"/>
      <c r="S541" s="202"/>
    </row>
    <row r="542" spans="1:19" ht="25" customHeight="1" x14ac:dyDescent="0.35">
      <c r="A542" s="177"/>
      <c r="B542" s="205"/>
      <c r="C542" s="204"/>
      <c r="D542" s="203"/>
      <c r="E542" s="203"/>
      <c r="F542" s="203"/>
      <c r="G542" s="175"/>
      <c r="H542" s="173"/>
      <c r="I542" s="173"/>
      <c r="J542" s="173"/>
      <c r="K542" s="139"/>
      <c r="L542" s="173"/>
      <c r="M542" s="173"/>
      <c r="N542" s="173"/>
      <c r="O542" s="139"/>
      <c r="P542" s="173"/>
      <c r="Q542" s="173"/>
      <c r="R542" s="173"/>
      <c r="S542" s="202"/>
    </row>
    <row r="543" spans="1:19" ht="25" customHeight="1" x14ac:dyDescent="0.35">
      <c r="A543" s="177"/>
      <c r="B543" s="205"/>
      <c r="C543" s="204"/>
      <c r="D543" s="203"/>
      <c r="E543" s="203"/>
      <c r="F543" s="203"/>
      <c r="G543" s="175"/>
      <c r="H543" s="173"/>
      <c r="I543" s="173"/>
      <c r="J543" s="173"/>
      <c r="K543" s="139"/>
      <c r="L543" s="173"/>
      <c r="M543" s="173"/>
      <c r="N543" s="173"/>
      <c r="O543" s="139"/>
      <c r="P543" s="173"/>
      <c r="Q543" s="173"/>
      <c r="R543" s="173"/>
      <c r="S543" s="202"/>
    </row>
    <row r="544" spans="1:19" ht="25" customHeight="1" x14ac:dyDescent="0.35">
      <c r="A544" s="177"/>
      <c r="B544" s="205"/>
      <c r="C544" s="204"/>
      <c r="D544" s="203"/>
      <c r="E544" s="203"/>
      <c r="F544" s="203"/>
      <c r="G544" s="175"/>
      <c r="H544" s="173"/>
      <c r="I544" s="173"/>
      <c r="J544" s="173"/>
      <c r="K544" s="139"/>
      <c r="L544" s="173"/>
      <c r="M544" s="173"/>
      <c r="N544" s="173"/>
      <c r="O544" s="139"/>
      <c r="P544" s="173"/>
      <c r="Q544" s="173"/>
      <c r="R544" s="173"/>
      <c r="S544" s="202"/>
    </row>
    <row r="545" spans="1:19" ht="25" customHeight="1" x14ac:dyDescent="0.35">
      <c r="A545" s="177"/>
      <c r="B545" s="205"/>
      <c r="C545" s="204"/>
      <c r="D545" s="203"/>
      <c r="E545" s="203"/>
      <c r="F545" s="203"/>
      <c r="G545" s="175"/>
      <c r="H545" s="173"/>
      <c r="I545" s="173"/>
      <c r="J545" s="173"/>
      <c r="K545" s="139"/>
      <c r="L545" s="173"/>
      <c r="M545" s="173"/>
      <c r="N545" s="173"/>
      <c r="O545" s="139"/>
      <c r="P545" s="173"/>
      <c r="Q545" s="173"/>
      <c r="R545" s="173"/>
      <c r="S545" s="202"/>
    </row>
    <row r="546" spans="1:19" ht="25" customHeight="1" x14ac:dyDescent="0.35">
      <c r="A546" s="177"/>
      <c r="B546" s="205"/>
      <c r="C546" s="204"/>
      <c r="D546" s="203"/>
      <c r="E546" s="203"/>
      <c r="F546" s="203"/>
      <c r="G546" s="175"/>
      <c r="H546" s="173"/>
      <c r="I546" s="173"/>
      <c r="J546" s="173"/>
      <c r="K546" s="139"/>
      <c r="L546" s="173"/>
      <c r="M546" s="173"/>
      <c r="N546" s="173"/>
      <c r="O546" s="139"/>
      <c r="P546" s="173"/>
      <c r="Q546" s="173"/>
      <c r="R546" s="173"/>
      <c r="S546" s="202"/>
    </row>
    <row r="547" spans="1:19" ht="25" customHeight="1" x14ac:dyDescent="0.35">
      <c r="A547" s="177"/>
      <c r="B547" s="205"/>
      <c r="C547" s="204"/>
      <c r="D547" s="203"/>
      <c r="E547" s="203"/>
      <c r="F547" s="203"/>
      <c r="G547" s="175"/>
      <c r="H547" s="173"/>
      <c r="I547" s="173"/>
      <c r="J547" s="173"/>
      <c r="K547" s="139"/>
      <c r="L547" s="173"/>
      <c r="M547" s="173"/>
      <c r="N547" s="173"/>
      <c r="O547" s="139"/>
      <c r="P547" s="173"/>
      <c r="Q547" s="173"/>
      <c r="R547" s="173"/>
      <c r="S547" s="202"/>
    </row>
    <row r="548" spans="1:19" ht="25" customHeight="1" x14ac:dyDescent="0.35">
      <c r="A548" s="177"/>
      <c r="B548" s="205"/>
      <c r="C548" s="204"/>
      <c r="D548" s="203"/>
      <c r="E548" s="203"/>
      <c r="F548" s="203"/>
      <c r="G548" s="175"/>
      <c r="H548" s="173"/>
      <c r="I548" s="173"/>
      <c r="J548" s="173"/>
      <c r="K548" s="139"/>
      <c r="L548" s="173"/>
      <c r="M548" s="173"/>
      <c r="N548" s="173"/>
      <c r="O548" s="139"/>
      <c r="P548" s="173"/>
      <c r="Q548" s="173"/>
      <c r="R548" s="173"/>
      <c r="S548" s="202"/>
    </row>
    <row r="549" spans="1:19" ht="25" customHeight="1" x14ac:dyDescent="0.35">
      <c r="A549" s="177"/>
      <c r="B549" s="205"/>
      <c r="C549" s="204"/>
      <c r="D549" s="203"/>
      <c r="E549" s="203"/>
      <c r="F549" s="203"/>
      <c r="G549" s="175"/>
      <c r="H549" s="173"/>
      <c r="I549" s="173"/>
      <c r="J549" s="173"/>
      <c r="K549" s="139"/>
      <c r="L549" s="173"/>
      <c r="M549" s="173"/>
      <c r="N549" s="173"/>
      <c r="O549" s="139"/>
      <c r="P549" s="173"/>
      <c r="Q549" s="173"/>
      <c r="R549" s="173"/>
      <c r="S549" s="202"/>
    </row>
    <row r="550" spans="1:19" ht="25" customHeight="1" x14ac:dyDescent="0.35">
      <c r="A550" s="177"/>
      <c r="B550" s="205"/>
      <c r="C550" s="204"/>
      <c r="D550" s="203"/>
      <c r="E550" s="203"/>
      <c r="F550" s="203"/>
      <c r="G550" s="175"/>
      <c r="H550" s="173"/>
      <c r="I550" s="173"/>
      <c r="J550" s="173"/>
      <c r="K550" s="139"/>
      <c r="L550" s="173"/>
      <c r="M550" s="173"/>
      <c r="N550" s="173"/>
      <c r="O550" s="139"/>
      <c r="P550" s="173"/>
      <c r="Q550" s="173"/>
      <c r="R550" s="173"/>
      <c r="S550" s="202"/>
    </row>
    <row r="551" spans="1:19" ht="25" customHeight="1" x14ac:dyDescent="0.35">
      <c r="A551" s="177"/>
      <c r="B551" s="205"/>
      <c r="C551" s="204"/>
      <c r="D551" s="203"/>
      <c r="E551" s="203"/>
      <c r="F551" s="203"/>
      <c r="G551" s="175"/>
      <c r="H551" s="173"/>
      <c r="I551" s="173"/>
      <c r="J551" s="173"/>
      <c r="K551" s="139"/>
      <c r="L551" s="173"/>
      <c r="M551" s="173"/>
      <c r="N551" s="173"/>
      <c r="O551" s="139"/>
      <c r="P551" s="173"/>
      <c r="Q551" s="173"/>
      <c r="R551" s="173"/>
      <c r="S551" s="202"/>
    </row>
    <row r="552" spans="1:19" ht="25" customHeight="1" x14ac:dyDescent="0.35">
      <c r="A552" s="177"/>
      <c r="B552" s="205"/>
      <c r="C552" s="204"/>
      <c r="D552" s="203"/>
      <c r="E552" s="203"/>
      <c r="F552" s="203"/>
      <c r="G552" s="175"/>
      <c r="H552" s="173"/>
      <c r="I552" s="173"/>
      <c r="J552" s="173"/>
      <c r="K552" s="139"/>
      <c r="L552" s="173"/>
      <c r="M552" s="173"/>
      <c r="N552" s="173"/>
      <c r="O552" s="139"/>
      <c r="P552" s="173"/>
      <c r="Q552" s="173"/>
      <c r="R552" s="173"/>
      <c r="S552" s="202"/>
    </row>
    <row r="553" spans="1:19" ht="25" customHeight="1" x14ac:dyDescent="0.35">
      <c r="A553" s="177"/>
      <c r="B553" s="205"/>
      <c r="C553" s="204"/>
      <c r="D553" s="203"/>
      <c r="E553" s="203"/>
      <c r="F553" s="203"/>
      <c r="G553" s="175"/>
      <c r="H553" s="173"/>
      <c r="I553" s="173"/>
      <c r="J553" s="173"/>
      <c r="K553" s="139"/>
      <c r="L553" s="173"/>
      <c r="M553" s="173"/>
      <c r="N553" s="173"/>
      <c r="O553" s="139"/>
      <c r="P553" s="173"/>
      <c r="Q553" s="173"/>
      <c r="R553" s="173"/>
      <c r="S553" s="202"/>
    </row>
    <row r="554" spans="1:19" ht="25" customHeight="1" x14ac:dyDescent="0.35">
      <c r="A554" s="177"/>
      <c r="B554" s="205"/>
      <c r="C554" s="204"/>
      <c r="D554" s="203"/>
      <c r="E554" s="203"/>
      <c r="F554" s="203"/>
      <c r="G554" s="175"/>
      <c r="H554" s="173"/>
      <c r="I554" s="173"/>
      <c r="J554" s="173"/>
      <c r="K554" s="139"/>
      <c r="L554" s="173"/>
      <c r="M554" s="173"/>
      <c r="N554" s="173"/>
      <c r="O554" s="139"/>
      <c r="P554" s="173"/>
      <c r="Q554" s="173"/>
      <c r="R554" s="173"/>
      <c r="S554" s="202"/>
    </row>
    <row r="555" spans="1:19" ht="25" customHeight="1" x14ac:dyDescent="0.35">
      <c r="A555" s="177"/>
      <c r="B555" s="205"/>
      <c r="C555" s="204"/>
      <c r="D555" s="203"/>
      <c r="E555" s="203"/>
      <c r="F555" s="203"/>
      <c r="G555" s="175"/>
      <c r="H555" s="173"/>
      <c r="I555" s="173"/>
      <c r="J555" s="173"/>
      <c r="K555" s="139"/>
      <c r="L555" s="173"/>
      <c r="M555" s="173"/>
      <c r="N555" s="173"/>
      <c r="O555" s="139"/>
      <c r="P555" s="173"/>
      <c r="Q555" s="173"/>
      <c r="R555" s="173"/>
      <c r="S555" s="202"/>
    </row>
    <row r="556" spans="1:19" ht="25" customHeight="1" x14ac:dyDescent="0.35">
      <c r="A556" s="177"/>
      <c r="B556" s="205"/>
      <c r="C556" s="204"/>
      <c r="D556" s="203"/>
      <c r="E556" s="203"/>
      <c r="F556" s="203"/>
      <c r="G556" s="175"/>
      <c r="H556" s="173"/>
      <c r="I556" s="173"/>
      <c r="J556" s="173"/>
      <c r="K556" s="139"/>
      <c r="L556" s="173"/>
      <c r="M556" s="173"/>
      <c r="N556" s="173"/>
      <c r="O556" s="139"/>
      <c r="P556" s="173"/>
      <c r="Q556" s="173"/>
      <c r="R556" s="173"/>
      <c r="S556" s="202"/>
    </row>
    <row r="557" spans="1:19" ht="25" customHeight="1" x14ac:dyDescent="0.35">
      <c r="A557" s="177"/>
      <c r="B557" s="205"/>
      <c r="C557" s="204"/>
      <c r="D557" s="203"/>
      <c r="E557" s="203"/>
      <c r="F557" s="203"/>
      <c r="G557" s="175"/>
      <c r="H557" s="173"/>
      <c r="I557" s="173"/>
      <c r="J557" s="173"/>
      <c r="K557" s="139"/>
      <c r="L557" s="173"/>
      <c r="M557" s="173"/>
      <c r="N557" s="173"/>
      <c r="O557" s="139"/>
      <c r="P557" s="173"/>
      <c r="Q557" s="173"/>
      <c r="R557" s="173"/>
      <c r="S557" s="202"/>
    </row>
    <row r="558" spans="1:19" ht="25" customHeight="1" x14ac:dyDescent="0.35">
      <c r="A558" s="177"/>
      <c r="B558" s="205"/>
      <c r="C558" s="204"/>
      <c r="D558" s="203"/>
      <c r="E558" s="203"/>
      <c r="F558" s="203"/>
      <c r="G558" s="175"/>
      <c r="H558" s="173"/>
      <c r="I558" s="173"/>
      <c r="J558" s="173"/>
      <c r="K558" s="139"/>
      <c r="L558" s="173"/>
      <c r="M558" s="173"/>
      <c r="N558" s="173"/>
      <c r="O558" s="139"/>
      <c r="P558" s="173"/>
      <c r="Q558" s="173"/>
      <c r="R558" s="173"/>
      <c r="S558" s="202"/>
    </row>
    <row r="559" spans="1:19" ht="25" customHeight="1" x14ac:dyDescent="0.35">
      <c r="A559" s="177"/>
      <c r="B559" s="205"/>
      <c r="C559" s="204"/>
      <c r="D559" s="203"/>
      <c r="E559" s="203"/>
      <c r="F559" s="203"/>
      <c r="G559" s="175"/>
      <c r="H559" s="173"/>
      <c r="I559" s="173"/>
      <c r="J559" s="173"/>
      <c r="K559" s="139"/>
      <c r="L559" s="173"/>
      <c r="M559" s="173"/>
      <c r="N559" s="173"/>
      <c r="O559" s="139"/>
      <c r="P559" s="173"/>
      <c r="Q559" s="173"/>
      <c r="R559" s="173"/>
      <c r="S559" s="202"/>
    </row>
    <row r="560" spans="1:19" ht="25" customHeight="1" x14ac:dyDescent="0.35">
      <c r="A560" s="177"/>
      <c r="B560" s="205"/>
      <c r="C560" s="204"/>
      <c r="D560" s="203"/>
      <c r="E560" s="203"/>
      <c r="F560" s="203"/>
      <c r="G560" s="175"/>
      <c r="H560" s="173"/>
      <c r="I560" s="173"/>
      <c r="J560" s="173"/>
      <c r="K560" s="139"/>
      <c r="L560" s="173"/>
      <c r="M560" s="173"/>
      <c r="N560" s="173"/>
      <c r="O560" s="139"/>
      <c r="P560" s="173"/>
      <c r="Q560" s="173"/>
      <c r="R560" s="173"/>
      <c r="S560" s="202"/>
    </row>
    <row r="561" spans="1:19" ht="25" customHeight="1" x14ac:dyDescent="0.35">
      <c r="A561" s="177"/>
      <c r="B561" s="205"/>
      <c r="C561" s="204"/>
      <c r="D561" s="203"/>
      <c r="E561" s="203"/>
      <c r="F561" s="203"/>
      <c r="G561" s="175"/>
      <c r="H561" s="173"/>
      <c r="I561" s="173"/>
      <c r="J561" s="173"/>
      <c r="K561" s="139"/>
      <c r="L561" s="173"/>
      <c r="M561" s="173"/>
      <c r="N561" s="173"/>
      <c r="O561" s="139"/>
      <c r="P561" s="173"/>
      <c r="Q561" s="173"/>
      <c r="R561" s="173"/>
      <c r="S561" s="202"/>
    </row>
    <row r="562" spans="1:19" ht="25" customHeight="1" x14ac:dyDescent="0.35">
      <c r="A562" s="177"/>
      <c r="B562" s="205"/>
      <c r="C562" s="204"/>
      <c r="D562" s="203"/>
      <c r="E562" s="203"/>
      <c r="F562" s="203"/>
      <c r="G562" s="175"/>
      <c r="H562" s="173"/>
      <c r="I562" s="173"/>
      <c r="J562" s="173"/>
      <c r="K562" s="139"/>
      <c r="L562" s="173"/>
      <c r="M562" s="173"/>
      <c r="N562" s="173"/>
      <c r="O562" s="139"/>
      <c r="P562" s="173"/>
      <c r="Q562" s="173"/>
      <c r="R562" s="173"/>
      <c r="S562" s="202"/>
    </row>
    <row r="563" spans="1:19" ht="25" customHeight="1" x14ac:dyDescent="0.35">
      <c r="A563" s="177"/>
      <c r="B563" s="205"/>
      <c r="C563" s="204"/>
      <c r="D563" s="203"/>
      <c r="E563" s="203"/>
      <c r="F563" s="203"/>
      <c r="G563" s="175"/>
      <c r="H563" s="173"/>
      <c r="I563" s="173"/>
      <c r="J563" s="173"/>
      <c r="K563" s="139"/>
      <c r="L563" s="173"/>
      <c r="M563" s="173"/>
      <c r="N563" s="173"/>
      <c r="O563" s="139"/>
      <c r="P563" s="173"/>
      <c r="Q563" s="173"/>
      <c r="R563" s="173"/>
      <c r="S563" s="202"/>
    </row>
    <row r="564" spans="1:19" ht="25" customHeight="1" x14ac:dyDescent="0.35">
      <c r="A564" s="177"/>
      <c r="B564" s="205"/>
      <c r="C564" s="204"/>
      <c r="D564" s="203"/>
      <c r="E564" s="203"/>
      <c r="F564" s="203"/>
      <c r="G564" s="175"/>
      <c r="H564" s="173"/>
      <c r="I564" s="173"/>
      <c r="J564" s="173"/>
      <c r="K564" s="139"/>
      <c r="L564" s="173"/>
      <c r="M564" s="173"/>
      <c r="N564" s="173"/>
      <c r="O564" s="139"/>
      <c r="P564" s="173"/>
      <c r="Q564" s="173"/>
      <c r="R564" s="173"/>
      <c r="S564" s="202"/>
    </row>
    <row r="565" spans="1:19" ht="25" customHeight="1" x14ac:dyDescent="0.35">
      <c r="A565" s="177"/>
      <c r="B565" s="205"/>
      <c r="C565" s="204"/>
      <c r="D565" s="203"/>
      <c r="E565" s="203"/>
      <c r="F565" s="203"/>
      <c r="G565" s="175"/>
      <c r="H565" s="173"/>
      <c r="I565" s="173"/>
      <c r="J565" s="173"/>
      <c r="K565" s="139"/>
      <c r="L565" s="173"/>
      <c r="M565" s="173"/>
      <c r="N565" s="173"/>
      <c r="O565" s="139"/>
      <c r="P565" s="173"/>
      <c r="Q565" s="173"/>
      <c r="R565" s="173"/>
      <c r="S565" s="202"/>
    </row>
    <row r="566" spans="1:19" ht="25" customHeight="1" x14ac:dyDescent="0.35">
      <c r="A566" s="177"/>
      <c r="B566" s="205"/>
      <c r="C566" s="204"/>
      <c r="D566" s="203"/>
      <c r="E566" s="203"/>
      <c r="F566" s="203"/>
      <c r="G566" s="175"/>
      <c r="H566" s="173"/>
      <c r="I566" s="173"/>
      <c r="J566" s="173"/>
      <c r="K566" s="139"/>
      <c r="L566" s="173"/>
      <c r="M566" s="173"/>
      <c r="N566" s="173"/>
      <c r="O566" s="139"/>
      <c r="P566" s="173"/>
      <c r="Q566" s="173"/>
      <c r="R566" s="173"/>
      <c r="S566" s="202"/>
    </row>
    <row r="567" spans="1:19" ht="25" customHeight="1" x14ac:dyDescent="0.35">
      <c r="A567" s="177"/>
      <c r="B567" s="205"/>
      <c r="C567" s="204"/>
      <c r="D567" s="203"/>
      <c r="E567" s="203"/>
      <c r="F567" s="203"/>
      <c r="G567" s="175"/>
      <c r="H567" s="173"/>
      <c r="I567" s="173"/>
      <c r="J567" s="173"/>
      <c r="K567" s="139"/>
      <c r="L567" s="173"/>
      <c r="M567" s="173"/>
      <c r="N567" s="173"/>
      <c r="O567" s="139"/>
      <c r="P567" s="173"/>
      <c r="Q567" s="173"/>
      <c r="R567" s="173"/>
      <c r="S567" s="202"/>
    </row>
    <row r="568" spans="1:19" ht="25" customHeight="1" x14ac:dyDescent="0.35">
      <c r="A568" s="177"/>
      <c r="B568" s="205"/>
      <c r="C568" s="204"/>
      <c r="D568" s="203"/>
      <c r="E568" s="203"/>
      <c r="F568" s="203"/>
      <c r="G568" s="175"/>
      <c r="H568" s="173"/>
      <c r="I568" s="173"/>
      <c r="J568" s="173"/>
      <c r="K568" s="139"/>
      <c r="L568" s="173"/>
      <c r="M568" s="173"/>
      <c r="N568" s="173"/>
      <c r="O568" s="139"/>
      <c r="P568" s="173"/>
      <c r="Q568" s="173"/>
      <c r="R568" s="173"/>
      <c r="S568" s="202"/>
    </row>
    <row r="569" spans="1:19" ht="25" customHeight="1" x14ac:dyDescent="0.35">
      <c r="A569" s="177"/>
      <c r="B569" s="205"/>
      <c r="C569" s="204"/>
      <c r="D569" s="203"/>
      <c r="E569" s="203"/>
      <c r="F569" s="203"/>
      <c r="G569" s="175"/>
      <c r="H569" s="173"/>
      <c r="I569" s="173"/>
      <c r="J569" s="173"/>
      <c r="K569" s="139"/>
      <c r="L569" s="173"/>
      <c r="M569" s="173"/>
      <c r="N569" s="173"/>
      <c r="O569" s="139"/>
      <c r="P569" s="173"/>
      <c r="Q569" s="173"/>
      <c r="R569" s="173"/>
      <c r="S569" s="202"/>
    </row>
    <row r="570" spans="1:19" ht="25" customHeight="1" x14ac:dyDescent="0.35">
      <c r="A570" s="177"/>
      <c r="B570" s="205"/>
      <c r="C570" s="204"/>
      <c r="D570" s="203"/>
      <c r="E570" s="203"/>
      <c r="F570" s="203"/>
      <c r="G570" s="175"/>
      <c r="H570" s="173"/>
      <c r="I570" s="173"/>
      <c r="J570" s="173"/>
      <c r="K570" s="139"/>
      <c r="L570" s="173"/>
      <c r="M570" s="173"/>
      <c r="N570" s="173"/>
      <c r="O570" s="139"/>
      <c r="P570" s="173"/>
      <c r="Q570" s="173"/>
      <c r="R570" s="173"/>
      <c r="S570" s="202"/>
    </row>
    <row r="571" spans="1:19" ht="25" customHeight="1" x14ac:dyDescent="0.35">
      <c r="A571" s="177"/>
      <c r="B571" s="205"/>
      <c r="C571" s="204"/>
      <c r="D571" s="203"/>
      <c r="E571" s="203"/>
      <c r="F571" s="203"/>
      <c r="G571" s="175"/>
      <c r="H571" s="173"/>
      <c r="I571" s="173"/>
      <c r="J571" s="173"/>
      <c r="K571" s="139"/>
      <c r="L571" s="173"/>
      <c r="M571" s="173"/>
      <c r="N571" s="173"/>
      <c r="O571" s="139"/>
      <c r="P571" s="173"/>
      <c r="Q571" s="173"/>
      <c r="R571" s="173"/>
      <c r="S571" s="202"/>
    </row>
    <row r="572" spans="1:19" ht="25" customHeight="1" x14ac:dyDescent="0.35">
      <c r="A572" s="177"/>
      <c r="B572" s="205"/>
      <c r="C572" s="204"/>
      <c r="D572" s="203"/>
      <c r="E572" s="203"/>
      <c r="F572" s="203"/>
      <c r="G572" s="175"/>
      <c r="H572" s="173"/>
      <c r="I572" s="173"/>
      <c r="J572" s="173"/>
      <c r="K572" s="139"/>
      <c r="L572" s="173"/>
      <c r="M572" s="173"/>
      <c r="N572" s="173"/>
      <c r="O572" s="139"/>
      <c r="P572" s="173"/>
      <c r="Q572" s="173"/>
      <c r="R572" s="173"/>
      <c r="S572" s="202"/>
    </row>
    <row r="573" spans="1:19" ht="25" customHeight="1" x14ac:dyDescent="0.35">
      <c r="A573" s="177"/>
      <c r="B573" s="205"/>
      <c r="C573" s="204"/>
      <c r="D573" s="203"/>
      <c r="E573" s="203"/>
      <c r="F573" s="203"/>
      <c r="G573" s="175"/>
      <c r="H573" s="173"/>
      <c r="I573" s="173"/>
      <c r="J573" s="173"/>
      <c r="K573" s="139"/>
      <c r="L573" s="173"/>
      <c r="M573" s="173"/>
      <c r="N573" s="173"/>
      <c r="O573" s="139"/>
      <c r="P573" s="173"/>
      <c r="Q573" s="173"/>
      <c r="R573" s="173"/>
      <c r="S573" s="202"/>
    </row>
    <row r="574" spans="1:19" ht="25" customHeight="1" x14ac:dyDescent="0.35">
      <c r="A574" s="177"/>
      <c r="B574" s="205"/>
      <c r="C574" s="204"/>
      <c r="D574" s="203"/>
      <c r="E574" s="203"/>
      <c r="F574" s="203"/>
      <c r="G574" s="175"/>
      <c r="H574" s="173"/>
      <c r="I574" s="173"/>
      <c r="J574" s="173"/>
      <c r="K574" s="139"/>
      <c r="L574" s="173"/>
      <c r="M574" s="173"/>
      <c r="N574" s="173"/>
      <c r="O574" s="139"/>
      <c r="P574" s="173"/>
      <c r="Q574" s="173"/>
      <c r="R574" s="173"/>
      <c r="S574" s="202"/>
    </row>
    <row r="575" spans="1:19" ht="25" customHeight="1" x14ac:dyDescent="0.35">
      <c r="A575" s="177"/>
      <c r="B575" s="205"/>
      <c r="C575" s="204"/>
      <c r="D575" s="203"/>
      <c r="E575" s="203"/>
      <c r="F575" s="203"/>
      <c r="G575" s="175"/>
      <c r="H575" s="173"/>
      <c r="I575" s="173"/>
      <c r="J575" s="173"/>
      <c r="K575" s="139"/>
      <c r="L575" s="173"/>
      <c r="M575" s="173"/>
      <c r="N575" s="173"/>
      <c r="O575" s="139"/>
      <c r="P575" s="173"/>
      <c r="Q575" s="173"/>
      <c r="R575" s="173"/>
      <c r="S575" s="202"/>
    </row>
    <row r="576" spans="1:19" ht="25" customHeight="1" x14ac:dyDescent="0.35">
      <c r="A576" s="177"/>
      <c r="B576" s="205"/>
      <c r="C576" s="204"/>
      <c r="D576" s="203"/>
      <c r="E576" s="203"/>
      <c r="F576" s="203"/>
      <c r="G576" s="175"/>
      <c r="H576" s="173"/>
      <c r="I576" s="173"/>
      <c r="J576" s="173"/>
      <c r="K576" s="139"/>
      <c r="L576" s="173"/>
      <c r="M576" s="173"/>
      <c r="N576" s="173"/>
      <c r="O576" s="139"/>
      <c r="P576" s="173"/>
      <c r="Q576" s="173"/>
      <c r="R576" s="173"/>
      <c r="S576" s="202"/>
    </row>
    <row r="577" spans="1:19" ht="25" customHeight="1" x14ac:dyDescent="0.35">
      <c r="A577" s="177"/>
      <c r="B577" s="205"/>
      <c r="C577" s="204"/>
      <c r="D577" s="203"/>
      <c r="E577" s="203"/>
      <c r="F577" s="203"/>
      <c r="G577" s="175"/>
      <c r="H577" s="173"/>
      <c r="I577" s="173"/>
      <c r="J577" s="173"/>
      <c r="K577" s="139"/>
      <c r="L577" s="173"/>
      <c r="M577" s="173"/>
      <c r="N577" s="173"/>
      <c r="O577" s="139"/>
      <c r="P577" s="173"/>
      <c r="Q577" s="173"/>
      <c r="R577" s="173"/>
      <c r="S577" s="202"/>
    </row>
    <row r="578" spans="1:19" ht="25" customHeight="1" x14ac:dyDescent="0.35">
      <c r="A578" s="177"/>
      <c r="B578" s="205"/>
      <c r="C578" s="204"/>
      <c r="D578" s="203"/>
      <c r="E578" s="203"/>
      <c r="F578" s="203"/>
      <c r="G578" s="175"/>
      <c r="H578" s="173"/>
      <c r="I578" s="173"/>
      <c r="J578" s="173"/>
      <c r="K578" s="139"/>
      <c r="L578" s="173"/>
      <c r="M578" s="173"/>
      <c r="N578" s="173"/>
      <c r="O578" s="139"/>
      <c r="P578" s="173"/>
      <c r="Q578" s="173"/>
      <c r="R578" s="173"/>
      <c r="S578" s="202"/>
    </row>
    <row r="579" spans="1:19" ht="25" customHeight="1" x14ac:dyDescent="0.35">
      <c r="A579" s="177"/>
      <c r="B579" s="205"/>
      <c r="C579" s="204"/>
      <c r="D579" s="203"/>
      <c r="E579" s="203"/>
      <c r="F579" s="203"/>
      <c r="G579" s="175"/>
      <c r="H579" s="173"/>
      <c r="I579" s="173"/>
      <c r="J579" s="173"/>
      <c r="K579" s="139"/>
      <c r="L579" s="173"/>
      <c r="M579" s="173"/>
      <c r="N579" s="173"/>
      <c r="O579" s="139"/>
      <c r="P579" s="173"/>
      <c r="Q579" s="173"/>
      <c r="R579" s="173"/>
      <c r="S579" s="202"/>
    </row>
    <row r="580" spans="1:19" ht="25" customHeight="1" x14ac:dyDescent="0.35">
      <c r="A580" s="177"/>
      <c r="B580" s="205"/>
      <c r="C580" s="204"/>
      <c r="D580" s="203"/>
      <c r="E580" s="203"/>
      <c r="F580" s="203"/>
      <c r="G580" s="175"/>
      <c r="H580" s="173"/>
      <c r="I580" s="173"/>
      <c r="J580" s="173"/>
      <c r="K580" s="139"/>
      <c r="L580" s="173"/>
      <c r="M580" s="173"/>
      <c r="N580" s="173"/>
      <c r="O580" s="139"/>
      <c r="P580" s="173"/>
      <c r="Q580" s="173"/>
      <c r="R580" s="173"/>
      <c r="S580" s="202"/>
    </row>
    <row r="581" spans="1:19" ht="25" customHeight="1" x14ac:dyDescent="0.35">
      <c r="A581" s="177"/>
      <c r="B581" s="205"/>
      <c r="C581" s="204"/>
      <c r="D581" s="203"/>
      <c r="E581" s="203"/>
      <c r="F581" s="203"/>
      <c r="G581" s="175"/>
      <c r="H581" s="173"/>
      <c r="I581" s="173"/>
      <c r="J581" s="173"/>
      <c r="K581" s="139"/>
      <c r="L581" s="173"/>
      <c r="M581" s="173"/>
      <c r="N581" s="173"/>
      <c r="O581" s="139"/>
      <c r="P581" s="173"/>
      <c r="Q581" s="173"/>
      <c r="R581" s="173"/>
      <c r="S581" s="202"/>
    </row>
    <row r="582" spans="1:19" ht="25" customHeight="1" x14ac:dyDescent="0.35">
      <c r="A582" s="177"/>
      <c r="B582" s="205"/>
      <c r="C582" s="204"/>
      <c r="D582" s="203"/>
      <c r="E582" s="203"/>
      <c r="F582" s="203"/>
      <c r="G582" s="175"/>
      <c r="H582" s="173"/>
      <c r="I582" s="173"/>
      <c r="J582" s="173"/>
      <c r="K582" s="139"/>
      <c r="L582" s="173"/>
      <c r="M582" s="173"/>
      <c r="N582" s="173"/>
      <c r="O582" s="139"/>
      <c r="P582" s="173"/>
      <c r="Q582" s="173"/>
      <c r="R582" s="173"/>
      <c r="S582" s="202"/>
    </row>
    <row r="583" spans="1:19" ht="25" customHeight="1" x14ac:dyDescent="0.35">
      <c r="A583" s="177"/>
      <c r="B583" s="205"/>
      <c r="C583" s="204"/>
      <c r="D583" s="203"/>
      <c r="E583" s="203"/>
      <c r="F583" s="203"/>
      <c r="G583" s="175"/>
      <c r="H583" s="173"/>
      <c r="I583" s="173"/>
      <c r="J583" s="173"/>
      <c r="K583" s="139"/>
      <c r="L583" s="173"/>
      <c r="M583" s="173"/>
      <c r="N583" s="173"/>
      <c r="O583" s="139"/>
      <c r="P583" s="173"/>
      <c r="Q583" s="173"/>
      <c r="R583" s="173"/>
      <c r="S583" s="202"/>
    </row>
    <row r="584" spans="1:19" ht="25" customHeight="1" x14ac:dyDescent="0.35">
      <c r="A584" s="177"/>
      <c r="B584" s="205"/>
      <c r="C584" s="204"/>
      <c r="D584" s="203"/>
      <c r="E584" s="203"/>
      <c r="F584" s="203"/>
      <c r="G584" s="175"/>
      <c r="H584" s="173"/>
      <c r="I584" s="173"/>
      <c r="J584" s="173"/>
      <c r="K584" s="139"/>
      <c r="L584" s="173"/>
      <c r="M584" s="173"/>
      <c r="N584" s="173"/>
      <c r="O584" s="139"/>
      <c r="P584" s="173"/>
      <c r="Q584" s="173"/>
      <c r="R584" s="173"/>
      <c r="S584" s="202"/>
    </row>
    <row r="585" spans="1:19" ht="25" customHeight="1" x14ac:dyDescent="0.35">
      <c r="A585" s="177"/>
      <c r="B585" s="205"/>
      <c r="C585" s="204"/>
      <c r="D585" s="203"/>
      <c r="E585" s="203"/>
      <c r="F585" s="203"/>
      <c r="G585" s="175"/>
      <c r="H585" s="173"/>
      <c r="I585" s="173"/>
      <c r="J585" s="173"/>
      <c r="K585" s="139"/>
      <c r="L585" s="173"/>
      <c r="M585" s="173"/>
      <c r="N585" s="173"/>
      <c r="O585" s="139"/>
      <c r="P585" s="173"/>
      <c r="Q585" s="173"/>
      <c r="R585" s="173"/>
      <c r="S585" s="202"/>
    </row>
    <row r="586" spans="1:19" ht="25" customHeight="1" x14ac:dyDescent="0.35">
      <c r="A586" s="177"/>
      <c r="B586" s="205"/>
      <c r="C586" s="204"/>
      <c r="D586" s="203"/>
      <c r="E586" s="203"/>
      <c r="F586" s="203"/>
      <c r="G586" s="175"/>
      <c r="H586" s="173"/>
      <c r="I586" s="173"/>
      <c r="J586" s="173"/>
      <c r="K586" s="139"/>
      <c r="L586" s="173"/>
      <c r="M586" s="173"/>
      <c r="N586" s="173"/>
      <c r="O586" s="139"/>
      <c r="P586" s="173"/>
      <c r="Q586" s="173"/>
      <c r="R586" s="173"/>
      <c r="S586" s="202"/>
    </row>
    <row r="587" spans="1:19" ht="25" customHeight="1" x14ac:dyDescent="0.35">
      <c r="A587" s="177"/>
      <c r="B587" s="205"/>
      <c r="C587" s="204"/>
      <c r="D587" s="203"/>
      <c r="E587" s="203"/>
      <c r="F587" s="203"/>
      <c r="G587" s="175"/>
      <c r="H587" s="173"/>
      <c r="I587" s="173"/>
      <c r="J587" s="173"/>
      <c r="K587" s="139"/>
      <c r="L587" s="173"/>
      <c r="M587" s="173"/>
      <c r="N587" s="173"/>
      <c r="O587" s="139"/>
      <c r="P587" s="173"/>
      <c r="Q587" s="173"/>
      <c r="R587" s="173"/>
      <c r="S587" s="202"/>
    </row>
    <row r="588" spans="1:19" ht="25" customHeight="1" x14ac:dyDescent="0.35">
      <c r="A588" s="177"/>
      <c r="B588" s="205"/>
      <c r="C588" s="204"/>
      <c r="D588" s="203"/>
      <c r="E588" s="203"/>
      <c r="F588" s="203"/>
      <c r="G588" s="175"/>
      <c r="H588" s="173"/>
      <c r="I588" s="173"/>
      <c r="J588" s="173"/>
      <c r="K588" s="139"/>
      <c r="L588" s="173"/>
      <c r="M588" s="173"/>
      <c r="N588" s="173"/>
      <c r="O588" s="139"/>
      <c r="P588" s="173"/>
      <c r="Q588" s="173"/>
      <c r="R588" s="173"/>
      <c r="S588" s="202"/>
    </row>
    <row r="589" spans="1:19" ht="25" customHeight="1" x14ac:dyDescent="0.35">
      <c r="A589" s="177"/>
      <c r="B589" s="205"/>
      <c r="C589" s="204"/>
      <c r="D589" s="203"/>
      <c r="E589" s="203"/>
      <c r="F589" s="203"/>
      <c r="G589" s="175"/>
      <c r="H589" s="173"/>
      <c r="I589" s="173"/>
      <c r="J589" s="173"/>
      <c r="K589" s="139"/>
      <c r="L589" s="173"/>
      <c r="M589" s="173"/>
      <c r="N589" s="173"/>
      <c r="O589" s="139"/>
      <c r="P589" s="173"/>
      <c r="Q589" s="173"/>
      <c r="R589" s="173"/>
      <c r="S589" s="202"/>
    </row>
    <row r="590" spans="1:19" ht="25" customHeight="1" x14ac:dyDescent="0.35">
      <c r="A590" s="177"/>
      <c r="B590" s="205"/>
      <c r="C590" s="204"/>
      <c r="D590" s="203"/>
      <c r="E590" s="203"/>
      <c r="F590" s="203"/>
      <c r="G590" s="175"/>
      <c r="H590" s="173"/>
      <c r="I590" s="173"/>
      <c r="J590" s="173"/>
      <c r="K590" s="139"/>
      <c r="L590" s="173"/>
      <c r="M590" s="173"/>
      <c r="N590" s="173"/>
      <c r="O590" s="139"/>
      <c r="P590" s="173"/>
      <c r="Q590" s="173"/>
      <c r="R590" s="173"/>
      <c r="S590" s="202"/>
    </row>
    <row r="591" spans="1:19" ht="25" customHeight="1" x14ac:dyDescent="0.35">
      <c r="A591" s="177"/>
      <c r="B591" s="205"/>
      <c r="C591" s="204"/>
      <c r="D591" s="203"/>
      <c r="E591" s="203"/>
      <c r="F591" s="203"/>
      <c r="G591" s="175"/>
      <c r="H591" s="173"/>
      <c r="I591" s="173"/>
      <c r="J591" s="173"/>
      <c r="K591" s="139"/>
      <c r="L591" s="173"/>
      <c r="M591" s="173"/>
      <c r="N591" s="173"/>
      <c r="O591" s="139"/>
      <c r="P591" s="173"/>
      <c r="Q591" s="173"/>
      <c r="R591" s="173"/>
      <c r="S591" s="202"/>
    </row>
    <row r="592" spans="1:19" ht="25" customHeight="1" x14ac:dyDescent="0.35">
      <c r="A592" s="177"/>
      <c r="B592" s="205"/>
      <c r="C592" s="204"/>
      <c r="D592" s="203"/>
      <c r="E592" s="203"/>
      <c r="F592" s="203"/>
      <c r="G592" s="175"/>
      <c r="H592" s="173"/>
      <c r="I592" s="173"/>
      <c r="J592" s="173"/>
      <c r="K592" s="139"/>
      <c r="L592" s="173"/>
      <c r="M592" s="173"/>
      <c r="N592" s="173"/>
      <c r="O592" s="139"/>
      <c r="P592" s="173"/>
      <c r="Q592" s="173"/>
      <c r="R592" s="173"/>
      <c r="S592" s="202"/>
    </row>
    <row r="593" spans="1:19" ht="25" customHeight="1" x14ac:dyDescent="0.35">
      <c r="A593" s="177"/>
      <c r="B593" s="205"/>
      <c r="C593" s="204"/>
      <c r="D593" s="203"/>
      <c r="E593" s="203"/>
      <c r="F593" s="203"/>
      <c r="G593" s="175"/>
      <c r="H593" s="173"/>
      <c r="I593" s="173"/>
      <c r="J593" s="173"/>
      <c r="K593" s="139"/>
      <c r="L593" s="173"/>
      <c r="M593" s="173"/>
      <c r="N593" s="173"/>
      <c r="O593" s="139"/>
      <c r="P593" s="173"/>
      <c r="Q593" s="173"/>
      <c r="R593" s="173"/>
      <c r="S593" s="202"/>
    </row>
    <row r="594" spans="1:19" ht="25" customHeight="1" x14ac:dyDescent="0.35">
      <c r="A594" s="177"/>
      <c r="B594" s="205"/>
      <c r="C594" s="204"/>
      <c r="D594" s="203"/>
      <c r="E594" s="203"/>
      <c r="F594" s="203"/>
      <c r="G594" s="175"/>
      <c r="H594" s="173"/>
      <c r="I594" s="173"/>
      <c r="J594" s="173"/>
      <c r="K594" s="139"/>
      <c r="L594" s="173"/>
      <c r="M594" s="173"/>
      <c r="N594" s="173"/>
      <c r="O594" s="139"/>
      <c r="P594" s="173"/>
      <c r="Q594" s="173"/>
      <c r="R594" s="173"/>
      <c r="S594" s="202"/>
    </row>
    <row r="595" spans="1:19" ht="25" customHeight="1" x14ac:dyDescent="0.35">
      <c r="A595" s="177"/>
      <c r="B595" s="205"/>
      <c r="C595" s="204"/>
      <c r="D595" s="203"/>
      <c r="E595" s="203"/>
      <c r="F595" s="203"/>
      <c r="G595" s="175"/>
      <c r="H595" s="173"/>
      <c r="I595" s="173"/>
      <c r="J595" s="173"/>
      <c r="K595" s="139"/>
      <c r="L595" s="173"/>
      <c r="M595" s="173"/>
      <c r="N595" s="173"/>
      <c r="O595" s="139"/>
      <c r="P595" s="173"/>
      <c r="Q595" s="173"/>
      <c r="R595" s="173"/>
      <c r="S595" s="202"/>
    </row>
    <row r="596" spans="1:19" ht="25" customHeight="1" x14ac:dyDescent="0.35">
      <c r="A596" s="177"/>
      <c r="B596" s="205"/>
      <c r="C596" s="204"/>
      <c r="D596" s="203"/>
      <c r="E596" s="203"/>
      <c r="F596" s="203"/>
      <c r="G596" s="175"/>
      <c r="H596" s="173"/>
      <c r="I596" s="173"/>
      <c r="J596" s="173"/>
      <c r="K596" s="139"/>
      <c r="L596" s="173"/>
      <c r="M596" s="173"/>
      <c r="N596" s="173"/>
      <c r="O596" s="139"/>
      <c r="P596" s="173"/>
      <c r="Q596" s="173"/>
      <c r="R596" s="173"/>
      <c r="S596" s="202"/>
    </row>
    <row r="597" spans="1:19" ht="25" customHeight="1" x14ac:dyDescent="0.35">
      <c r="A597" s="177"/>
      <c r="B597" s="205"/>
      <c r="C597" s="204"/>
      <c r="D597" s="203"/>
      <c r="E597" s="203"/>
      <c r="F597" s="203"/>
      <c r="G597" s="175"/>
      <c r="H597" s="173"/>
      <c r="I597" s="173"/>
      <c r="J597" s="173"/>
      <c r="K597" s="139"/>
      <c r="L597" s="173"/>
      <c r="M597" s="173"/>
      <c r="N597" s="173"/>
      <c r="O597" s="139"/>
      <c r="P597" s="173"/>
      <c r="Q597" s="173"/>
      <c r="R597" s="173"/>
      <c r="S597" s="202"/>
    </row>
    <row r="598" spans="1:19" ht="25" customHeight="1" x14ac:dyDescent="0.35">
      <c r="A598" s="177"/>
      <c r="B598" s="205"/>
      <c r="C598" s="204"/>
      <c r="D598" s="203"/>
      <c r="E598" s="203"/>
      <c r="F598" s="203"/>
      <c r="G598" s="175"/>
      <c r="H598" s="173"/>
      <c r="I598" s="173"/>
      <c r="J598" s="173"/>
      <c r="K598" s="139"/>
      <c r="L598" s="173"/>
      <c r="M598" s="173"/>
      <c r="N598" s="173"/>
      <c r="O598" s="139"/>
      <c r="P598" s="173"/>
      <c r="Q598" s="173"/>
      <c r="R598" s="173"/>
      <c r="S598" s="202"/>
    </row>
    <row r="599" spans="1:19" ht="25" customHeight="1" x14ac:dyDescent="0.35">
      <c r="A599" s="177"/>
      <c r="B599" s="205"/>
      <c r="C599" s="204"/>
      <c r="D599" s="203"/>
      <c r="E599" s="203"/>
      <c r="F599" s="203"/>
      <c r="G599" s="175"/>
      <c r="H599" s="173"/>
      <c r="I599" s="173"/>
      <c r="J599" s="173"/>
      <c r="K599" s="139"/>
      <c r="L599" s="173"/>
      <c r="M599" s="173"/>
      <c r="N599" s="173"/>
      <c r="O599" s="139"/>
      <c r="P599" s="173"/>
      <c r="Q599" s="173"/>
      <c r="R599" s="173"/>
      <c r="S599" s="202"/>
    </row>
    <row r="600" spans="1:19" ht="25" customHeight="1" x14ac:dyDescent="0.35">
      <c r="A600" s="177"/>
      <c r="B600" s="205"/>
      <c r="C600" s="204"/>
      <c r="D600" s="203"/>
      <c r="E600" s="203"/>
      <c r="F600" s="203"/>
      <c r="G600" s="175"/>
      <c r="H600" s="173"/>
      <c r="I600" s="173"/>
      <c r="J600" s="173"/>
      <c r="K600" s="139"/>
      <c r="L600" s="173"/>
      <c r="M600" s="173"/>
      <c r="N600" s="173"/>
      <c r="O600" s="139"/>
      <c r="P600" s="173"/>
      <c r="Q600" s="173"/>
      <c r="R600" s="173"/>
      <c r="S600" s="202"/>
    </row>
    <row r="601" spans="1:19" ht="25" customHeight="1" x14ac:dyDescent="0.35">
      <c r="A601" s="177"/>
      <c r="B601" s="205"/>
      <c r="C601" s="204"/>
      <c r="D601" s="203"/>
      <c r="E601" s="203"/>
      <c r="F601" s="203"/>
      <c r="G601" s="175"/>
      <c r="H601" s="173"/>
      <c r="I601" s="173"/>
      <c r="J601" s="173"/>
      <c r="K601" s="139"/>
      <c r="L601" s="173"/>
      <c r="M601" s="173"/>
      <c r="N601" s="173"/>
      <c r="O601" s="139"/>
      <c r="P601" s="173"/>
      <c r="Q601" s="173"/>
      <c r="R601" s="173"/>
      <c r="S601" s="202"/>
    </row>
    <row r="602" spans="1:19" ht="25" customHeight="1" x14ac:dyDescent="0.35">
      <c r="A602" s="177"/>
      <c r="B602" s="205"/>
      <c r="C602" s="204"/>
      <c r="D602" s="203"/>
      <c r="E602" s="203"/>
      <c r="F602" s="203"/>
      <c r="G602" s="175"/>
      <c r="H602" s="173"/>
      <c r="I602" s="173"/>
      <c r="J602" s="173"/>
      <c r="K602" s="139"/>
      <c r="L602" s="173"/>
      <c r="M602" s="173"/>
      <c r="N602" s="173"/>
      <c r="O602" s="139"/>
      <c r="P602" s="173"/>
      <c r="Q602" s="173"/>
      <c r="R602" s="173"/>
      <c r="S602" s="202"/>
    </row>
    <row r="603" spans="1:19" ht="25" customHeight="1" x14ac:dyDescent="0.35">
      <c r="A603" s="177"/>
      <c r="B603" s="205"/>
      <c r="C603" s="204"/>
      <c r="D603" s="203"/>
      <c r="E603" s="203"/>
      <c r="F603" s="203"/>
      <c r="G603" s="175"/>
      <c r="H603" s="173"/>
      <c r="I603" s="173"/>
      <c r="J603" s="173"/>
      <c r="K603" s="139"/>
      <c r="L603" s="173"/>
      <c r="M603" s="173"/>
      <c r="N603" s="173"/>
      <c r="O603" s="139"/>
      <c r="P603" s="173"/>
      <c r="Q603" s="173"/>
      <c r="R603" s="173"/>
      <c r="S603" s="202"/>
    </row>
    <row r="604" spans="1:19" ht="25" customHeight="1" x14ac:dyDescent="0.35">
      <c r="A604" s="177"/>
      <c r="B604" s="205"/>
      <c r="C604" s="204"/>
      <c r="D604" s="203"/>
      <c r="E604" s="203"/>
      <c r="F604" s="203"/>
      <c r="G604" s="175"/>
      <c r="H604" s="173"/>
      <c r="I604" s="173"/>
      <c r="J604" s="173"/>
      <c r="K604" s="139"/>
      <c r="L604" s="173"/>
      <c r="M604" s="173"/>
      <c r="N604" s="173"/>
      <c r="O604" s="139"/>
      <c r="P604" s="173"/>
      <c r="Q604" s="173"/>
      <c r="R604" s="173"/>
      <c r="S604" s="202"/>
    </row>
    <row r="605" spans="1:19" ht="25" customHeight="1" x14ac:dyDescent="0.35">
      <c r="A605" s="177"/>
      <c r="B605" s="205"/>
      <c r="C605" s="204"/>
      <c r="D605" s="203"/>
      <c r="E605" s="203"/>
      <c r="F605" s="203"/>
      <c r="G605" s="175"/>
      <c r="H605" s="173"/>
      <c r="I605" s="173"/>
      <c r="J605" s="173"/>
      <c r="K605" s="139"/>
      <c r="L605" s="173"/>
      <c r="M605" s="173"/>
      <c r="N605" s="173"/>
      <c r="O605" s="139"/>
      <c r="P605" s="173"/>
      <c r="Q605" s="173"/>
      <c r="R605" s="173"/>
      <c r="S605" s="202"/>
    </row>
    <row r="606" spans="1:19" ht="25" customHeight="1" x14ac:dyDescent="0.35">
      <c r="A606" s="177"/>
      <c r="B606" s="205"/>
      <c r="C606" s="204"/>
      <c r="D606" s="203"/>
      <c r="E606" s="203"/>
      <c r="F606" s="203"/>
      <c r="G606" s="175"/>
      <c r="H606" s="173"/>
      <c r="I606" s="173"/>
      <c r="J606" s="173"/>
      <c r="K606" s="139"/>
      <c r="L606" s="173"/>
      <c r="M606" s="173"/>
      <c r="N606" s="173"/>
      <c r="O606" s="139"/>
      <c r="P606" s="173"/>
      <c r="Q606" s="173"/>
      <c r="R606" s="173"/>
      <c r="S606" s="202"/>
    </row>
    <row r="607" spans="1:19" ht="25" customHeight="1" x14ac:dyDescent="0.35">
      <c r="A607" s="177"/>
      <c r="B607" s="205"/>
      <c r="C607" s="204"/>
      <c r="D607" s="203"/>
      <c r="E607" s="203"/>
      <c r="F607" s="203"/>
      <c r="G607" s="175"/>
      <c r="H607" s="173"/>
      <c r="I607" s="173"/>
      <c r="J607" s="173"/>
      <c r="K607" s="139"/>
      <c r="L607" s="173"/>
      <c r="M607" s="173"/>
      <c r="N607" s="173"/>
      <c r="O607" s="139"/>
      <c r="P607" s="173"/>
      <c r="Q607" s="173"/>
      <c r="R607" s="173"/>
      <c r="S607" s="202"/>
    </row>
    <row r="608" spans="1:19" ht="25" customHeight="1" x14ac:dyDescent="0.35">
      <c r="A608" s="177"/>
      <c r="B608" s="205"/>
      <c r="C608" s="204"/>
      <c r="D608" s="203"/>
      <c r="E608" s="203"/>
      <c r="F608" s="203"/>
      <c r="G608" s="175"/>
      <c r="H608" s="173"/>
      <c r="I608" s="173"/>
      <c r="J608" s="173"/>
      <c r="K608" s="139"/>
      <c r="L608" s="173"/>
      <c r="M608" s="173"/>
      <c r="N608" s="173"/>
      <c r="O608" s="139"/>
      <c r="P608" s="173"/>
      <c r="Q608" s="173"/>
      <c r="R608" s="173"/>
      <c r="S608" s="202"/>
    </row>
    <row r="609" spans="1:19" ht="25" customHeight="1" x14ac:dyDescent="0.35">
      <c r="A609" s="177"/>
      <c r="B609" s="205"/>
      <c r="C609" s="204"/>
      <c r="D609" s="203"/>
      <c r="E609" s="203"/>
      <c r="F609" s="203"/>
      <c r="G609" s="175"/>
      <c r="H609" s="173"/>
      <c r="I609" s="173"/>
      <c r="J609" s="173"/>
      <c r="K609" s="139"/>
      <c r="L609" s="173"/>
      <c r="M609" s="173"/>
      <c r="N609" s="173"/>
      <c r="O609" s="139"/>
      <c r="P609" s="173"/>
      <c r="Q609" s="173"/>
      <c r="R609" s="173"/>
      <c r="S609" s="202"/>
    </row>
    <row r="610" spans="1:19" ht="25" customHeight="1" x14ac:dyDescent="0.35">
      <c r="A610" s="177"/>
      <c r="B610" s="205"/>
      <c r="C610" s="204"/>
      <c r="D610" s="203"/>
      <c r="E610" s="203"/>
      <c r="F610" s="203"/>
      <c r="G610" s="175"/>
      <c r="H610" s="173"/>
      <c r="I610" s="173"/>
      <c r="J610" s="173"/>
      <c r="K610" s="139"/>
      <c r="L610" s="173"/>
      <c r="M610" s="173"/>
      <c r="N610" s="173"/>
      <c r="O610" s="139"/>
      <c r="P610" s="173"/>
      <c r="Q610" s="173"/>
      <c r="R610" s="173"/>
      <c r="S610" s="202"/>
    </row>
    <row r="611" spans="1:19" ht="25" customHeight="1" x14ac:dyDescent="0.35">
      <c r="A611" s="177"/>
      <c r="B611" s="205"/>
      <c r="C611" s="204"/>
      <c r="D611" s="203"/>
      <c r="E611" s="203"/>
      <c r="F611" s="203"/>
      <c r="G611" s="175"/>
      <c r="H611" s="173"/>
      <c r="I611" s="173"/>
      <c r="J611" s="173"/>
      <c r="K611" s="139"/>
      <c r="L611" s="173"/>
      <c r="M611" s="173"/>
      <c r="N611" s="173"/>
      <c r="O611" s="139"/>
      <c r="P611" s="173"/>
      <c r="Q611" s="173"/>
      <c r="R611" s="173"/>
      <c r="S611" s="202"/>
    </row>
    <row r="612" spans="1:19" ht="25" customHeight="1" x14ac:dyDescent="0.35">
      <c r="A612" s="177"/>
      <c r="B612" s="205"/>
      <c r="C612" s="204"/>
      <c r="D612" s="203"/>
      <c r="E612" s="203"/>
      <c r="F612" s="203"/>
      <c r="G612" s="175"/>
      <c r="H612" s="173"/>
      <c r="I612" s="173"/>
      <c r="J612" s="173"/>
      <c r="K612" s="139"/>
      <c r="L612" s="173"/>
      <c r="M612" s="173"/>
      <c r="N612" s="173"/>
      <c r="O612" s="139"/>
      <c r="P612" s="173"/>
      <c r="Q612" s="173"/>
      <c r="R612" s="173"/>
      <c r="S612" s="202"/>
    </row>
    <row r="613" spans="1:19" ht="25" customHeight="1" x14ac:dyDescent="0.35">
      <c r="A613" s="177"/>
      <c r="B613" s="205"/>
      <c r="C613" s="204"/>
      <c r="D613" s="203"/>
      <c r="E613" s="203"/>
      <c r="F613" s="203"/>
      <c r="G613" s="175"/>
      <c r="H613" s="173"/>
      <c r="I613" s="173"/>
      <c r="J613" s="173"/>
      <c r="K613" s="139"/>
      <c r="L613" s="173"/>
      <c r="M613" s="173"/>
      <c r="N613" s="173"/>
      <c r="O613" s="139"/>
      <c r="P613" s="173"/>
      <c r="Q613" s="173"/>
      <c r="R613" s="173"/>
      <c r="S613" s="202"/>
    </row>
    <row r="614" spans="1:19" ht="25" customHeight="1" x14ac:dyDescent="0.35">
      <c r="A614" s="177"/>
      <c r="B614" s="205"/>
      <c r="C614" s="204"/>
      <c r="D614" s="203"/>
      <c r="E614" s="203"/>
      <c r="F614" s="203"/>
      <c r="G614" s="175"/>
      <c r="H614" s="173"/>
      <c r="I614" s="173"/>
      <c r="J614" s="173"/>
      <c r="K614" s="139"/>
      <c r="L614" s="173"/>
      <c r="M614" s="173"/>
      <c r="N614" s="173"/>
      <c r="O614" s="139"/>
      <c r="P614" s="173"/>
      <c r="Q614" s="173"/>
      <c r="R614" s="173"/>
      <c r="S614" s="202"/>
    </row>
    <row r="615" spans="1:19" ht="25" customHeight="1" x14ac:dyDescent="0.35">
      <c r="A615" s="177"/>
      <c r="B615" s="205"/>
      <c r="C615" s="204"/>
      <c r="D615" s="203"/>
      <c r="E615" s="203"/>
      <c r="F615" s="203"/>
      <c r="G615" s="175"/>
      <c r="H615" s="173"/>
      <c r="I615" s="173"/>
      <c r="J615" s="173"/>
      <c r="K615" s="139"/>
      <c r="L615" s="173"/>
      <c r="M615" s="173"/>
      <c r="N615" s="173"/>
      <c r="O615" s="139"/>
      <c r="P615" s="173"/>
      <c r="Q615" s="173"/>
      <c r="R615" s="173"/>
      <c r="S615" s="202"/>
    </row>
    <row r="616" spans="1:19" ht="25" customHeight="1" x14ac:dyDescent="0.35">
      <c r="A616" s="177"/>
      <c r="B616" s="205"/>
      <c r="C616" s="204"/>
      <c r="D616" s="203"/>
      <c r="E616" s="203"/>
      <c r="F616" s="203"/>
      <c r="G616" s="175"/>
      <c r="H616" s="173"/>
      <c r="I616" s="173"/>
      <c r="J616" s="173"/>
      <c r="K616" s="139"/>
      <c r="L616" s="173"/>
      <c r="M616" s="173"/>
      <c r="N616" s="173"/>
      <c r="O616" s="139"/>
      <c r="P616" s="173"/>
      <c r="Q616" s="173"/>
      <c r="R616" s="173"/>
      <c r="S616" s="202"/>
    </row>
    <row r="617" spans="1:19" ht="25" customHeight="1" x14ac:dyDescent="0.35">
      <c r="A617" s="177"/>
      <c r="B617" s="205"/>
      <c r="C617" s="204"/>
      <c r="D617" s="203"/>
      <c r="E617" s="203"/>
      <c r="F617" s="203"/>
      <c r="G617" s="175"/>
      <c r="H617" s="173"/>
      <c r="I617" s="173"/>
      <c r="J617" s="173"/>
      <c r="K617" s="139"/>
      <c r="L617" s="173"/>
      <c r="M617" s="173"/>
      <c r="N617" s="173"/>
      <c r="O617" s="139"/>
      <c r="P617" s="173"/>
      <c r="Q617" s="173"/>
      <c r="R617" s="173"/>
      <c r="S617" s="202"/>
    </row>
    <row r="618" spans="1:19" ht="25" customHeight="1" x14ac:dyDescent="0.35">
      <c r="A618" s="177"/>
      <c r="B618" s="205"/>
      <c r="C618" s="204"/>
      <c r="D618" s="203"/>
      <c r="E618" s="203"/>
      <c r="F618" s="203"/>
      <c r="G618" s="175"/>
      <c r="H618" s="173"/>
      <c r="I618" s="173"/>
      <c r="J618" s="173"/>
      <c r="K618" s="139"/>
      <c r="L618" s="173"/>
      <c r="M618" s="173"/>
      <c r="N618" s="173"/>
      <c r="O618" s="139"/>
      <c r="P618" s="173"/>
      <c r="Q618" s="173"/>
      <c r="R618" s="173"/>
      <c r="S618" s="202"/>
    </row>
    <row r="619" spans="1:19" ht="25" customHeight="1" x14ac:dyDescent="0.35">
      <c r="A619" s="177"/>
      <c r="B619" s="205"/>
      <c r="C619" s="204"/>
      <c r="D619" s="203"/>
      <c r="E619" s="203"/>
      <c r="F619" s="203"/>
      <c r="G619" s="175"/>
      <c r="H619" s="173"/>
      <c r="I619" s="173"/>
      <c r="J619" s="173"/>
      <c r="K619" s="139"/>
      <c r="L619" s="173"/>
      <c r="M619" s="173"/>
      <c r="N619" s="173"/>
      <c r="O619" s="139"/>
      <c r="P619" s="173"/>
      <c r="Q619" s="173"/>
      <c r="R619" s="173"/>
      <c r="S619" s="202"/>
    </row>
    <row r="620" spans="1:19" ht="25" customHeight="1" x14ac:dyDescent="0.35">
      <c r="A620" s="177"/>
      <c r="B620" s="205"/>
      <c r="C620" s="204"/>
      <c r="D620" s="203"/>
      <c r="E620" s="203"/>
      <c r="F620" s="203"/>
      <c r="G620" s="175"/>
      <c r="H620" s="173"/>
      <c r="I620" s="173"/>
      <c r="J620" s="173"/>
      <c r="K620" s="139"/>
      <c r="L620" s="173"/>
      <c r="M620" s="173"/>
      <c r="N620" s="173"/>
      <c r="O620" s="139"/>
      <c r="P620" s="173"/>
      <c r="Q620" s="173"/>
      <c r="R620" s="173"/>
      <c r="S620" s="202"/>
    </row>
    <row r="621" spans="1:19" ht="25" customHeight="1" x14ac:dyDescent="0.35">
      <c r="A621" s="177"/>
      <c r="B621" s="205"/>
      <c r="C621" s="204"/>
      <c r="D621" s="203"/>
      <c r="E621" s="203"/>
      <c r="F621" s="203"/>
      <c r="G621" s="175"/>
      <c r="H621" s="173"/>
      <c r="I621" s="173"/>
      <c r="J621" s="173"/>
      <c r="K621" s="139"/>
      <c r="L621" s="173"/>
      <c r="M621" s="173"/>
      <c r="N621" s="173"/>
      <c r="O621" s="139"/>
      <c r="P621" s="173"/>
      <c r="Q621" s="173"/>
      <c r="R621" s="173"/>
      <c r="S621" s="202"/>
    </row>
    <row r="622" spans="1:19" ht="25" customHeight="1" x14ac:dyDescent="0.35">
      <c r="A622" s="177"/>
      <c r="B622" s="205"/>
      <c r="C622" s="204"/>
      <c r="D622" s="203"/>
      <c r="E622" s="203"/>
      <c r="F622" s="203"/>
      <c r="G622" s="175"/>
      <c r="H622" s="173"/>
      <c r="I622" s="173"/>
      <c r="J622" s="173"/>
      <c r="K622" s="139"/>
      <c r="L622" s="173"/>
      <c r="M622" s="173"/>
      <c r="N622" s="173"/>
      <c r="O622" s="139"/>
      <c r="P622" s="173"/>
      <c r="Q622" s="173"/>
      <c r="R622" s="173"/>
      <c r="S622" s="202"/>
    </row>
    <row r="623" spans="1:19" ht="25" customHeight="1" x14ac:dyDescent="0.35">
      <c r="A623" s="177"/>
      <c r="B623" s="205"/>
      <c r="C623" s="204"/>
      <c r="D623" s="203"/>
      <c r="E623" s="203"/>
      <c r="F623" s="203"/>
      <c r="G623" s="175"/>
      <c r="H623" s="173"/>
      <c r="I623" s="173"/>
      <c r="J623" s="173"/>
      <c r="K623" s="139"/>
      <c r="L623" s="173"/>
      <c r="M623" s="173"/>
      <c r="N623" s="173"/>
      <c r="O623" s="139"/>
      <c r="P623" s="173"/>
      <c r="Q623" s="173"/>
      <c r="R623" s="173"/>
      <c r="S623" s="202"/>
    </row>
    <row r="624" spans="1:19" ht="25" customHeight="1" x14ac:dyDescent="0.35">
      <c r="A624" s="177"/>
      <c r="B624" s="205"/>
      <c r="C624" s="204"/>
      <c r="D624" s="203"/>
      <c r="E624" s="203"/>
      <c r="F624" s="203"/>
      <c r="G624" s="175"/>
      <c r="H624" s="173"/>
      <c r="I624" s="173"/>
      <c r="J624" s="173"/>
      <c r="K624" s="139"/>
      <c r="L624" s="173"/>
      <c r="M624" s="173"/>
      <c r="N624" s="173"/>
      <c r="O624" s="139"/>
      <c r="P624" s="173"/>
      <c r="Q624" s="173"/>
      <c r="R624" s="173"/>
      <c r="S624" s="202"/>
    </row>
    <row r="625" spans="1:19" ht="25" customHeight="1" x14ac:dyDescent="0.35">
      <c r="A625" s="177"/>
      <c r="B625" s="205"/>
      <c r="C625" s="204"/>
      <c r="D625" s="203"/>
      <c r="E625" s="203"/>
      <c r="F625" s="203"/>
      <c r="G625" s="175"/>
      <c r="H625" s="173"/>
      <c r="I625" s="173"/>
      <c r="J625" s="173"/>
      <c r="K625" s="139"/>
      <c r="L625" s="173"/>
      <c r="M625" s="173"/>
      <c r="N625" s="173"/>
      <c r="O625" s="139"/>
      <c r="P625" s="173"/>
      <c r="Q625" s="173"/>
      <c r="R625" s="173"/>
      <c r="S625" s="202"/>
    </row>
    <row r="626" spans="1:19" ht="25" customHeight="1" x14ac:dyDescent="0.35">
      <c r="A626" s="177"/>
      <c r="B626" s="205"/>
      <c r="C626" s="204"/>
      <c r="D626" s="203"/>
      <c r="E626" s="203"/>
      <c r="F626" s="203"/>
      <c r="G626" s="175"/>
      <c r="H626" s="173"/>
      <c r="I626" s="173"/>
      <c r="J626" s="173"/>
      <c r="K626" s="139"/>
      <c r="L626" s="173"/>
      <c r="M626" s="173"/>
      <c r="N626" s="173"/>
      <c r="O626" s="139"/>
      <c r="P626" s="173"/>
      <c r="Q626" s="173"/>
      <c r="R626" s="173"/>
      <c r="S626" s="202"/>
    </row>
    <row r="627" spans="1:19" ht="25" customHeight="1" x14ac:dyDescent="0.35">
      <c r="A627" s="177"/>
      <c r="B627" s="205"/>
      <c r="C627" s="204"/>
      <c r="D627" s="203"/>
      <c r="E627" s="203"/>
      <c r="F627" s="203"/>
      <c r="G627" s="175"/>
      <c r="H627" s="173"/>
      <c r="I627" s="173"/>
      <c r="J627" s="173"/>
      <c r="K627" s="139"/>
      <c r="L627" s="173"/>
      <c r="M627" s="173"/>
      <c r="N627" s="173"/>
      <c r="O627" s="139"/>
      <c r="P627" s="173"/>
      <c r="Q627" s="173"/>
      <c r="R627" s="173"/>
      <c r="S627" s="202"/>
    </row>
    <row r="628" spans="1:19" ht="25" customHeight="1" x14ac:dyDescent="0.35">
      <c r="A628" s="177"/>
      <c r="B628" s="205"/>
      <c r="C628" s="204"/>
      <c r="D628" s="203"/>
      <c r="E628" s="203"/>
      <c r="F628" s="203"/>
      <c r="G628" s="175"/>
      <c r="H628" s="173"/>
      <c r="I628" s="173"/>
      <c r="J628" s="173"/>
      <c r="K628" s="139"/>
      <c r="L628" s="173"/>
      <c r="M628" s="173"/>
      <c r="N628" s="173"/>
      <c r="O628" s="139"/>
      <c r="P628" s="173"/>
      <c r="Q628" s="173"/>
      <c r="R628" s="173"/>
      <c r="S628" s="202"/>
    </row>
    <row r="629" spans="1:19" ht="25" customHeight="1" x14ac:dyDescent="0.35">
      <c r="A629" s="177"/>
      <c r="B629" s="205"/>
      <c r="C629" s="204"/>
      <c r="D629" s="203"/>
      <c r="E629" s="203"/>
      <c r="F629" s="203"/>
      <c r="G629" s="175"/>
      <c r="H629" s="173"/>
      <c r="I629" s="173"/>
      <c r="J629" s="173"/>
      <c r="K629" s="139"/>
      <c r="L629" s="173"/>
      <c r="M629" s="173"/>
      <c r="N629" s="173"/>
      <c r="O629" s="139"/>
      <c r="P629" s="173"/>
      <c r="Q629" s="173"/>
      <c r="R629" s="173"/>
      <c r="S629" s="202"/>
    </row>
    <row r="630" spans="1:19" ht="25" customHeight="1" x14ac:dyDescent="0.35">
      <c r="A630" s="177"/>
      <c r="B630" s="205"/>
      <c r="C630" s="204"/>
      <c r="D630" s="203"/>
      <c r="E630" s="203"/>
      <c r="F630" s="203"/>
      <c r="G630" s="175"/>
      <c r="H630" s="173"/>
      <c r="I630" s="173"/>
      <c r="J630" s="173"/>
      <c r="K630" s="139"/>
      <c r="L630" s="173"/>
      <c r="M630" s="173"/>
      <c r="N630" s="173"/>
      <c r="O630" s="139"/>
      <c r="P630" s="173"/>
      <c r="Q630" s="173"/>
      <c r="R630" s="173"/>
      <c r="S630" s="202"/>
    </row>
    <row r="631" spans="1:19" ht="25" customHeight="1" x14ac:dyDescent="0.35">
      <c r="A631" s="177"/>
      <c r="B631" s="205"/>
      <c r="C631" s="204"/>
      <c r="D631" s="203"/>
      <c r="E631" s="203"/>
      <c r="F631" s="203"/>
      <c r="G631" s="175"/>
      <c r="H631" s="173"/>
      <c r="I631" s="173"/>
      <c r="J631" s="173"/>
      <c r="K631" s="139"/>
      <c r="L631" s="173"/>
      <c r="M631" s="173"/>
      <c r="N631" s="173"/>
      <c r="O631" s="139"/>
      <c r="P631" s="173"/>
      <c r="Q631" s="173"/>
      <c r="R631" s="173"/>
      <c r="S631" s="202"/>
    </row>
    <row r="632" spans="1:19" ht="25" customHeight="1" x14ac:dyDescent="0.35">
      <c r="A632" s="177"/>
      <c r="B632" s="205"/>
      <c r="C632" s="204"/>
      <c r="D632" s="203"/>
      <c r="E632" s="203"/>
      <c r="F632" s="203"/>
      <c r="G632" s="175"/>
      <c r="H632" s="173"/>
      <c r="I632" s="173"/>
      <c r="J632" s="173"/>
      <c r="K632" s="139"/>
      <c r="L632" s="173"/>
      <c r="M632" s="173"/>
      <c r="N632" s="173"/>
      <c r="O632" s="139"/>
      <c r="P632" s="173"/>
      <c r="Q632" s="173"/>
      <c r="R632" s="173"/>
      <c r="S632" s="202"/>
    </row>
    <row r="633" spans="1:19" ht="25" customHeight="1" x14ac:dyDescent="0.35">
      <c r="A633" s="177"/>
      <c r="B633" s="205"/>
      <c r="C633" s="204"/>
      <c r="D633" s="203"/>
      <c r="E633" s="203"/>
      <c r="F633" s="203"/>
      <c r="G633" s="175"/>
      <c r="H633" s="173"/>
      <c r="I633" s="173"/>
      <c r="J633" s="173"/>
      <c r="K633" s="139"/>
      <c r="L633" s="173"/>
      <c r="M633" s="173"/>
      <c r="N633" s="173"/>
      <c r="O633" s="139"/>
      <c r="P633" s="173"/>
      <c r="Q633" s="173"/>
      <c r="R633" s="173"/>
      <c r="S633" s="202"/>
    </row>
    <row r="634" spans="1:19" ht="25" customHeight="1" x14ac:dyDescent="0.35">
      <c r="A634" s="177"/>
      <c r="B634" s="205"/>
      <c r="C634" s="204"/>
      <c r="D634" s="203"/>
      <c r="E634" s="203"/>
      <c r="F634" s="203"/>
      <c r="G634" s="175"/>
      <c r="H634" s="173"/>
      <c r="I634" s="173"/>
      <c r="J634" s="173"/>
      <c r="K634" s="139"/>
      <c r="L634" s="173"/>
      <c r="M634" s="173"/>
      <c r="N634" s="173"/>
      <c r="O634" s="139"/>
      <c r="P634" s="173"/>
      <c r="Q634" s="173"/>
      <c r="R634" s="173"/>
      <c r="S634" s="202"/>
    </row>
    <row r="635" spans="1:19" ht="25" customHeight="1" x14ac:dyDescent="0.35">
      <c r="A635" s="177"/>
      <c r="B635" s="205"/>
      <c r="C635" s="204"/>
      <c r="D635" s="203"/>
      <c r="E635" s="203"/>
      <c r="F635" s="203"/>
      <c r="G635" s="175"/>
      <c r="H635" s="173"/>
      <c r="I635" s="173"/>
      <c r="J635" s="173"/>
      <c r="K635" s="139"/>
      <c r="L635" s="173"/>
      <c r="M635" s="173"/>
      <c r="N635" s="173"/>
      <c r="O635" s="139"/>
      <c r="P635" s="173"/>
      <c r="Q635" s="173"/>
      <c r="R635" s="173"/>
      <c r="S635" s="202"/>
    </row>
    <row r="636" spans="1:19" ht="25" customHeight="1" x14ac:dyDescent="0.35">
      <c r="A636" s="177"/>
      <c r="B636" s="205"/>
      <c r="C636" s="204"/>
      <c r="D636" s="203"/>
      <c r="E636" s="203"/>
      <c r="F636" s="203"/>
      <c r="G636" s="175"/>
      <c r="H636" s="173"/>
      <c r="I636" s="173"/>
      <c r="J636" s="173"/>
      <c r="K636" s="139"/>
      <c r="L636" s="173"/>
      <c r="M636" s="173"/>
      <c r="N636" s="173"/>
      <c r="O636" s="139"/>
      <c r="P636" s="173"/>
      <c r="Q636" s="173"/>
      <c r="R636" s="173"/>
      <c r="S636" s="202"/>
    </row>
    <row r="637" spans="1:19" ht="25" customHeight="1" x14ac:dyDescent="0.35">
      <c r="A637" s="177"/>
      <c r="B637" s="205"/>
      <c r="C637" s="204"/>
      <c r="D637" s="203"/>
      <c r="E637" s="203"/>
      <c r="F637" s="203"/>
      <c r="G637" s="175"/>
      <c r="H637" s="173"/>
      <c r="I637" s="173"/>
      <c r="J637" s="173"/>
      <c r="K637" s="139"/>
      <c r="L637" s="173"/>
      <c r="M637" s="173"/>
      <c r="N637" s="173"/>
      <c r="O637" s="139"/>
      <c r="P637" s="173"/>
      <c r="Q637" s="173"/>
      <c r="R637" s="173"/>
      <c r="S637" s="202"/>
    </row>
    <row r="638" spans="1:19" ht="25" customHeight="1" x14ac:dyDescent="0.35">
      <c r="A638" s="177"/>
      <c r="B638" s="205"/>
      <c r="C638" s="204"/>
      <c r="D638" s="203"/>
      <c r="E638" s="203"/>
      <c r="F638" s="203"/>
      <c r="G638" s="175"/>
      <c r="H638" s="173"/>
      <c r="I638" s="173"/>
      <c r="J638" s="173"/>
      <c r="K638" s="139"/>
      <c r="L638" s="173"/>
      <c r="M638" s="173"/>
      <c r="N638" s="173"/>
      <c r="O638" s="139"/>
      <c r="P638" s="173"/>
      <c r="Q638" s="173"/>
      <c r="R638" s="173"/>
      <c r="S638" s="202"/>
    </row>
    <row r="639" spans="1:19" ht="25" customHeight="1" x14ac:dyDescent="0.35">
      <c r="A639" s="177"/>
      <c r="B639" s="205"/>
      <c r="C639" s="204"/>
      <c r="D639" s="203"/>
      <c r="E639" s="203"/>
      <c r="F639" s="203"/>
      <c r="G639" s="175"/>
      <c r="H639" s="173"/>
      <c r="I639" s="173"/>
      <c r="J639" s="173"/>
      <c r="K639" s="139"/>
      <c r="L639" s="173"/>
      <c r="M639" s="173"/>
      <c r="N639" s="173"/>
      <c r="O639" s="139"/>
      <c r="P639" s="173"/>
      <c r="Q639" s="173"/>
      <c r="R639" s="173"/>
      <c r="S639" s="202"/>
    </row>
    <row r="640" spans="1:19" ht="25" customHeight="1" x14ac:dyDescent="0.35">
      <c r="A640" s="177"/>
      <c r="B640" s="205"/>
      <c r="C640" s="204"/>
      <c r="D640" s="203"/>
      <c r="E640" s="203"/>
      <c r="F640" s="203"/>
      <c r="G640" s="175"/>
      <c r="H640" s="173"/>
      <c r="I640" s="173"/>
      <c r="J640" s="173"/>
      <c r="K640" s="139"/>
      <c r="L640" s="173"/>
      <c r="M640" s="173"/>
      <c r="N640" s="173"/>
      <c r="O640" s="139"/>
      <c r="P640" s="173"/>
      <c r="Q640" s="173"/>
      <c r="R640" s="173"/>
      <c r="S640" s="202"/>
    </row>
    <row r="641" spans="1:19" ht="25" customHeight="1" x14ac:dyDescent="0.35">
      <c r="A641" s="177"/>
      <c r="B641" s="205"/>
      <c r="C641" s="204"/>
      <c r="D641" s="203"/>
      <c r="E641" s="203"/>
      <c r="F641" s="203"/>
      <c r="G641" s="175"/>
      <c r="H641" s="173"/>
      <c r="I641" s="173"/>
      <c r="J641" s="173"/>
      <c r="K641" s="139"/>
      <c r="L641" s="173"/>
      <c r="M641" s="173"/>
      <c r="N641" s="173"/>
      <c r="O641" s="139"/>
      <c r="P641" s="173"/>
      <c r="Q641" s="173"/>
      <c r="R641" s="173"/>
      <c r="S641" s="202"/>
    </row>
    <row r="642" spans="1:19" ht="25" customHeight="1" x14ac:dyDescent="0.35">
      <c r="A642" s="177"/>
      <c r="B642" s="205"/>
      <c r="C642" s="204"/>
      <c r="D642" s="203"/>
      <c r="E642" s="203"/>
      <c r="F642" s="203"/>
      <c r="G642" s="175"/>
      <c r="H642" s="173"/>
      <c r="I642" s="173"/>
      <c r="J642" s="173"/>
      <c r="K642" s="139"/>
      <c r="L642" s="173"/>
      <c r="M642" s="173"/>
      <c r="N642" s="173"/>
      <c r="O642" s="139"/>
      <c r="P642" s="173"/>
      <c r="Q642" s="173"/>
      <c r="R642" s="173"/>
      <c r="S642" s="202"/>
    </row>
    <row r="643" spans="1:19" ht="25" customHeight="1" x14ac:dyDescent="0.35">
      <c r="A643" s="177"/>
      <c r="B643" s="205"/>
      <c r="C643" s="204"/>
      <c r="D643" s="203"/>
      <c r="E643" s="203"/>
      <c r="F643" s="203"/>
      <c r="G643" s="175"/>
      <c r="H643" s="173"/>
      <c r="I643" s="173"/>
      <c r="J643" s="173"/>
      <c r="K643" s="139"/>
      <c r="L643" s="173"/>
      <c r="M643" s="173"/>
      <c r="N643" s="173"/>
      <c r="O643" s="139"/>
      <c r="P643" s="173"/>
      <c r="Q643" s="173"/>
      <c r="R643" s="173"/>
      <c r="S643" s="202"/>
    </row>
    <row r="644" spans="1:19" ht="25" customHeight="1" x14ac:dyDescent="0.35">
      <c r="A644" s="177"/>
      <c r="B644" s="205"/>
      <c r="C644" s="204"/>
      <c r="D644" s="203"/>
      <c r="E644" s="203"/>
      <c r="F644" s="203"/>
      <c r="G644" s="175"/>
      <c r="H644" s="173"/>
      <c r="I644" s="173"/>
      <c r="J644" s="173"/>
      <c r="K644" s="139"/>
      <c r="L644" s="173"/>
      <c r="M644" s="173"/>
      <c r="N644" s="173"/>
      <c r="O644" s="139"/>
      <c r="P644" s="173"/>
      <c r="Q644" s="173"/>
      <c r="R644" s="173"/>
      <c r="S644" s="202"/>
    </row>
    <row r="645" spans="1:19" ht="25" customHeight="1" x14ac:dyDescent="0.35">
      <c r="A645" s="177"/>
      <c r="B645" s="205"/>
      <c r="C645" s="204"/>
      <c r="D645" s="203"/>
      <c r="E645" s="203"/>
      <c r="F645" s="203"/>
      <c r="G645" s="175"/>
      <c r="H645" s="173"/>
      <c r="I645" s="173"/>
      <c r="J645" s="173"/>
      <c r="K645" s="139"/>
      <c r="L645" s="173"/>
      <c r="M645" s="173"/>
      <c r="N645" s="173"/>
      <c r="O645" s="139"/>
      <c r="P645" s="173"/>
      <c r="Q645" s="173"/>
      <c r="R645" s="173"/>
      <c r="S645" s="202"/>
    </row>
    <row r="646" spans="1:19" ht="25" customHeight="1" x14ac:dyDescent="0.35">
      <c r="A646" s="177"/>
      <c r="B646" s="205"/>
      <c r="C646" s="204"/>
      <c r="D646" s="203"/>
      <c r="E646" s="203"/>
      <c r="F646" s="203"/>
      <c r="G646" s="175"/>
      <c r="H646" s="173"/>
      <c r="I646" s="173"/>
      <c r="J646" s="173"/>
      <c r="K646" s="139"/>
      <c r="L646" s="173"/>
      <c r="M646" s="173"/>
      <c r="N646" s="173"/>
      <c r="O646" s="139"/>
      <c r="P646" s="173"/>
      <c r="Q646" s="173"/>
      <c r="R646" s="173"/>
      <c r="S646" s="202"/>
    </row>
    <row r="647" spans="1:19" ht="25" customHeight="1" x14ac:dyDescent="0.35">
      <c r="A647" s="177"/>
      <c r="B647" s="205"/>
      <c r="C647" s="204"/>
      <c r="D647" s="203"/>
      <c r="E647" s="203"/>
      <c r="F647" s="203"/>
      <c r="G647" s="175"/>
      <c r="H647" s="173"/>
      <c r="I647" s="173"/>
      <c r="J647" s="173"/>
      <c r="K647" s="139"/>
      <c r="L647" s="173"/>
      <c r="M647" s="173"/>
      <c r="N647" s="173"/>
      <c r="O647" s="139"/>
      <c r="P647" s="173"/>
      <c r="Q647" s="173"/>
      <c r="R647" s="173"/>
      <c r="S647" s="202"/>
    </row>
    <row r="648" spans="1:19" ht="25" customHeight="1" x14ac:dyDescent="0.35">
      <c r="A648" s="177"/>
      <c r="B648" s="205"/>
      <c r="C648" s="204"/>
      <c r="D648" s="203"/>
      <c r="E648" s="203"/>
      <c r="F648" s="203"/>
      <c r="G648" s="175"/>
      <c r="H648" s="173"/>
      <c r="I648" s="173"/>
      <c r="J648" s="173"/>
      <c r="K648" s="139"/>
      <c r="L648" s="173"/>
      <c r="M648" s="173"/>
      <c r="N648" s="173"/>
      <c r="O648" s="139"/>
      <c r="P648" s="173"/>
      <c r="Q648" s="173"/>
      <c r="R648" s="173"/>
      <c r="S648" s="202"/>
    </row>
    <row r="649" spans="1:19" ht="25" customHeight="1" x14ac:dyDescent="0.35">
      <c r="A649" s="177"/>
      <c r="B649" s="205"/>
      <c r="C649" s="204"/>
      <c r="D649" s="203"/>
      <c r="E649" s="203"/>
      <c r="F649" s="203"/>
      <c r="G649" s="175"/>
      <c r="H649" s="173"/>
      <c r="I649" s="173"/>
      <c r="J649" s="173"/>
      <c r="K649" s="139"/>
      <c r="L649" s="173"/>
      <c r="M649" s="173"/>
      <c r="N649" s="173"/>
      <c r="O649" s="139"/>
      <c r="P649" s="173"/>
      <c r="Q649" s="173"/>
      <c r="R649" s="173"/>
      <c r="S649" s="202"/>
    </row>
    <row r="650" spans="1:19" ht="25" customHeight="1" x14ac:dyDescent="0.35">
      <c r="A650" s="177"/>
      <c r="B650" s="205"/>
      <c r="C650" s="204"/>
      <c r="D650" s="203"/>
      <c r="E650" s="203"/>
      <c r="F650" s="203"/>
      <c r="G650" s="175"/>
      <c r="H650" s="173"/>
      <c r="I650" s="173"/>
      <c r="J650" s="173"/>
      <c r="K650" s="139"/>
      <c r="L650" s="173"/>
      <c r="M650" s="173"/>
      <c r="N650" s="173"/>
      <c r="O650" s="139"/>
      <c r="P650" s="173"/>
      <c r="Q650" s="173"/>
      <c r="R650" s="173"/>
      <c r="S650" s="202"/>
    </row>
    <row r="651" spans="1:19" ht="25" customHeight="1" x14ac:dyDescent="0.35">
      <c r="A651" s="177"/>
      <c r="B651" s="205"/>
      <c r="C651" s="204"/>
      <c r="D651" s="203"/>
      <c r="E651" s="203"/>
      <c r="F651" s="203"/>
      <c r="G651" s="175"/>
      <c r="H651" s="173"/>
      <c r="I651" s="173"/>
      <c r="J651" s="173"/>
      <c r="K651" s="139"/>
      <c r="L651" s="173"/>
      <c r="M651" s="173"/>
      <c r="N651" s="173"/>
      <c r="O651" s="139"/>
      <c r="P651" s="173"/>
      <c r="Q651" s="173"/>
      <c r="R651" s="173"/>
      <c r="S651" s="202"/>
    </row>
    <row r="652" spans="1:19" ht="25" customHeight="1" x14ac:dyDescent="0.35">
      <c r="A652" s="177"/>
      <c r="B652" s="205"/>
      <c r="C652" s="204"/>
      <c r="D652" s="203"/>
      <c r="E652" s="203"/>
      <c r="F652" s="203"/>
      <c r="G652" s="175"/>
      <c r="H652" s="173"/>
      <c r="I652" s="173"/>
      <c r="J652" s="173"/>
      <c r="K652" s="139"/>
      <c r="L652" s="173"/>
      <c r="M652" s="173"/>
      <c r="N652" s="173"/>
      <c r="O652" s="139"/>
      <c r="P652" s="173"/>
      <c r="Q652" s="173"/>
      <c r="R652" s="173"/>
      <c r="S652" s="202"/>
    </row>
    <row r="653" spans="1:19" ht="25" customHeight="1" x14ac:dyDescent="0.35">
      <c r="A653" s="177"/>
      <c r="B653" s="205"/>
      <c r="C653" s="204"/>
      <c r="D653" s="203"/>
      <c r="E653" s="203"/>
      <c r="F653" s="203"/>
      <c r="G653" s="175"/>
      <c r="H653" s="173"/>
      <c r="I653" s="173"/>
      <c r="J653" s="173"/>
      <c r="K653" s="139"/>
      <c r="L653" s="173"/>
      <c r="M653" s="173"/>
      <c r="N653" s="173"/>
      <c r="O653" s="139"/>
      <c r="P653" s="173"/>
      <c r="Q653" s="173"/>
      <c r="R653" s="173"/>
      <c r="S653" s="202"/>
    </row>
    <row r="654" spans="1:19" ht="25" customHeight="1" x14ac:dyDescent="0.35">
      <c r="A654" s="177"/>
      <c r="B654" s="205"/>
      <c r="C654" s="204"/>
      <c r="D654" s="203"/>
      <c r="E654" s="203"/>
      <c r="F654" s="203"/>
      <c r="G654" s="175"/>
      <c r="H654" s="173"/>
      <c r="I654" s="173"/>
      <c r="J654" s="173"/>
      <c r="K654" s="139"/>
      <c r="L654" s="173"/>
      <c r="M654" s="173"/>
      <c r="N654" s="173"/>
      <c r="O654" s="139"/>
      <c r="P654" s="173"/>
      <c r="Q654" s="173"/>
      <c r="R654" s="173"/>
      <c r="S654" s="202"/>
    </row>
    <row r="655" spans="1:19" ht="25" customHeight="1" x14ac:dyDescent="0.35">
      <c r="A655" s="177"/>
      <c r="B655" s="205"/>
      <c r="C655" s="204"/>
      <c r="D655" s="203"/>
      <c r="E655" s="203"/>
      <c r="F655" s="203"/>
      <c r="G655" s="175"/>
      <c r="H655" s="173"/>
      <c r="I655" s="173"/>
      <c r="J655" s="173"/>
      <c r="K655" s="139"/>
      <c r="L655" s="173"/>
      <c r="M655" s="173"/>
      <c r="N655" s="173"/>
      <c r="O655" s="139"/>
      <c r="P655" s="173"/>
      <c r="Q655" s="173"/>
      <c r="R655" s="173"/>
      <c r="S655" s="202"/>
    </row>
    <row r="656" spans="1:19" ht="25" customHeight="1" x14ac:dyDescent="0.35">
      <c r="A656" s="177"/>
      <c r="B656" s="205"/>
      <c r="C656" s="204"/>
      <c r="D656" s="203"/>
      <c r="E656" s="203"/>
      <c r="F656" s="203"/>
      <c r="G656" s="175"/>
      <c r="H656" s="173"/>
      <c r="I656" s="173"/>
      <c r="J656" s="173"/>
      <c r="K656" s="139"/>
      <c r="L656" s="173"/>
      <c r="M656" s="173"/>
      <c r="N656" s="173"/>
      <c r="O656" s="139"/>
      <c r="P656" s="173"/>
      <c r="Q656" s="173"/>
      <c r="R656" s="173"/>
      <c r="S656" s="202"/>
    </row>
    <row r="657" spans="1:19" ht="25" customHeight="1" x14ac:dyDescent="0.35">
      <c r="A657" s="177"/>
      <c r="B657" s="205"/>
      <c r="C657" s="204"/>
      <c r="D657" s="203"/>
      <c r="E657" s="203"/>
      <c r="F657" s="203"/>
      <c r="G657" s="175"/>
      <c r="H657" s="173"/>
      <c r="I657" s="173"/>
      <c r="J657" s="173"/>
      <c r="K657" s="139"/>
      <c r="L657" s="173"/>
      <c r="M657" s="173"/>
      <c r="N657" s="173"/>
      <c r="O657" s="139"/>
      <c r="P657" s="173"/>
      <c r="Q657" s="173"/>
      <c r="R657" s="173"/>
      <c r="S657" s="202"/>
    </row>
    <row r="658" spans="1:19" ht="25" customHeight="1" x14ac:dyDescent="0.35">
      <c r="A658" s="177"/>
      <c r="B658" s="205"/>
      <c r="C658" s="204"/>
      <c r="D658" s="203"/>
      <c r="E658" s="203"/>
      <c r="F658" s="203"/>
      <c r="G658" s="175"/>
      <c r="H658" s="173"/>
      <c r="I658" s="173"/>
      <c r="J658" s="173"/>
      <c r="K658" s="139"/>
      <c r="L658" s="173"/>
      <c r="M658" s="173"/>
      <c r="N658" s="173"/>
      <c r="O658" s="139"/>
      <c r="P658" s="173"/>
      <c r="Q658" s="173"/>
      <c r="R658" s="173"/>
      <c r="S658" s="202"/>
    </row>
    <row r="659" spans="1:19" ht="25" customHeight="1" x14ac:dyDescent="0.35">
      <c r="A659" s="177"/>
      <c r="B659" s="205"/>
      <c r="C659" s="204"/>
      <c r="D659" s="203"/>
      <c r="E659" s="203"/>
      <c r="F659" s="203"/>
      <c r="G659" s="175"/>
      <c r="H659" s="173"/>
      <c r="I659" s="173"/>
      <c r="J659" s="173"/>
      <c r="K659" s="139"/>
      <c r="L659" s="173"/>
      <c r="M659" s="173"/>
      <c r="N659" s="173"/>
      <c r="O659" s="139"/>
      <c r="P659" s="173"/>
      <c r="Q659" s="173"/>
      <c r="R659" s="173"/>
      <c r="S659" s="202"/>
    </row>
    <row r="660" spans="1:19" ht="25" customHeight="1" x14ac:dyDescent="0.35">
      <c r="A660" s="177"/>
      <c r="B660" s="205"/>
      <c r="C660" s="204"/>
      <c r="D660" s="203"/>
      <c r="E660" s="203"/>
      <c r="F660" s="203"/>
      <c r="G660" s="175"/>
      <c r="H660" s="173"/>
      <c r="I660" s="173"/>
      <c r="J660" s="173"/>
      <c r="K660" s="139"/>
      <c r="L660" s="173"/>
      <c r="M660" s="173"/>
      <c r="N660" s="173"/>
      <c r="O660" s="139"/>
      <c r="P660" s="173"/>
      <c r="Q660" s="173"/>
      <c r="R660" s="173"/>
      <c r="S660" s="202"/>
    </row>
    <row r="661" spans="1:19" ht="25" customHeight="1" x14ac:dyDescent="0.35">
      <c r="A661" s="177"/>
      <c r="B661" s="205"/>
      <c r="C661" s="204"/>
      <c r="D661" s="203"/>
      <c r="E661" s="203"/>
      <c r="F661" s="203"/>
      <c r="G661" s="175"/>
      <c r="H661" s="173"/>
      <c r="I661" s="173"/>
      <c r="J661" s="173"/>
      <c r="K661" s="139"/>
      <c r="L661" s="173"/>
      <c r="M661" s="173"/>
      <c r="N661" s="173"/>
      <c r="O661" s="139"/>
      <c r="P661" s="173"/>
      <c r="Q661" s="173"/>
      <c r="R661" s="173"/>
      <c r="S661" s="202"/>
    </row>
    <row r="662" spans="1:19" ht="25" customHeight="1" x14ac:dyDescent="0.35">
      <c r="A662" s="177"/>
      <c r="B662" s="205"/>
      <c r="C662" s="204"/>
      <c r="D662" s="203"/>
      <c r="E662" s="203"/>
      <c r="F662" s="203"/>
      <c r="G662" s="175"/>
      <c r="H662" s="173"/>
      <c r="I662" s="173"/>
      <c r="J662" s="173"/>
      <c r="K662" s="139"/>
      <c r="L662" s="173"/>
      <c r="M662" s="173"/>
      <c r="N662" s="173"/>
      <c r="O662" s="139"/>
      <c r="P662" s="173"/>
      <c r="Q662" s="173"/>
      <c r="R662" s="173"/>
      <c r="S662" s="202"/>
    </row>
    <row r="663" spans="1:19" ht="25" customHeight="1" x14ac:dyDescent="0.35">
      <c r="A663" s="177"/>
      <c r="B663" s="205"/>
      <c r="C663" s="204"/>
      <c r="D663" s="203"/>
      <c r="E663" s="203"/>
      <c r="F663" s="203"/>
      <c r="G663" s="175"/>
      <c r="H663" s="173"/>
      <c r="I663" s="173"/>
      <c r="J663" s="173"/>
      <c r="K663" s="139"/>
      <c r="L663" s="173"/>
      <c r="M663" s="173"/>
      <c r="N663" s="173"/>
      <c r="O663" s="139"/>
      <c r="P663" s="173"/>
      <c r="Q663" s="173"/>
      <c r="R663" s="173"/>
      <c r="S663" s="202"/>
    </row>
    <row r="664" spans="1:19" ht="25" customHeight="1" x14ac:dyDescent="0.35">
      <c r="A664" s="177"/>
      <c r="B664" s="205"/>
      <c r="C664" s="204"/>
      <c r="D664" s="203"/>
      <c r="E664" s="203"/>
      <c r="F664" s="203"/>
      <c r="G664" s="175"/>
      <c r="H664" s="173"/>
      <c r="I664" s="173"/>
      <c r="J664" s="173"/>
      <c r="K664" s="139"/>
      <c r="L664" s="173"/>
      <c r="M664" s="173"/>
      <c r="N664" s="173"/>
      <c r="O664" s="139"/>
      <c r="P664" s="173"/>
      <c r="Q664" s="173"/>
      <c r="R664" s="173"/>
      <c r="S664" s="202"/>
    </row>
    <row r="665" spans="1:19" ht="25" customHeight="1" x14ac:dyDescent="0.35">
      <c r="A665" s="177"/>
      <c r="B665" s="205"/>
      <c r="C665" s="204"/>
      <c r="D665" s="203"/>
      <c r="E665" s="203"/>
      <c r="F665" s="203"/>
      <c r="G665" s="175"/>
      <c r="H665" s="173"/>
      <c r="I665" s="173"/>
      <c r="J665" s="173"/>
      <c r="K665" s="139"/>
      <c r="L665" s="173"/>
      <c r="M665" s="173"/>
      <c r="N665" s="173"/>
      <c r="O665" s="139"/>
      <c r="P665" s="173"/>
      <c r="Q665" s="173"/>
      <c r="R665" s="173"/>
      <c r="S665" s="202"/>
    </row>
    <row r="666" spans="1:19" ht="25" customHeight="1" x14ac:dyDescent="0.35">
      <c r="A666" s="177"/>
      <c r="B666" s="205"/>
      <c r="C666" s="204"/>
      <c r="D666" s="203"/>
      <c r="E666" s="203"/>
      <c r="F666" s="203"/>
      <c r="G666" s="175"/>
      <c r="H666" s="173"/>
      <c r="I666" s="173"/>
      <c r="J666" s="173"/>
      <c r="K666" s="139"/>
      <c r="L666" s="173"/>
      <c r="M666" s="173"/>
      <c r="N666" s="173"/>
      <c r="O666" s="139"/>
      <c r="P666" s="173"/>
      <c r="Q666" s="173"/>
      <c r="R666" s="173"/>
      <c r="S666" s="202"/>
    </row>
    <row r="667" spans="1:19" ht="25" customHeight="1" x14ac:dyDescent="0.35">
      <c r="A667" s="177"/>
      <c r="B667" s="205"/>
      <c r="C667" s="204"/>
      <c r="D667" s="203"/>
      <c r="E667" s="203"/>
      <c r="F667" s="203"/>
      <c r="G667" s="175"/>
      <c r="H667" s="173"/>
      <c r="I667" s="173"/>
      <c r="J667" s="173"/>
      <c r="K667" s="139"/>
      <c r="L667" s="173"/>
      <c r="M667" s="173"/>
      <c r="N667" s="173"/>
      <c r="O667" s="139"/>
      <c r="P667" s="173"/>
      <c r="Q667" s="173"/>
      <c r="R667" s="173"/>
      <c r="S667" s="202"/>
    </row>
    <row r="668" spans="1:19" ht="25" customHeight="1" x14ac:dyDescent="0.35">
      <c r="A668" s="177"/>
      <c r="B668" s="205"/>
      <c r="C668" s="204"/>
      <c r="D668" s="203"/>
      <c r="E668" s="203"/>
      <c r="F668" s="203"/>
      <c r="G668" s="175"/>
      <c r="H668" s="173"/>
      <c r="I668" s="173"/>
      <c r="J668" s="173"/>
      <c r="K668" s="139"/>
      <c r="L668" s="173"/>
      <c r="M668" s="173"/>
      <c r="N668" s="173"/>
      <c r="O668" s="139"/>
      <c r="P668" s="173"/>
      <c r="Q668" s="173"/>
      <c r="R668" s="173"/>
      <c r="S668" s="202"/>
    </row>
    <row r="669" spans="1:19" ht="25" customHeight="1" x14ac:dyDescent="0.35">
      <c r="A669" s="177"/>
      <c r="B669" s="205"/>
      <c r="C669" s="204"/>
      <c r="D669" s="203"/>
      <c r="E669" s="203"/>
      <c r="F669" s="203"/>
      <c r="G669" s="175"/>
      <c r="H669" s="173"/>
      <c r="I669" s="173"/>
      <c r="J669" s="173"/>
      <c r="K669" s="139"/>
      <c r="L669" s="173"/>
      <c r="M669" s="173"/>
      <c r="N669" s="173"/>
      <c r="O669" s="139"/>
      <c r="P669" s="173"/>
      <c r="Q669" s="173"/>
      <c r="R669" s="173"/>
      <c r="S669" s="202"/>
    </row>
    <row r="670" spans="1:19" ht="25" customHeight="1" x14ac:dyDescent="0.35">
      <c r="A670" s="177"/>
      <c r="B670" s="205"/>
      <c r="C670" s="204"/>
      <c r="D670" s="203"/>
      <c r="E670" s="203"/>
      <c r="F670" s="203"/>
      <c r="G670" s="175"/>
      <c r="H670" s="173"/>
      <c r="I670" s="173"/>
      <c r="J670" s="173"/>
      <c r="K670" s="139"/>
      <c r="L670" s="173"/>
      <c r="M670" s="173"/>
      <c r="N670" s="173"/>
      <c r="O670" s="139"/>
      <c r="P670" s="173"/>
      <c r="Q670" s="173"/>
      <c r="R670" s="173"/>
      <c r="S670" s="202"/>
    </row>
    <row r="671" spans="1:19" ht="25" customHeight="1" x14ac:dyDescent="0.35">
      <c r="A671" s="177"/>
      <c r="B671" s="205"/>
      <c r="C671" s="204"/>
      <c r="D671" s="203"/>
      <c r="E671" s="203"/>
      <c r="F671" s="203"/>
      <c r="G671" s="175"/>
      <c r="H671" s="173"/>
      <c r="I671" s="173"/>
      <c r="J671" s="173"/>
      <c r="K671" s="139"/>
      <c r="L671" s="173"/>
      <c r="M671" s="173"/>
      <c r="N671" s="173"/>
      <c r="O671" s="139"/>
      <c r="P671" s="173"/>
      <c r="Q671" s="173"/>
      <c r="R671" s="173"/>
      <c r="S671" s="202"/>
    </row>
    <row r="672" spans="1:19" ht="25" customHeight="1" x14ac:dyDescent="0.35">
      <c r="A672" s="177"/>
      <c r="B672" s="205"/>
      <c r="C672" s="204"/>
      <c r="D672" s="203"/>
      <c r="E672" s="203"/>
      <c r="F672" s="203"/>
      <c r="G672" s="175"/>
      <c r="H672" s="173"/>
      <c r="I672" s="173"/>
      <c r="J672" s="173"/>
      <c r="K672" s="139"/>
      <c r="L672" s="173"/>
      <c r="M672" s="173"/>
      <c r="N672" s="173"/>
      <c r="O672" s="139"/>
      <c r="P672" s="173"/>
      <c r="Q672" s="173"/>
      <c r="R672" s="173"/>
      <c r="S672" s="202"/>
    </row>
    <row r="673" spans="1:19" ht="25" customHeight="1" x14ac:dyDescent="0.35">
      <c r="A673" s="177"/>
      <c r="B673" s="205"/>
      <c r="C673" s="204"/>
      <c r="D673" s="203"/>
      <c r="E673" s="203"/>
      <c r="F673" s="203"/>
      <c r="G673" s="175"/>
      <c r="H673" s="173"/>
      <c r="I673" s="173"/>
      <c r="J673" s="173"/>
      <c r="K673" s="139"/>
      <c r="L673" s="173"/>
      <c r="M673" s="173"/>
      <c r="N673" s="173"/>
      <c r="O673" s="139"/>
      <c r="P673" s="173"/>
      <c r="Q673" s="173"/>
      <c r="R673" s="173"/>
      <c r="S673" s="202"/>
    </row>
    <row r="674" spans="1:19" ht="25" customHeight="1" x14ac:dyDescent="0.35">
      <c r="A674" s="177"/>
      <c r="B674" s="205"/>
      <c r="C674" s="204"/>
      <c r="D674" s="203"/>
      <c r="E674" s="203"/>
      <c r="F674" s="203"/>
      <c r="G674" s="175"/>
      <c r="H674" s="173"/>
      <c r="I674" s="173"/>
      <c r="J674" s="173"/>
      <c r="K674" s="139"/>
      <c r="L674" s="173"/>
      <c r="M674" s="173"/>
      <c r="N674" s="173"/>
      <c r="O674" s="139"/>
      <c r="P674" s="173"/>
      <c r="Q674" s="173"/>
      <c r="R674" s="173"/>
      <c r="S674" s="202"/>
    </row>
    <row r="675" spans="1:19" ht="25" customHeight="1" x14ac:dyDescent="0.35">
      <c r="A675" s="177"/>
      <c r="B675" s="205"/>
      <c r="C675" s="204"/>
      <c r="D675" s="203"/>
      <c r="E675" s="203"/>
      <c r="F675" s="203"/>
      <c r="G675" s="175"/>
      <c r="H675" s="173"/>
      <c r="I675" s="173"/>
      <c r="J675" s="173"/>
      <c r="K675" s="139"/>
      <c r="L675" s="173"/>
      <c r="M675" s="173"/>
      <c r="N675" s="173"/>
      <c r="O675" s="139"/>
      <c r="P675" s="173"/>
      <c r="Q675" s="173"/>
      <c r="R675" s="173"/>
      <c r="S675" s="202"/>
    </row>
    <row r="676" spans="1:19" ht="25" customHeight="1" x14ac:dyDescent="0.35">
      <c r="A676" s="177"/>
      <c r="B676" s="205"/>
      <c r="C676" s="204"/>
      <c r="D676" s="203"/>
      <c r="E676" s="203"/>
      <c r="F676" s="203"/>
      <c r="G676" s="175"/>
      <c r="H676" s="173"/>
      <c r="I676" s="173"/>
      <c r="J676" s="173"/>
      <c r="K676" s="139"/>
      <c r="L676" s="173"/>
      <c r="M676" s="173"/>
      <c r="N676" s="173"/>
      <c r="O676" s="139"/>
      <c r="P676" s="173"/>
      <c r="Q676" s="173"/>
      <c r="R676" s="173"/>
      <c r="S676" s="202"/>
    </row>
    <row r="677" spans="1:19" ht="25" customHeight="1" x14ac:dyDescent="0.35">
      <c r="A677" s="177"/>
      <c r="B677" s="205"/>
      <c r="C677" s="204"/>
      <c r="D677" s="203"/>
      <c r="E677" s="203"/>
      <c r="F677" s="203"/>
      <c r="G677" s="175"/>
      <c r="H677" s="173"/>
      <c r="I677" s="173"/>
      <c r="J677" s="173"/>
      <c r="K677" s="139"/>
      <c r="L677" s="173"/>
      <c r="M677" s="173"/>
      <c r="N677" s="173"/>
      <c r="O677" s="139"/>
      <c r="P677" s="173"/>
      <c r="Q677" s="173"/>
      <c r="R677" s="173"/>
      <c r="S677" s="202"/>
    </row>
    <row r="678" spans="1:19" ht="25" customHeight="1" x14ac:dyDescent="0.35">
      <c r="A678" s="177"/>
      <c r="B678" s="205"/>
      <c r="C678" s="204"/>
      <c r="D678" s="203"/>
      <c r="E678" s="203"/>
      <c r="F678" s="203"/>
      <c r="G678" s="175"/>
      <c r="H678" s="173"/>
      <c r="I678" s="173"/>
      <c r="J678" s="173"/>
      <c r="K678" s="139"/>
      <c r="L678" s="173"/>
      <c r="M678" s="173"/>
      <c r="N678" s="173"/>
      <c r="O678" s="139"/>
      <c r="P678" s="173"/>
      <c r="Q678" s="173"/>
      <c r="R678" s="173"/>
      <c r="S678" s="202"/>
    </row>
    <row r="679" spans="1:19" ht="25" customHeight="1" x14ac:dyDescent="0.35">
      <c r="A679" s="177"/>
      <c r="B679" s="205"/>
      <c r="C679" s="204"/>
      <c r="D679" s="203"/>
      <c r="E679" s="203"/>
      <c r="F679" s="203"/>
      <c r="G679" s="175"/>
      <c r="H679" s="173"/>
      <c r="I679" s="173"/>
      <c r="J679" s="173"/>
      <c r="K679" s="139"/>
      <c r="L679" s="173"/>
      <c r="M679" s="173"/>
      <c r="N679" s="173"/>
      <c r="O679" s="139"/>
      <c r="P679" s="173"/>
      <c r="Q679" s="173"/>
      <c r="R679" s="173"/>
      <c r="S679" s="202"/>
    </row>
    <row r="680" spans="1:19" ht="25" customHeight="1" x14ac:dyDescent="0.35">
      <c r="A680" s="177"/>
      <c r="B680" s="205"/>
      <c r="C680" s="204"/>
      <c r="D680" s="203"/>
      <c r="E680" s="203"/>
      <c r="F680" s="203"/>
      <c r="G680" s="175"/>
      <c r="H680" s="173"/>
      <c r="I680" s="173"/>
      <c r="J680" s="173"/>
      <c r="K680" s="139"/>
      <c r="L680" s="173"/>
      <c r="M680" s="173"/>
      <c r="N680" s="173"/>
      <c r="O680" s="139"/>
      <c r="P680" s="173"/>
      <c r="Q680" s="173"/>
      <c r="R680" s="173"/>
      <c r="S680" s="202"/>
    </row>
    <row r="681" spans="1:19" ht="25" customHeight="1" x14ac:dyDescent="0.35">
      <c r="A681" s="177"/>
      <c r="B681" s="205"/>
      <c r="C681" s="204"/>
      <c r="D681" s="203"/>
      <c r="E681" s="203"/>
      <c r="F681" s="203"/>
      <c r="G681" s="175"/>
      <c r="H681" s="173"/>
      <c r="I681" s="173"/>
      <c r="J681" s="173"/>
      <c r="K681" s="139"/>
      <c r="L681" s="173"/>
      <c r="M681" s="173"/>
      <c r="N681" s="173"/>
      <c r="O681" s="139"/>
      <c r="P681" s="173"/>
      <c r="Q681" s="173"/>
      <c r="R681" s="173"/>
      <c r="S681" s="202"/>
    </row>
    <row r="682" spans="1:19" ht="25" customHeight="1" x14ac:dyDescent="0.35">
      <c r="A682" s="177"/>
      <c r="B682" s="205"/>
      <c r="C682" s="204"/>
      <c r="D682" s="203"/>
      <c r="E682" s="203"/>
      <c r="F682" s="203"/>
      <c r="G682" s="175"/>
      <c r="H682" s="173"/>
      <c r="I682" s="173"/>
      <c r="J682" s="173"/>
      <c r="K682" s="139"/>
      <c r="L682" s="173"/>
      <c r="M682" s="173"/>
      <c r="N682" s="173"/>
      <c r="O682" s="139"/>
      <c r="P682" s="173"/>
      <c r="Q682" s="173"/>
      <c r="R682" s="173"/>
      <c r="S682" s="202"/>
    </row>
    <row r="683" spans="1:19" ht="25" customHeight="1" x14ac:dyDescent="0.35">
      <c r="A683" s="177"/>
      <c r="B683" s="205"/>
      <c r="C683" s="204"/>
      <c r="D683" s="203"/>
      <c r="E683" s="203"/>
      <c r="F683" s="203"/>
      <c r="G683" s="175"/>
      <c r="H683" s="173"/>
      <c r="I683" s="173"/>
      <c r="J683" s="173"/>
      <c r="K683" s="139"/>
      <c r="L683" s="173"/>
      <c r="M683" s="173"/>
      <c r="N683" s="173"/>
      <c r="O683" s="139"/>
      <c r="P683" s="173"/>
      <c r="Q683" s="173"/>
      <c r="R683" s="173"/>
      <c r="S683" s="202"/>
    </row>
    <row r="684" spans="1:19" ht="25" customHeight="1" x14ac:dyDescent="0.35">
      <c r="A684" s="177"/>
      <c r="B684" s="205"/>
      <c r="C684" s="204"/>
      <c r="D684" s="203"/>
      <c r="E684" s="203"/>
      <c r="F684" s="203"/>
      <c r="G684" s="175"/>
      <c r="H684" s="173"/>
      <c r="I684" s="173"/>
      <c r="J684" s="173"/>
      <c r="K684" s="139"/>
      <c r="L684" s="173"/>
      <c r="M684" s="173"/>
      <c r="N684" s="173"/>
      <c r="O684" s="139"/>
      <c r="P684" s="173"/>
      <c r="Q684" s="173"/>
      <c r="R684" s="173"/>
      <c r="S684" s="202"/>
    </row>
    <row r="685" spans="1:19" ht="25" customHeight="1" x14ac:dyDescent="0.35">
      <c r="A685" s="177"/>
      <c r="B685" s="205"/>
      <c r="C685" s="204"/>
      <c r="D685" s="203"/>
      <c r="E685" s="203"/>
      <c r="F685" s="203"/>
      <c r="G685" s="175"/>
      <c r="H685" s="173"/>
      <c r="I685" s="173"/>
      <c r="J685" s="173"/>
      <c r="K685" s="139"/>
      <c r="L685" s="173"/>
      <c r="M685" s="173"/>
      <c r="N685" s="173"/>
      <c r="O685" s="139"/>
      <c r="P685" s="173"/>
      <c r="Q685" s="173"/>
      <c r="R685" s="173"/>
      <c r="S685" s="202"/>
    </row>
    <row r="686" spans="1:19" ht="25" customHeight="1" x14ac:dyDescent="0.35">
      <c r="A686" s="177"/>
      <c r="B686" s="205"/>
      <c r="C686" s="204"/>
      <c r="D686" s="203"/>
      <c r="E686" s="203"/>
      <c r="F686" s="203"/>
      <c r="G686" s="175"/>
      <c r="H686" s="173"/>
      <c r="I686" s="173"/>
      <c r="J686" s="173"/>
      <c r="K686" s="139"/>
      <c r="L686" s="173"/>
      <c r="M686" s="173"/>
      <c r="N686" s="173"/>
      <c r="O686" s="139"/>
      <c r="P686" s="173"/>
      <c r="Q686" s="173"/>
      <c r="R686" s="173"/>
      <c r="S686" s="202"/>
    </row>
    <row r="687" spans="1:19" ht="25" customHeight="1" x14ac:dyDescent="0.35">
      <c r="A687" s="177"/>
      <c r="B687" s="205"/>
      <c r="C687" s="204"/>
      <c r="D687" s="203"/>
      <c r="E687" s="203"/>
      <c r="F687" s="203"/>
      <c r="G687" s="175"/>
      <c r="H687" s="173"/>
      <c r="I687" s="173"/>
      <c r="J687" s="173"/>
      <c r="K687" s="139"/>
      <c r="L687" s="173"/>
      <c r="M687" s="173"/>
      <c r="N687" s="173"/>
      <c r="O687" s="139"/>
      <c r="P687" s="173"/>
      <c r="Q687" s="173"/>
      <c r="R687" s="173"/>
      <c r="S687" s="202"/>
    </row>
    <row r="688" spans="1:19" ht="25" customHeight="1" x14ac:dyDescent="0.35">
      <c r="A688" s="177"/>
      <c r="B688" s="205"/>
      <c r="C688" s="204"/>
      <c r="D688" s="203"/>
      <c r="E688" s="203"/>
      <c r="F688" s="203"/>
      <c r="G688" s="175"/>
      <c r="H688" s="173"/>
      <c r="I688" s="173"/>
      <c r="J688" s="173"/>
      <c r="K688" s="139"/>
      <c r="L688" s="173"/>
      <c r="M688" s="173"/>
      <c r="N688" s="173"/>
      <c r="O688" s="139"/>
      <c r="P688" s="173"/>
      <c r="Q688" s="173"/>
      <c r="R688" s="173"/>
      <c r="S688" s="202"/>
    </row>
    <row r="689" spans="1:19" ht="25" customHeight="1" x14ac:dyDescent="0.35">
      <c r="A689" s="177"/>
      <c r="B689" s="205"/>
      <c r="C689" s="204"/>
      <c r="D689" s="203"/>
      <c r="E689" s="203"/>
      <c r="F689" s="203"/>
      <c r="G689" s="175"/>
      <c r="H689" s="173"/>
      <c r="I689" s="173"/>
      <c r="J689" s="173"/>
      <c r="K689" s="139"/>
      <c r="L689" s="173"/>
      <c r="M689" s="173"/>
      <c r="N689" s="173"/>
      <c r="O689" s="139"/>
      <c r="P689" s="173"/>
      <c r="Q689" s="173"/>
      <c r="R689" s="173"/>
      <c r="S689" s="202"/>
    </row>
    <row r="690" spans="1:19" ht="25" customHeight="1" x14ac:dyDescent="0.35">
      <c r="A690" s="177"/>
      <c r="B690" s="205"/>
      <c r="C690" s="204"/>
      <c r="D690" s="203"/>
      <c r="E690" s="203"/>
      <c r="F690" s="203"/>
      <c r="G690" s="175"/>
      <c r="H690" s="173"/>
      <c r="I690" s="173"/>
      <c r="J690" s="173"/>
      <c r="K690" s="139"/>
      <c r="L690" s="173"/>
      <c r="M690" s="173"/>
      <c r="N690" s="173"/>
      <c r="O690" s="139"/>
      <c r="P690" s="173"/>
      <c r="Q690" s="173"/>
      <c r="R690" s="173"/>
      <c r="S690" s="202"/>
    </row>
    <row r="691" spans="1:19" ht="25" customHeight="1" x14ac:dyDescent="0.35">
      <c r="A691" s="177"/>
      <c r="B691" s="205"/>
      <c r="C691" s="204"/>
      <c r="D691" s="203"/>
      <c r="E691" s="203"/>
      <c r="F691" s="203"/>
      <c r="G691" s="175"/>
      <c r="H691" s="173"/>
      <c r="I691" s="173"/>
      <c r="J691" s="173"/>
      <c r="K691" s="139"/>
      <c r="L691" s="173"/>
      <c r="M691" s="173"/>
      <c r="N691" s="173"/>
      <c r="O691" s="139"/>
      <c r="P691" s="173"/>
      <c r="Q691" s="173"/>
      <c r="R691" s="173"/>
      <c r="S691" s="202"/>
    </row>
    <row r="692" spans="1:19" ht="25" customHeight="1" x14ac:dyDescent="0.35">
      <c r="A692" s="177"/>
      <c r="B692" s="205"/>
      <c r="C692" s="204"/>
      <c r="D692" s="203"/>
      <c r="E692" s="203"/>
      <c r="F692" s="203"/>
      <c r="G692" s="175"/>
      <c r="H692" s="173"/>
      <c r="I692" s="173"/>
      <c r="J692" s="173"/>
      <c r="K692" s="139"/>
      <c r="L692" s="173"/>
      <c r="M692" s="173"/>
      <c r="N692" s="173"/>
      <c r="O692" s="139"/>
      <c r="P692" s="173"/>
      <c r="Q692" s="173"/>
      <c r="R692" s="173"/>
      <c r="S692" s="202"/>
    </row>
    <row r="693" spans="1:19" ht="25" customHeight="1" x14ac:dyDescent="0.35">
      <c r="A693" s="177"/>
      <c r="B693" s="205"/>
      <c r="C693" s="204"/>
      <c r="D693" s="203"/>
      <c r="E693" s="203"/>
      <c r="F693" s="203"/>
      <c r="G693" s="175"/>
      <c r="H693" s="173"/>
      <c r="I693" s="173"/>
      <c r="J693" s="173"/>
      <c r="K693" s="139"/>
      <c r="L693" s="173"/>
      <c r="M693" s="173"/>
      <c r="N693" s="173"/>
      <c r="O693" s="139"/>
      <c r="P693" s="173"/>
      <c r="Q693" s="173"/>
      <c r="R693" s="173"/>
      <c r="S693" s="202"/>
    </row>
    <row r="694" spans="1:19" ht="25" customHeight="1" x14ac:dyDescent="0.35">
      <c r="A694" s="177"/>
      <c r="B694" s="205"/>
      <c r="C694" s="204"/>
      <c r="D694" s="203"/>
      <c r="E694" s="203"/>
      <c r="F694" s="203"/>
      <c r="G694" s="175"/>
      <c r="H694" s="173"/>
      <c r="I694" s="173"/>
      <c r="J694" s="173"/>
      <c r="K694" s="139"/>
      <c r="L694" s="173"/>
      <c r="M694" s="173"/>
      <c r="N694" s="173"/>
      <c r="O694" s="139"/>
      <c r="P694" s="173"/>
      <c r="Q694" s="173"/>
      <c r="R694" s="173"/>
      <c r="S694" s="202"/>
    </row>
    <row r="695" spans="1:19" ht="25" customHeight="1" x14ac:dyDescent="0.35">
      <c r="A695" s="177"/>
      <c r="B695" s="205"/>
      <c r="C695" s="204"/>
      <c r="D695" s="203"/>
      <c r="E695" s="203"/>
      <c r="F695" s="203"/>
      <c r="G695" s="175"/>
      <c r="H695" s="173"/>
      <c r="I695" s="173"/>
      <c r="J695" s="173"/>
      <c r="K695" s="139"/>
      <c r="L695" s="173"/>
      <c r="M695" s="173"/>
      <c r="N695" s="173"/>
      <c r="O695" s="139"/>
      <c r="P695" s="173"/>
      <c r="Q695" s="173"/>
      <c r="R695" s="173"/>
      <c r="S695" s="202"/>
    </row>
    <row r="696" spans="1:19" ht="25" customHeight="1" x14ac:dyDescent="0.35">
      <c r="A696" s="177"/>
      <c r="B696" s="205"/>
      <c r="C696" s="204"/>
      <c r="D696" s="203"/>
      <c r="E696" s="203"/>
      <c r="F696" s="203"/>
      <c r="G696" s="175"/>
      <c r="H696" s="173"/>
      <c r="I696" s="173"/>
      <c r="J696" s="173"/>
      <c r="K696" s="139"/>
      <c r="L696" s="173"/>
      <c r="M696" s="173"/>
      <c r="N696" s="173"/>
      <c r="O696" s="139"/>
      <c r="P696" s="173"/>
      <c r="Q696" s="173"/>
      <c r="R696" s="173"/>
      <c r="S696" s="202"/>
    </row>
    <row r="697" spans="1:19" ht="25" customHeight="1" x14ac:dyDescent="0.35">
      <c r="A697" s="177"/>
      <c r="B697" s="205"/>
      <c r="C697" s="204"/>
      <c r="D697" s="203"/>
      <c r="E697" s="203"/>
      <c r="F697" s="203"/>
      <c r="G697" s="175"/>
      <c r="H697" s="173"/>
      <c r="I697" s="173"/>
      <c r="J697" s="173"/>
      <c r="K697" s="139"/>
      <c r="L697" s="173"/>
      <c r="M697" s="173"/>
      <c r="N697" s="173"/>
      <c r="O697" s="139"/>
      <c r="P697" s="173"/>
      <c r="Q697" s="173"/>
      <c r="R697" s="173"/>
      <c r="S697" s="202"/>
    </row>
    <row r="698" spans="1:19" ht="25" customHeight="1" x14ac:dyDescent="0.35">
      <c r="A698" s="177"/>
      <c r="B698" s="205"/>
      <c r="C698" s="204"/>
      <c r="D698" s="203"/>
      <c r="E698" s="203"/>
      <c r="F698" s="203"/>
      <c r="G698" s="175"/>
      <c r="H698" s="173"/>
      <c r="I698" s="173"/>
      <c r="J698" s="173"/>
      <c r="K698" s="139"/>
      <c r="L698" s="173"/>
      <c r="M698" s="173"/>
      <c r="N698" s="173"/>
      <c r="O698" s="139"/>
      <c r="P698" s="173"/>
      <c r="Q698" s="173"/>
      <c r="R698" s="173"/>
      <c r="S698" s="202"/>
    </row>
    <row r="699" spans="1:19" ht="25" customHeight="1" x14ac:dyDescent="0.35">
      <c r="A699" s="177"/>
      <c r="B699" s="205"/>
      <c r="C699" s="204"/>
      <c r="D699" s="203"/>
      <c r="E699" s="203"/>
      <c r="F699" s="203"/>
      <c r="G699" s="175"/>
      <c r="H699" s="173"/>
      <c r="I699" s="173"/>
      <c r="J699" s="173"/>
      <c r="K699" s="139"/>
      <c r="L699" s="173"/>
      <c r="M699" s="173"/>
      <c r="N699" s="173"/>
      <c r="O699" s="139"/>
      <c r="P699" s="173"/>
      <c r="Q699" s="173"/>
      <c r="R699" s="173"/>
      <c r="S699" s="202"/>
    </row>
    <row r="700" spans="1:19" ht="25" customHeight="1" x14ac:dyDescent="0.35">
      <c r="A700" s="177"/>
      <c r="B700" s="205"/>
      <c r="C700" s="204"/>
      <c r="D700" s="203"/>
      <c r="E700" s="203"/>
      <c r="F700" s="203"/>
      <c r="G700" s="175"/>
      <c r="H700" s="173"/>
      <c r="I700" s="173"/>
      <c r="J700" s="173"/>
      <c r="K700" s="139"/>
      <c r="L700" s="173"/>
      <c r="M700" s="173"/>
      <c r="N700" s="173"/>
      <c r="O700" s="139"/>
      <c r="P700" s="173"/>
      <c r="Q700" s="173"/>
      <c r="R700" s="173"/>
      <c r="S700" s="202"/>
    </row>
    <row r="701" spans="1:19" ht="25" customHeight="1" x14ac:dyDescent="0.35">
      <c r="A701" s="177"/>
      <c r="B701" s="205"/>
      <c r="C701" s="204"/>
      <c r="D701" s="203"/>
      <c r="E701" s="203"/>
      <c r="F701" s="203"/>
      <c r="G701" s="175"/>
      <c r="H701" s="173"/>
      <c r="I701" s="173"/>
      <c r="J701" s="173"/>
      <c r="K701" s="139"/>
      <c r="L701" s="173"/>
      <c r="M701" s="173"/>
      <c r="N701" s="173"/>
      <c r="O701" s="139"/>
      <c r="P701" s="173"/>
      <c r="Q701" s="173"/>
      <c r="R701" s="173"/>
      <c r="S701" s="202"/>
    </row>
    <row r="702" spans="1:19" ht="25" customHeight="1" x14ac:dyDescent="0.35">
      <c r="A702" s="177"/>
      <c r="B702" s="205"/>
      <c r="C702" s="204"/>
      <c r="D702" s="203"/>
      <c r="E702" s="203"/>
      <c r="F702" s="203"/>
      <c r="G702" s="175"/>
      <c r="H702" s="173"/>
      <c r="I702" s="173"/>
      <c r="J702" s="173"/>
      <c r="K702" s="139"/>
      <c r="L702" s="173"/>
      <c r="M702" s="173"/>
      <c r="N702" s="173"/>
      <c r="O702" s="139"/>
      <c r="P702" s="173"/>
      <c r="Q702" s="173"/>
      <c r="R702" s="173"/>
      <c r="S702" s="202"/>
    </row>
    <row r="703" spans="1:19" ht="25" customHeight="1" x14ac:dyDescent="0.35">
      <c r="A703" s="177"/>
      <c r="B703" s="205"/>
      <c r="C703" s="204"/>
      <c r="D703" s="203"/>
      <c r="E703" s="203"/>
      <c r="F703" s="203"/>
      <c r="G703" s="175"/>
      <c r="H703" s="173"/>
      <c r="I703" s="173"/>
      <c r="J703" s="173"/>
      <c r="K703" s="139"/>
      <c r="L703" s="173"/>
      <c r="M703" s="173"/>
      <c r="N703" s="173"/>
      <c r="O703" s="139"/>
      <c r="P703" s="173"/>
      <c r="Q703" s="173"/>
      <c r="R703" s="173"/>
      <c r="S703" s="202"/>
    </row>
    <row r="704" spans="1:19" ht="25" customHeight="1" x14ac:dyDescent="0.35">
      <c r="A704" s="177"/>
      <c r="B704" s="205"/>
      <c r="C704" s="204"/>
      <c r="D704" s="203"/>
      <c r="E704" s="203"/>
      <c r="F704" s="203"/>
      <c r="G704" s="175"/>
      <c r="H704" s="173"/>
      <c r="I704" s="173"/>
      <c r="J704" s="173"/>
      <c r="K704" s="139"/>
      <c r="L704" s="173"/>
      <c r="M704" s="173"/>
      <c r="N704" s="173"/>
      <c r="O704" s="139"/>
      <c r="P704" s="173"/>
      <c r="Q704" s="173"/>
      <c r="R704" s="173"/>
      <c r="S704" s="202"/>
    </row>
    <row r="705" spans="1:19" ht="25" customHeight="1" x14ac:dyDescent="0.35">
      <c r="A705" s="177"/>
      <c r="B705" s="205"/>
      <c r="C705" s="204"/>
      <c r="D705" s="203"/>
      <c r="E705" s="203"/>
      <c r="F705" s="203"/>
      <c r="G705" s="175"/>
      <c r="H705" s="173"/>
      <c r="I705" s="173"/>
      <c r="J705" s="173"/>
      <c r="K705" s="139"/>
      <c r="L705" s="173"/>
      <c r="M705" s="173"/>
      <c r="N705" s="173"/>
      <c r="O705" s="139"/>
      <c r="P705" s="173"/>
      <c r="Q705" s="173"/>
      <c r="R705" s="173"/>
      <c r="S705" s="202"/>
    </row>
    <row r="706" spans="1:19" ht="25" customHeight="1" x14ac:dyDescent="0.35">
      <c r="A706" s="177"/>
      <c r="B706" s="205"/>
      <c r="C706" s="204"/>
      <c r="D706" s="203"/>
      <c r="E706" s="203"/>
      <c r="F706" s="203"/>
      <c r="G706" s="175"/>
      <c r="H706" s="173"/>
      <c r="I706" s="173"/>
      <c r="J706" s="173"/>
      <c r="K706" s="139"/>
      <c r="L706" s="173"/>
      <c r="M706" s="173"/>
      <c r="N706" s="173"/>
      <c r="O706" s="139"/>
      <c r="P706" s="173"/>
      <c r="Q706" s="173"/>
      <c r="R706" s="173"/>
      <c r="S706" s="202"/>
    </row>
    <row r="707" spans="1:19" ht="25" customHeight="1" x14ac:dyDescent="0.35">
      <c r="A707" s="177"/>
      <c r="B707" s="205"/>
      <c r="C707" s="204"/>
      <c r="D707" s="203"/>
      <c r="E707" s="203"/>
      <c r="F707" s="203"/>
      <c r="G707" s="175"/>
      <c r="H707" s="173"/>
      <c r="I707" s="173"/>
      <c r="J707" s="173"/>
      <c r="K707" s="139"/>
      <c r="L707" s="173"/>
      <c r="M707" s="173"/>
      <c r="N707" s="173"/>
      <c r="O707" s="139"/>
      <c r="P707" s="173"/>
      <c r="Q707" s="173"/>
      <c r="R707" s="173"/>
      <c r="S707" s="202"/>
    </row>
    <row r="708" spans="1:19" ht="25" customHeight="1" x14ac:dyDescent="0.35">
      <c r="A708" s="177"/>
      <c r="B708" s="205"/>
      <c r="C708" s="204"/>
      <c r="D708" s="203"/>
      <c r="E708" s="203"/>
      <c r="F708" s="203"/>
      <c r="G708" s="175"/>
      <c r="H708" s="173"/>
      <c r="I708" s="173"/>
      <c r="J708" s="173"/>
      <c r="K708" s="139"/>
      <c r="L708" s="173"/>
      <c r="M708" s="173"/>
      <c r="N708" s="173"/>
      <c r="O708" s="139"/>
      <c r="P708" s="173"/>
      <c r="Q708" s="173"/>
      <c r="R708" s="173"/>
      <c r="S708" s="202"/>
    </row>
    <row r="709" spans="1:19" ht="25" customHeight="1" x14ac:dyDescent="0.35">
      <c r="A709" s="177"/>
      <c r="B709" s="205"/>
      <c r="C709" s="204"/>
      <c r="D709" s="203"/>
      <c r="E709" s="203"/>
      <c r="F709" s="203"/>
      <c r="G709" s="175"/>
      <c r="H709" s="173"/>
      <c r="I709" s="173"/>
      <c r="J709" s="173"/>
      <c r="K709" s="139"/>
      <c r="L709" s="173"/>
      <c r="M709" s="173"/>
      <c r="N709" s="173"/>
      <c r="O709" s="139"/>
      <c r="P709" s="173"/>
      <c r="Q709" s="173"/>
      <c r="R709" s="173"/>
      <c r="S709" s="202"/>
    </row>
    <row r="710" spans="1:19" ht="25" customHeight="1" x14ac:dyDescent="0.35">
      <c r="A710" s="172"/>
      <c r="B710" s="201"/>
      <c r="C710" s="200"/>
      <c r="D710" s="199"/>
      <c r="E710" s="199"/>
      <c r="F710" s="199"/>
      <c r="G710" s="170"/>
      <c r="H710" s="168"/>
      <c r="I710" s="168"/>
      <c r="J710" s="168"/>
      <c r="K710" s="198"/>
      <c r="L710" s="168"/>
      <c r="M710" s="168"/>
      <c r="N710" s="168"/>
      <c r="O710" s="198"/>
      <c r="P710" s="168"/>
      <c r="Q710" s="168"/>
      <c r="R710" s="168"/>
      <c r="S710" s="197"/>
    </row>
  </sheetData>
  <autoFilter ref="A7:S406" xr:uid="{00000000-0009-0000-0000-000016000000}">
    <sortState xmlns:xlrd2="http://schemas.microsoft.com/office/spreadsheetml/2017/richdata2" ref="A8:S406">
      <sortCondition descending="1" ref="H7"/>
    </sortState>
  </autoFilter>
  <mergeCells count="6">
    <mergeCell ref="P6:S6"/>
    <mergeCell ref="O2:S3"/>
    <mergeCell ref="H2:H3"/>
    <mergeCell ref="H6:K6"/>
    <mergeCell ref="L6:O6"/>
    <mergeCell ref="A5:I5"/>
  </mergeCells>
  <conditionalFormatting sqref="K9:K91 O9:O91 O93:O409 K93:K409">
    <cfRule type="cellIs" dxfId="29" priority="21" operator="greaterThan">
      <formula>0</formula>
    </cfRule>
    <cfRule type="cellIs" dxfId="28" priority="22" operator="lessThan">
      <formula>0</formula>
    </cfRule>
  </conditionalFormatting>
  <conditionalFormatting sqref="K411:K709">
    <cfRule type="cellIs" dxfId="27" priority="17" operator="greaterThan">
      <formula>0</formula>
    </cfRule>
    <cfRule type="cellIs" dxfId="26" priority="18" operator="lessThan">
      <formula>0</formula>
    </cfRule>
  </conditionalFormatting>
  <conditionalFormatting sqref="O411:O709">
    <cfRule type="cellIs" dxfId="25" priority="15" operator="greaterThan">
      <formula>0</formula>
    </cfRule>
    <cfRule type="cellIs" dxfId="24" priority="16" operator="lessThan">
      <formula>0</formula>
    </cfRule>
  </conditionalFormatting>
  <conditionalFormatting sqref="K710">
    <cfRule type="cellIs" dxfId="23" priority="13" operator="greaterThan">
      <formula>0</formula>
    </cfRule>
    <cfRule type="cellIs" dxfId="22" priority="14" operator="lessThan">
      <formula>0</formula>
    </cfRule>
  </conditionalFormatting>
  <conditionalFormatting sqref="O710">
    <cfRule type="cellIs" dxfId="21" priority="11" operator="greaterThan">
      <formula>0</formula>
    </cfRule>
    <cfRule type="cellIs" dxfId="20" priority="12" operator="lessThan">
      <formula>0</formula>
    </cfRule>
  </conditionalFormatting>
  <conditionalFormatting sqref="K410">
    <cfRule type="cellIs" dxfId="19" priority="9" operator="greaterThan">
      <formula>0</formula>
    </cfRule>
    <cfRule type="cellIs" dxfId="18" priority="10" operator="lessThan">
      <formula>0</formula>
    </cfRule>
  </conditionalFormatting>
  <conditionalFormatting sqref="O410">
    <cfRule type="cellIs" dxfId="17" priority="7" operator="greaterThan">
      <formula>0</formula>
    </cfRule>
    <cfRule type="cellIs" dxfId="16" priority="8" operator="lessThan">
      <formula>0</formula>
    </cfRule>
  </conditionalFormatting>
  <conditionalFormatting sqref="K8">
    <cfRule type="cellIs" dxfId="15" priority="5" operator="greaterThan">
      <formula>0</formula>
    </cfRule>
    <cfRule type="cellIs" dxfId="14" priority="6" operator="lessThan">
      <formula>0</formula>
    </cfRule>
  </conditionalFormatting>
  <conditionalFormatting sqref="O8">
    <cfRule type="cellIs" dxfId="13" priority="3" operator="greaterThan">
      <formula>0</formula>
    </cfRule>
    <cfRule type="cellIs" dxfId="12" priority="4" operator="lessThan">
      <formula>0</formula>
    </cfRule>
  </conditionalFormatting>
  <conditionalFormatting sqref="K92 O92">
    <cfRule type="cellIs" dxfId="11" priority="1" operator="greaterThan">
      <formula>0</formula>
    </cfRule>
    <cfRule type="cellIs" dxfId="10" priority="2" operator="lessThan">
      <formula>0</formula>
    </cfRule>
  </conditionalFormatting>
  <pageMargins left="0.34722222222222199" right="0.15277777777777801" top="0.23611111111111099" bottom="0" header="0.3" footer="0.3"/>
  <pageSetup paperSize="9" orientation="landscape" horizontalDpi="300" verticalDpi="300" r:id="rId1"/>
  <headerFooter>
    <oddHeader xml:space="preserve">&amp;L
</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euil9">
    <tabColor theme="0"/>
  </sheetPr>
  <dimension ref="A1:S59"/>
  <sheetViews>
    <sheetView showGridLines="0" zoomScale="110" zoomScaleNormal="110" zoomScaleSheetLayoutView="150" zoomScalePageLayoutView="160" workbookViewId="0"/>
  </sheetViews>
  <sheetFormatPr baseColWidth="10" defaultColWidth="10.58203125" defaultRowHeight="15.5" x14ac:dyDescent="0.35"/>
  <cols>
    <col min="1" max="1" width="27.33203125" style="17" customWidth="1"/>
    <col min="2" max="4" width="8" style="17" customWidth="1"/>
    <col min="5" max="5" width="9" style="17" customWidth="1"/>
    <col min="6" max="8" width="8" style="17" customWidth="1"/>
    <col min="9" max="9" width="8.58203125" style="17" customWidth="1"/>
    <col min="10" max="10" width="2.58203125" style="78" customWidth="1"/>
    <col min="11" max="13" width="5" style="78" customWidth="1"/>
    <col min="14" max="14" width="7" style="78" customWidth="1"/>
    <col min="15" max="15" width="4.08203125" style="78" customWidth="1"/>
    <col min="16" max="16" width="5" style="78" customWidth="1"/>
    <col min="17" max="17" width="2.08203125" style="78" customWidth="1"/>
    <col min="18" max="18" width="3.33203125" style="78" customWidth="1"/>
    <col min="19" max="60" width="5" style="17" customWidth="1"/>
    <col min="61" max="16384" width="10.58203125" style="17"/>
  </cols>
  <sheetData>
    <row r="1" spans="1:18" ht="15" customHeight="1" x14ac:dyDescent="0.35">
      <c r="A1" s="16"/>
      <c r="B1" s="16"/>
      <c r="C1" s="16"/>
      <c r="D1" s="16"/>
      <c r="E1" s="16"/>
      <c r="F1" s="16"/>
      <c r="G1" s="16"/>
      <c r="H1" s="16"/>
      <c r="I1" s="16"/>
    </row>
    <row r="2" spans="1:18" ht="15" customHeight="1" x14ac:dyDescent="0.35">
      <c r="A2" s="76" t="s">
        <v>35</v>
      </c>
      <c r="B2" s="16"/>
      <c r="C2" s="18"/>
      <c r="D2" s="18"/>
      <c r="E2" s="18"/>
      <c r="F2" s="18"/>
      <c r="G2" s="301" t="s">
        <v>85</v>
      </c>
      <c r="H2" s="301"/>
      <c r="I2" s="301"/>
      <c r="N2" s="382"/>
      <c r="O2" s="382"/>
      <c r="P2" s="382"/>
      <c r="Q2" s="382"/>
      <c r="R2" s="382"/>
    </row>
    <row r="3" spans="1:18" ht="15" customHeight="1" x14ac:dyDescent="0.35">
      <c r="A3" s="77" t="s">
        <v>199</v>
      </c>
      <c r="B3" s="16"/>
      <c r="C3" s="18"/>
      <c r="D3" s="18"/>
      <c r="E3" s="18"/>
      <c r="F3" s="18"/>
      <c r="G3" s="301"/>
      <c r="H3" s="301"/>
      <c r="I3" s="301"/>
      <c r="N3" s="382"/>
      <c r="O3" s="382"/>
      <c r="P3" s="382"/>
      <c r="Q3" s="382"/>
      <c r="R3" s="382"/>
    </row>
    <row r="4" spans="1:18" ht="15" customHeight="1" thickBot="1" x14ac:dyDescent="0.4">
      <c r="A4" s="19"/>
      <c r="B4" s="19"/>
      <c r="C4" s="19"/>
      <c r="D4" s="19"/>
      <c r="E4" s="19"/>
      <c r="F4" s="19"/>
      <c r="G4" s="19"/>
      <c r="H4" s="19"/>
      <c r="I4" s="19"/>
    </row>
    <row r="5" spans="1:18" ht="15" customHeight="1" x14ac:dyDescent="0.35">
      <c r="A5" s="347" t="s">
        <v>9105</v>
      </c>
      <c r="B5" s="347"/>
      <c r="C5" s="347"/>
      <c r="D5" s="347"/>
      <c r="E5" s="347"/>
      <c r="F5" s="347"/>
      <c r="G5" s="347"/>
      <c r="H5" s="347"/>
      <c r="I5" s="347"/>
    </row>
    <row r="6" spans="1:18" ht="15" customHeight="1" x14ac:dyDescent="0.35">
      <c r="A6" s="16"/>
      <c r="B6" s="380" t="s">
        <v>232</v>
      </c>
      <c r="C6" s="380"/>
      <c r="D6" s="380"/>
      <c r="E6" s="381"/>
      <c r="F6" s="345" t="s">
        <v>233</v>
      </c>
      <c r="G6" s="345"/>
      <c r="H6" s="345"/>
      <c r="I6" s="345"/>
    </row>
    <row r="7" spans="1:18" ht="15" customHeight="1" thickBot="1" x14ac:dyDescent="0.4">
      <c r="A7" s="107" t="s">
        <v>235</v>
      </c>
      <c r="B7" s="280" t="s">
        <v>229</v>
      </c>
      <c r="C7" s="281" t="s">
        <v>230</v>
      </c>
      <c r="D7" s="281" t="s">
        <v>231</v>
      </c>
      <c r="E7" s="282" t="s">
        <v>234</v>
      </c>
      <c r="F7" s="277" t="s">
        <v>229</v>
      </c>
      <c r="G7" s="278" t="s">
        <v>230</v>
      </c>
      <c r="H7" s="278" t="s">
        <v>231</v>
      </c>
      <c r="I7" s="279" t="s">
        <v>234</v>
      </c>
      <c r="K7" s="79"/>
    </row>
    <row r="8" spans="1:18" ht="15" customHeight="1" x14ac:dyDescent="0.35">
      <c r="A8" s="74" t="s">
        <v>200</v>
      </c>
      <c r="B8" s="75">
        <v>11675912</v>
      </c>
      <c r="C8" s="75">
        <v>6028833</v>
      </c>
      <c r="D8" s="75">
        <v>7583562</v>
      </c>
      <c r="E8" s="287">
        <v>0.93668111224842399</v>
      </c>
      <c r="F8" s="75">
        <v>10734085</v>
      </c>
      <c r="G8" s="75">
        <v>5780038</v>
      </c>
      <c r="H8" s="75">
        <v>7153663</v>
      </c>
      <c r="I8" s="291">
        <v>0.85709592220674002</v>
      </c>
      <c r="K8" s="80"/>
      <c r="L8" s="80"/>
      <c r="M8" s="80"/>
      <c r="N8" s="80"/>
      <c r="O8" s="80"/>
      <c r="P8" s="81"/>
      <c r="Q8" s="81"/>
      <c r="R8" s="82"/>
    </row>
    <row r="9" spans="1:18" ht="15" customHeight="1" x14ac:dyDescent="0.35">
      <c r="A9" s="88" t="s">
        <v>225</v>
      </c>
      <c r="B9" s="89">
        <v>4652375</v>
      </c>
      <c r="C9" s="89">
        <v>87305</v>
      </c>
      <c r="D9" s="89">
        <v>104415</v>
      </c>
      <c r="E9" s="223">
        <v>-0.297119294427581</v>
      </c>
      <c r="F9" s="89">
        <v>337122</v>
      </c>
      <c r="G9" s="89">
        <v>162175</v>
      </c>
      <c r="H9" s="89">
        <v>203517</v>
      </c>
      <c r="I9" s="222">
        <v>1.0787544319408</v>
      </c>
      <c r="K9" s="80"/>
      <c r="L9" s="80"/>
      <c r="M9" s="80"/>
      <c r="N9" s="80"/>
      <c r="O9" s="80"/>
      <c r="P9" s="81"/>
      <c r="Q9" s="81"/>
      <c r="R9" s="83"/>
    </row>
    <row r="10" spans="1:18" ht="15" customHeight="1" x14ac:dyDescent="0.35">
      <c r="A10" s="88" t="s">
        <v>206</v>
      </c>
      <c r="B10" s="89">
        <v>3994899</v>
      </c>
      <c r="C10" s="89">
        <v>2557976</v>
      </c>
      <c r="D10" s="89">
        <v>3416766</v>
      </c>
      <c r="E10" s="221">
        <v>2.3565303192836802</v>
      </c>
      <c r="F10" s="89">
        <v>2341</v>
      </c>
      <c r="G10" s="89">
        <v>547</v>
      </c>
      <c r="H10" s="89">
        <v>854</v>
      </c>
      <c r="I10" s="222">
        <v>3.2797074954296201</v>
      </c>
      <c r="K10" s="80"/>
      <c r="L10" s="80"/>
      <c r="M10" s="80"/>
      <c r="N10" s="80"/>
      <c r="O10" s="80"/>
      <c r="P10" s="81"/>
      <c r="Q10" s="81"/>
      <c r="R10" s="83"/>
    </row>
    <row r="11" spans="1:18" ht="15" customHeight="1" x14ac:dyDescent="0.35">
      <c r="A11" s="88" t="s">
        <v>216</v>
      </c>
      <c r="B11" s="89">
        <v>735219</v>
      </c>
      <c r="C11" s="89">
        <v>1004091</v>
      </c>
      <c r="D11" s="89">
        <v>1168167</v>
      </c>
      <c r="E11" s="223">
        <v>-0.26777652623118797</v>
      </c>
      <c r="F11" s="89">
        <v>1893624</v>
      </c>
      <c r="G11" s="89">
        <v>1422019</v>
      </c>
      <c r="H11" s="89">
        <v>1681874</v>
      </c>
      <c r="I11" s="222">
        <v>0.33164465453696501</v>
      </c>
      <c r="K11" s="80"/>
      <c r="L11" s="80"/>
      <c r="M11" s="80"/>
      <c r="N11" s="80"/>
      <c r="O11" s="80"/>
      <c r="P11" s="81"/>
      <c r="Q11" s="81"/>
      <c r="R11" s="83"/>
    </row>
    <row r="12" spans="1:18" ht="15" customHeight="1" x14ac:dyDescent="0.35">
      <c r="A12" s="88" t="s">
        <v>227</v>
      </c>
      <c r="B12" s="89">
        <v>596148</v>
      </c>
      <c r="C12" s="89">
        <v>733812</v>
      </c>
      <c r="D12" s="89">
        <v>860348</v>
      </c>
      <c r="E12" s="223">
        <v>-0.18760118395447301</v>
      </c>
      <c r="F12" s="89">
        <v>316507</v>
      </c>
      <c r="G12" s="89">
        <v>175496</v>
      </c>
      <c r="H12" s="89">
        <v>202487</v>
      </c>
      <c r="I12" s="222">
        <v>0.80349979486711898</v>
      </c>
      <c r="K12" s="80"/>
      <c r="L12" s="80"/>
      <c r="M12" s="80"/>
      <c r="N12" s="80"/>
      <c r="O12" s="80"/>
      <c r="P12" s="81"/>
      <c r="Q12" s="81"/>
      <c r="R12" s="83"/>
    </row>
    <row r="13" spans="1:18" ht="15" customHeight="1" x14ac:dyDescent="0.35">
      <c r="A13" s="88" t="s">
        <v>211</v>
      </c>
      <c r="B13" s="89">
        <v>323056</v>
      </c>
      <c r="C13" s="89">
        <v>247660</v>
      </c>
      <c r="D13" s="89">
        <v>209040</v>
      </c>
      <c r="E13" s="221">
        <v>0.30443349753694599</v>
      </c>
      <c r="F13" s="89">
        <v>48375</v>
      </c>
      <c r="G13" s="89">
        <v>24542</v>
      </c>
      <c r="H13" s="89">
        <v>30608</v>
      </c>
      <c r="I13" s="222">
        <v>0.97111074892021798</v>
      </c>
      <c r="K13" s="80"/>
      <c r="L13" s="80"/>
      <c r="M13" s="80"/>
      <c r="N13" s="80"/>
      <c r="O13" s="80"/>
      <c r="P13" s="81"/>
      <c r="Q13" s="81"/>
      <c r="R13" s="84"/>
    </row>
    <row r="14" spans="1:18" ht="15" customHeight="1" x14ac:dyDescent="0.35">
      <c r="A14" s="88" t="s">
        <v>275</v>
      </c>
      <c r="B14" s="89">
        <v>300831</v>
      </c>
      <c r="C14" s="89">
        <v>300265</v>
      </c>
      <c r="D14" s="89">
        <v>338750</v>
      </c>
      <c r="E14" s="221">
        <v>1.88500158193605E-3</v>
      </c>
      <c r="F14" s="89">
        <v>38789</v>
      </c>
      <c r="G14" s="89">
        <v>7691</v>
      </c>
      <c r="H14" s="89">
        <v>3124</v>
      </c>
      <c r="I14" s="222">
        <v>4.0434273826550502</v>
      </c>
      <c r="K14" s="80"/>
      <c r="L14" s="80"/>
      <c r="M14" s="80"/>
      <c r="N14" s="80"/>
      <c r="O14" s="80"/>
      <c r="P14" s="81"/>
      <c r="Q14" s="81"/>
      <c r="R14" s="83"/>
    </row>
    <row r="15" spans="1:18" ht="15" customHeight="1" x14ac:dyDescent="0.35">
      <c r="A15" s="88" t="s">
        <v>201</v>
      </c>
      <c r="B15" s="89">
        <v>281066</v>
      </c>
      <c r="C15" s="89">
        <v>132921</v>
      </c>
      <c r="D15" s="89">
        <v>368948</v>
      </c>
      <c r="E15" s="221">
        <v>1.1145341970042399</v>
      </c>
      <c r="F15" s="89">
        <v>1304827</v>
      </c>
      <c r="G15" s="89">
        <v>561293</v>
      </c>
      <c r="H15" s="89">
        <v>858545</v>
      </c>
      <c r="I15" s="222">
        <v>1.32468069261509</v>
      </c>
      <c r="K15" s="80"/>
      <c r="L15" s="80"/>
      <c r="M15" s="80"/>
      <c r="N15" s="80"/>
      <c r="O15" s="80"/>
      <c r="P15" s="81"/>
      <c r="Q15" s="81"/>
      <c r="R15" s="83"/>
    </row>
    <row r="16" spans="1:18" ht="15" customHeight="1" x14ac:dyDescent="0.35">
      <c r="A16" s="88" t="s">
        <v>204</v>
      </c>
      <c r="B16" s="89">
        <v>238962</v>
      </c>
      <c r="C16" s="89">
        <v>271272</v>
      </c>
      <c r="D16" s="89">
        <v>283313</v>
      </c>
      <c r="E16" s="223">
        <v>-0.119105547199858</v>
      </c>
      <c r="F16" s="89">
        <v>80791</v>
      </c>
      <c r="G16" s="89">
        <v>26602</v>
      </c>
      <c r="H16" s="89">
        <v>14478</v>
      </c>
      <c r="I16" s="222">
        <v>2.03702729118111</v>
      </c>
    </row>
    <row r="17" spans="1:14" ht="15" customHeight="1" x14ac:dyDescent="0.35">
      <c r="A17" s="88" t="s">
        <v>208</v>
      </c>
      <c r="B17" s="89">
        <v>206554</v>
      </c>
      <c r="C17" s="89">
        <v>281271</v>
      </c>
      <c r="D17" s="89">
        <v>349852</v>
      </c>
      <c r="E17" s="223">
        <v>-0.26564060994556898</v>
      </c>
      <c r="F17" s="89">
        <v>172400</v>
      </c>
      <c r="G17" s="89">
        <v>91592</v>
      </c>
      <c r="H17" s="89">
        <v>106171</v>
      </c>
      <c r="I17" s="222">
        <v>0.88226045942877096</v>
      </c>
    </row>
    <row r="18" spans="1:14" ht="15" customHeight="1" x14ac:dyDescent="0.35">
      <c r="A18" s="88" t="s">
        <v>202</v>
      </c>
      <c r="B18" s="89">
        <v>157024</v>
      </c>
      <c r="C18" s="89">
        <v>202275</v>
      </c>
      <c r="D18" s="89">
        <v>246718</v>
      </c>
      <c r="E18" s="223">
        <v>-0.223710295389939</v>
      </c>
      <c r="F18" s="89">
        <v>5514736</v>
      </c>
      <c r="G18" s="89">
        <v>2711640</v>
      </c>
      <c r="H18" s="89">
        <v>3333734</v>
      </c>
      <c r="I18" s="222">
        <v>1.0337271909250501</v>
      </c>
      <c r="N18" s="85"/>
    </row>
    <row r="19" spans="1:14" ht="15" customHeight="1" x14ac:dyDescent="0.35">
      <c r="A19" s="88" t="s">
        <v>207</v>
      </c>
      <c r="B19" s="89">
        <v>76109</v>
      </c>
      <c r="C19" s="89">
        <v>93630</v>
      </c>
      <c r="D19" s="89">
        <v>99010</v>
      </c>
      <c r="E19" s="223">
        <v>-0.18713019331410899</v>
      </c>
      <c r="F19" s="89">
        <v>56059</v>
      </c>
      <c r="G19" s="89">
        <v>66295</v>
      </c>
      <c r="H19" s="89">
        <v>75614</v>
      </c>
      <c r="I19" s="224">
        <v>-0.15440078437287899</v>
      </c>
    </row>
    <row r="20" spans="1:14" ht="15" customHeight="1" x14ac:dyDescent="0.35">
      <c r="A20" s="88" t="s">
        <v>221</v>
      </c>
      <c r="B20" s="89">
        <v>41657</v>
      </c>
      <c r="C20" s="89">
        <v>46343</v>
      </c>
      <c r="D20" s="89">
        <v>55766</v>
      </c>
      <c r="E20" s="223">
        <v>-0.10111559458817899</v>
      </c>
      <c r="F20" s="89">
        <v>364365</v>
      </c>
      <c r="G20" s="89">
        <v>246013</v>
      </c>
      <c r="H20" s="89">
        <v>287097</v>
      </c>
      <c r="I20" s="222">
        <v>0.48108026811591298</v>
      </c>
    </row>
    <row r="21" spans="1:14" ht="15" customHeight="1" x14ac:dyDescent="0.35">
      <c r="A21" s="88" t="s">
        <v>222</v>
      </c>
      <c r="B21" s="89">
        <v>19757</v>
      </c>
      <c r="C21" s="89">
        <v>19555</v>
      </c>
      <c r="D21" s="89">
        <v>22062</v>
      </c>
      <c r="E21" s="221">
        <v>1.03298389158784E-2</v>
      </c>
      <c r="F21" s="89">
        <v>47331</v>
      </c>
      <c r="G21" s="89">
        <v>21977</v>
      </c>
      <c r="H21" s="89">
        <v>32288</v>
      </c>
      <c r="I21" s="222">
        <v>1.15366064522</v>
      </c>
    </row>
    <row r="22" spans="1:14" ht="15" customHeight="1" x14ac:dyDescent="0.35">
      <c r="A22" s="88" t="s">
        <v>220</v>
      </c>
      <c r="B22" s="89">
        <v>16886</v>
      </c>
      <c r="C22" s="89">
        <v>14376</v>
      </c>
      <c r="D22" s="89">
        <v>16990</v>
      </c>
      <c r="E22" s="221">
        <v>0.17459654980523101</v>
      </c>
      <c r="F22" s="89">
        <v>46748</v>
      </c>
      <c r="G22" s="89">
        <v>23550</v>
      </c>
      <c r="H22" s="89">
        <v>28857</v>
      </c>
      <c r="I22" s="222">
        <v>0.98505307855626301</v>
      </c>
    </row>
    <row r="23" spans="1:14" ht="15" customHeight="1" x14ac:dyDescent="0.35">
      <c r="A23" s="88" t="s">
        <v>218</v>
      </c>
      <c r="B23" s="89">
        <v>10294</v>
      </c>
      <c r="C23" s="89">
        <v>10794</v>
      </c>
      <c r="D23" s="89">
        <v>10361</v>
      </c>
      <c r="E23" s="223">
        <v>-4.6322030757828397E-2</v>
      </c>
      <c r="F23" s="89">
        <v>36638</v>
      </c>
      <c r="G23" s="89">
        <v>15828</v>
      </c>
      <c r="H23" s="89">
        <v>20795</v>
      </c>
      <c r="I23" s="222">
        <v>1.31475865554713</v>
      </c>
    </row>
    <row r="24" spans="1:14" ht="15" customHeight="1" x14ac:dyDescent="0.35">
      <c r="A24" s="88" t="s">
        <v>213</v>
      </c>
      <c r="B24" s="89">
        <v>7400</v>
      </c>
      <c r="C24" s="89">
        <v>8204</v>
      </c>
      <c r="D24" s="89">
        <v>9069</v>
      </c>
      <c r="E24" s="223">
        <v>-9.8000975134080903E-2</v>
      </c>
      <c r="F24" s="89">
        <v>19085</v>
      </c>
      <c r="G24" s="89">
        <v>7608</v>
      </c>
      <c r="H24" s="89">
        <v>8922</v>
      </c>
      <c r="I24" s="222">
        <v>1.5085436382755</v>
      </c>
    </row>
    <row r="25" spans="1:14" ht="15" customHeight="1" x14ac:dyDescent="0.35">
      <c r="A25" s="88" t="s">
        <v>215</v>
      </c>
      <c r="B25" s="89">
        <v>4498</v>
      </c>
      <c r="C25" s="89">
        <v>5620</v>
      </c>
      <c r="D25" s="89">
        <v>6511</v>
      </c>
      <c r="E25" s="223">
        <v>-0.19964412811387899</v>
      </c>
      <c r="F25" s="89">
        <v>44420</v>
      </c>
      <c r="G25" s="89">
        <v>21643</v>
      </c>
      <c r="H25" s="89">
        <v>32413</v>
      </c>
      <c r="I25" s="222">
        <v>1.0523956937578001</v>
      </c>
    </row>
    <row r="26" spans="1:14" ht="15" customHeight="1" x14ac:dyDescent="0.35">
      <c r="A26" s="88" t="s">
        <v>274</v>
      </c>
      <c r="B26" s="89">
        <v>3863</v>
      </c>
      <c r="C26" s="89">
        <v>3590</v>
      </c>
      <c r="D26" s="89">
        <v>4196</v>
      </c>
      <c r="E26" s="221">
        <v>7.6044568245125399E-2</v>
      </c>
      <c r="F26" s="89">
        <v>6391</v>
      </c>
      <c r="G26" s="89">
        <v>2589</v>
      </c>
      <c r="H26" s="89">
        <v>3463</v>
      </c>
      <c r="I26" s="222">
        <v>1.4685206643491699</v>
      </c>
    </row>
    <row r="27" spans="1:14" ht="15" customHeight="1" x14ac:dyDescent="0.35">
      <c r="A27" s="88" t="s">
        <v>214</v>
      </c>
      <c r="B27" s="89">
        <v>3466</v>
      </c>
      <c r="C27" s="89">
        <v>3606</v>
      </c>
      <c r="D27" s="89">
        <v>4281</v>
      </c>
      <c r="E27" s="223">
        <v>-3.8824181919023801E-2</v>
      </c>
      <c r="F27" s="89">
        <v>201116</v>
      </c>
      <c r="G27" s="89">
        <v>83292</v>
      </c>
      <c r="H27" s="89">
        <v>101911</v>
      </c>
      <c r="I27" s="222">
        <v>1.4145896364596799</v>
      </c>
    </row>
    <row r="28" spans="1:14" ht="15" customHeight="1" x14ac:dyDescent="0.35">
      <c r="A28" s="88" t="s">
        <v>212</v>
      </c>
      <c r="B28" s="89">
        <v>2166</v>
      </c>
      <c r="C28" s="89">
        <v>2543</v>
      </c>
      <c r="D28" s="89">
        <v>3229</v>
      </c>
      <c r="E28" s="223">
        <v>-0.14825009830908401</v>
      </c>
      <c r="F28" s="89">
        <v>3403</v>
      </c>
      <c r="G28" s="89">
        <v>1536</v>
      </c>
      <c r="H28" s="89">
        <v>1990</v>
      </c>
      <c r="I28" s="222">
        <v>1.2154947916666701</v>
      </c>
    </row>
    <row r="29" spans="1:14" ht="15" customHeight="1" x14ac:dyDescent="0.35">
      <c r="A29" s="88" t="s">
        <v>226</v>
      </c>
      <c r="B29" s="89">
        <v>2038</v>
      </c>
      <c r="C29" s="89">
        <v>0</v>
      </c>
      <c r="D29" s="89">
        <v>3238</v>
      </c>
      <c r="E29" s="221">
        <v>0</v>
      </c>
      <c r="F29" s="89">
        <v>46860</v>
      </c>
      <c r="G29" s="89">
        <v>33015</v>
      </c>
      <c r="H29" s="89">
        <v>39247</v>
      </c>
      <c r="I29" s="222">
        <v>0.41935483870967799</v>
      </c>
      <c r="K29" s="86"/>
    </row>
    <row r="30" spans="1:14" ht="15" customHeight="1" x14ac:dyDescent="0.35">
      <c r="A30" s="88" t="s">
        <v>269</v>
      </c>
      <c r="B30" s="89">
        <v>688</v>
      </c>
      <c r="C30" s="89">
        <v>904</v>
      </c>
      <c r="D30" s="89">
        <v>849</v>
      </c>
      <c r="E30" s="223">
        <v>-0.238938053097345</v>
      </c>
      <c r="F30" s="89">
        <v>14499</v>
      </c>
      <c r="G30" s="89">
        <v>6322</v>
      </c>
      <c r="H30" s="89">
        <v>7616</v>
      </c>
      <c r="I30" s="222">
        <v>1.2934198038595399</v>
      </c>
    </row>
    <row r="31" spans="1:14" ht="15" customHeight="1" x14ac:dyDescent="0.35">
      <c r="A31" s="88" t="s">
        <v>334</v>
      </c>
      <c r="B31" s="89">
        <v>289</v>
      </c>
      <c r="C31" s="89">
        <v>170</v>
      </c>
      <c r="D31" s="89">
        <v>255</v>
      </c>
      <c r="E31" s="221">
        <v>0.7</v>
      </c>
      <c r="F31" s="89">
        <v>31955</v>
      </c>
      <c r="G31" s="89">
        <v>6115</v>
      </c>
      <c r="H31" s="89">
        <v>9866</v>
      </c>
      <c r="I31" s="222">
        <v>4.2256745707277199</v>
      </c>
    </row>
    <row r="32" spans="1:14" ht="15" customHeight="1" x14ac:dyDescent="0.35">
      <c r="A32" s="88" t="s">
        <v>272</v>
      </c>
      <c r="B32" s="89">
        <v>264</v>
      </c>
      <c r="C32" s="89">
        <v>344</v>
      </c>
      <c r="D32" s="89">
        <v>0</v>
      </c>
      <c r="E32" s="223">
        <v>-0.232558139534884</v>
      </c>
      <c r="F32" s="89">
        <v>54307</v>
      </c>
      <c r="G32" s="89">
        <v>38591</v>
      </c>
      <c r="H32" s="89">
        <v>41140</v>
      </c>
      <c r="I32" s="222">
        <v>0.40724521261433999</v>
      </c>
    </row>
    <row r="33" spans="1:18" ht="15" customHeight="1" x14ac:dyDescent="0.35">
      <c r="A33" s="88" t="s">
        <v>203</v>
      </c>
      <c r="B33" s="89">
        <v>147</v>
      </c>
      <c r="C33" s="89">
        <v>105</v>
      </c>
      <c r="D33" s="89">
        <v>167</v>
      </c>
      <c r="E33" s="221">
        <v>0.4</v>
      </c>
      <c r="F33" s="89">
        <v>6386</v>
      </c>
      <c r="G33" s="89">
        <v>2199</v>
      </c>
      <c r="H33" s="89">
        <v>3016</v>
      </c>
      <c r="I33" s="222">
        <v>1.90404729422465</v>
      </c>
    </row>
    <row r="34" spans="1:18" ht="15" customHeight="1" x14ac:dyDescent="0.35">
      <c r="A34" s="88" t="s">
        <v>217</v>
      </c>
      <c r="B34" s="89">
        <v>108</v>
      </c>
      <c r="C34" s="89">
        <v>107</v>
      </c>
      <c r="D34" s="89">
        <v>39</v>
      </c>
      <c r="E34" s="221">
        <v>9.3457943925232493E-3</v>
      </c>
      <c r="F34" s="89">
        <v>17553</v>
      </c>
      <c r="G34" s="89">
        <v>6525</v>
      </c>
      <c r="H34" s="89">
        <v>8032</v>
      </c>
      <c r="I34" s="222">
        <v>1.6901149425287401</v>
      </c>
    </row>
    <row r="35" spans="1:18" ht="15" customHeight="1" x14ac:dyDescent="0.35">
      <c r="A35" s="88" t="s">
        <v>205</v>
      </c>
      <c r="B35" s="89">
        <v>102</v>
      </c>
      <c r="C35" s="89">
        <v>0</v>
      </c>
      <c r="D35" s="89">
        <v>202</v>
      </c>
      <c r="E35" s="221">
        <v>0</v>
      </c>
      <c r="F35" s="89">
        <v>3187</v>
      </c>
      <c r="G35" s="89">
        <v>930</v>
      </c>
      <c r="H35" s="89">
        <v>1290</v>
      </c>
      <c r="I35" s="222">
        <v>2.4268817204301101</v>
      </c>
    </row>
    <row r="36" spans="1:18" ht="15" customHeight="1" x14ac:dyDescent="0.35">
      <c r="A36" s="88" t="s">
        <v>219</v>
      </c>
      <c r="B36" s="89">
        <v>41</v>
      </c>
      <c r="C36" s="89">
        <v>94</v>
      </c>
      <c r="D36" s="89">
        <v>71</v>
      </c>
      <c r="E36" s="223">
        <v>-0.56382978723404298</v>
      </c>
      <c r="F36" s="89">
        <v>9915</v>
      </c>
      <c r="G36" s="89">
        <v>4772</v>
      </c>
      <c r="H36" s="89">
        <v>5567</v>
      </c>
      <c r="I36" s="222">
        <v>1.0777451802179401</v>
      </c>
    </row>
    <row r="37" spans="1:18" ht="15" customHeight="1" x14ac:dyDescent="0.35">
      <c r="A37" s="88" t="s">
        <v>224</v>
      </c>
      <c r="B37" s="89">
        <v>5</v>
      </c>
      <c r="C37" s="89">
        <v>0</v>
      </c>
      <c r="D37" s="89">
        <v>45</v>
      </c>
      <c r="E37" s="221">
        <v>0</v>
      </c>
      <c r="F37" s="89">
        <v>2423</v>
      </c>
      <c r="G37" s="89">
        <v>859</v>
      </c>
      <c r="H37" s="89">
        <v>1159</v>
      </c>
      <c r="I37" s="222">
        <v>1.82072176949942</v>
      </c>
    </row>
    <row r="38" spans="1:18" ht="15" customHeight="1" x14ac:dyDescent="0.35">
      <c r="A38" s="88" t="s">
        <v>209</v>
      </c>
      <c r="B38" s="89">
        <v>0</v>
      </c>
      <c r="C38" s="89">
        <v>0</v>
      </c>
      <c r="D38" s="89">
        <v>0</v>
      </c>
      <c r="E38" s="221">
        <v>0</v>
      </c>
      <c r="F38" s="89">
        <v>11382</v>
      </c>
      <c r="G38" s="89">
        <v>6399</v>
      </c>
      <c r="H38" s="89">
        <v>7601</v>
      </c>
      <c r="I38" s="222">
        <v>0.77871542428504503</v>
      </c>
      <c r="K38" s="87"/>
      <c r="O38" s="379"/>
      <c r="P38" s="379"/>
      <c r="Q38" s="379"/>
      <c r="R38" s="379"/>
    </row>
    <row r="39" spans="1:18" ht="15" customHeight="1" x14ac:dyDescent="0.35">
      <c r="A39" s="88" t="s">
        <v>210</v>
      </c>
      <c r="B39" s="89">
        <v>0</v>
      </c>
      <c r="C39" s="89">
        <v>0</v>
      </c>
      <c r="D39" s="89">
        <v>0</v>
      </c>
      <c r="E39" s="221">
        <v>0</v>
      </c>
      <c r="F39" s="89">
        <v>368</v>
      </c>
      <c r="G39" s="89">
        <v>247</v>
      </c>
      <c r="H39" s="89">
        <v>298</v>
      </c>
      <c r="I39" s="222">
        <v>0.48987854251012197</v>
      </c>
      <c r="K39" s="87"/>
      <c r="O39" s="379"/>
      <c r="P39" s="379"/>
      <c r="Q39" s="379"/>
      <c r="R39" s="379"/>
    </row>
    <row r="40" spans="1:18" ht="15" customHeight="1" x14ac:dyDescent="0.35">
      <c r="A40" s="88" t="s">
        <v>331</v>
      </c>
      <c r="B40" s="89">
        <v>0</v>
      </c>
      <c r="C40" s="89">
        <v>0</v>
      </c>
      <c r="D40" s="89">
        <v>0</v>
      </c>
      <c r="E40" s="221">
        <v>0</v>
      </c>
      <c r="F40" s="89">
        <v>84</v>
      </c>
      <c r="G40" s="89">
        <v>28</v>
      </c>
      <c r="H40" s="89">
        <v>40</v>
      </c>
      <c r="I40" s="222">
        <v>2</v>
      </c>
    </row>
    <row r="41" spans="1:18" ht="15" customHeight="1" x14ac:dyDescent="0.35">
      <c r="A41" s="88" t="s">
        <v>223</v>
      </c>
      <c r="B41" s="89">
        <v>0</v>
      </c>
      <c r="C41" s="89">
        <v>0</v>
      </c>
      <c r="D41" s="89">
        <v>0</v>
      </c>
      <c r="E41" s="221">
        <v>0</v>
      </c>
      <c r="F41" s="89">
        <v>68</v>
      </c>
      <c r="G41" s="89">
        <v>14</v>
      </c>
      <c r="H41" s="89">
        <v>20</v>
      </c>
      <c r="I41" s="222">
        <v>3.8571428571428599</v>
      </c>
    </row>
    <row r="42" spans="1:18" ht="15" customHeight="1" x14ac:dyDescent="0.35">
      <c r="A42" s="88" t="s">
        <v>332</v>
      </c>
      <c r="B42" s="89">
        <v>0</v>
      </c>
      <c r="C42" s="89">
        <v>0</v>
      </c>
      <c r="D42" s="89">
        <v>0</v>
      </c>
      <c r="E42" s="221">
        <v>0</v>
      </c>
      <c r="F42" s="89">
        <v>1</v>
      </c>
      <c r="G42" s="89">
        <v>76</v>
      </c>
      <c r="H42" s="89">
        <v>10</v>
      </c>
      <c r="I42" s="224">
        <v>-0.98684210526315796</v>
      </c>
    </row>
    <row r="43" spans="1:18" ht="15" customHeight="1" x14ac:dyDescent="0.35">
      <c r="A43" s="88" t="s">
        <v>330</v>
      </c>
      <c r="B43" s="89">
        <v>0</v>
      </c>
      <c r="C43" s="89">
        <v>0</v>
      </c>
      <c r="D43" s="89">
        <v>904</v>
      </c>
      <c r="E43" s="221">
        <v>0</v>
      </c>
      <c r="F43" s="89">
        <v>17</v>
      </c>
      <c r="G43" s="89">
        <v>3</v>
      </c>
      <c r="H43" s="89">
        <v>5</v>
      </c>
      <c r="I43" s="222">
        <v>4.6666666666666696</v>
      </c>
    </row>
    <row r="44" spans="1:18" ht="15" customHeight="1" x14ac:dyDescent="0.35">
      <c r="A44" s="88" t="s">
        <v>333</v>
      </c>
      <c r="B44" s="89">
        <v>0</v>
      </c>
      <c r="C44" s="89">
        <v>0</v>
      </c>
      <c r="D44" s="89">
        <v>0</v>
      </c>
      <c r="E44" s="221">
        <v>0</v>
      </c>
      <c r="F44" s="89">
        <v>0</v>
      </c>
      <c r="G44" s="89">
        <v>0</v>
      </c>
      <c r="H44" s="89">
        <v>0</v>
      </c>
      <c r="I44" s="222">
        <v>0</v>
      </c>
    </row>
    <row r="45" spans="1:18" ht="15" customHeight="1" x14ac:dyDescent="0.35">
      <c r="A45" s="88" t="s">
        <v>335</v>
      </c>
      <c r="B45" s="89">
        <v>0</v>
      </c>
      <c r="C45" s="89">
        <v>0</v>
      </c>
      <c r="D45" s="89">
        <v>0</v>
      </c>
      <c r="E45" s="221">
        <v>0</v>
      </c>
      <c r="F45" s="89">
        <v>0</v>
      </c>
      <c r="G45" s="89">
        <v>0</v>
      </c>
      <c r="H45" s="89">
        <v>0</v>
      </c>
      <c r="I45" s="222">
        <v>0</v>
      </c>
    </row>
    <row r="46" spans="1:18" ht="15" customHeight="1" x14ac:dyDescent="0.35">
      <c r="A46" s="88" t="s">
        <v>336</v>
      </c>
      <c r="B46" s="89">
        <v>0</v>
      </c>
      <c r="C46" s="89">
        <v>0</v>
      </c>
      <c r="D46" s="89">
        <v>0</v>
      </c>
      <c r="E46" s="221">
        <v>0</v>
      </c>
      <c r="F46" s="89">
        <v>12</v>
      </c>
      <c r="G46" s="89">
        <v>15</v>
      </c>
      <c r="H46" s="89">
        <v>14</v>
      </c>
      <c r="I46" s="224">
        <v>-0.2</v>
      </c>
    </row>
    <row r="47" spans="1:18" ht="15" customHeight="1" x14ac:dyDescent="0.35">
      <c r="A47" s="88" t="s">
        <v>337</v>
      </c>
      <c r="B47" s="89">
        <v>0</v>
      </c>
      <c r="C47" s="89">
        <v>0</v>
      </c>
      <c r="D47" s="89">
        <v>0</v>
      </c>
      <c r="E47" s="221">
        <v>0</v>
      </c>
      <c r="F47" s="89">
        <v>0</v>
      </c>
      <c r="G47" s="89">
        <v>0</v>
      </c>
      <c r="H47" s="89">
        <v>0</v>
      </c>
      <c r="I47" s="222">
        <v>0</v>
      </c>
    </row>
    <row r="48" spans="1:18" ht="15" customHeight="1" x14ac:dyDescent="0.35">
      <c r="A48" s="90" t="s">
        <v>228</v>
      </c>
      <c r="B48" s="91">
        <v>0</v>
      </c>
      <c r="C48" s="91">
        <v>0</v>
      </c>
      <c r="D48" s="91">
        <v>0</v>
      </c>
      <c r="E48" s="289">
        <v>0</v>
      </c>
      <c r="F48" s="91">
        <v>0</v>
      </c>
      <c r="G48" s="91">
        <v>0</v>
      </c>
      <c r="H48" s="91">
        <v>0</v>
      </c>
      <c r="I48" s="290">
        <v>0</v>
      </c>
    </row>
    <row r="49" spans="1:19" ht="15" customHeight="1" x14ac:dyDescent="0.35">
      <c r="A49" s="93"/>
      <c r="B49" s="93"/>
      <c r="C49" s="93"/>
      <c r="D49" s="93"/>
      <c r="E49" s="92"/>
      <c r="F49" s="93"/>
      <c r="G49" s="93"/>
      <c r="H49" s="93"/>
      <c r="I49" s="92"/>
    </row>
    <row r="50" spans="1:19" ht="15" customHeight="1" x14ac:dyDescent="0.35">
      <c r="A50" s="93"/>
      <c r="B50" s="93"/>
      <c r="C50" s="93"/>
      <c r="D50" s="93"/>
      <c r="E50" s="92"/>
      <c r="F50" s="93"/>
      <c r="G50" s="93"/>
      <c r="H50" s="93"/>
      <c r="I50" s="92"/>
    </row>
    <row r="51" spans="1:19" ht="15" customHeight="1" x14ac:dyDescent="0.35">
      <c r="A51" s="140"/>
      <c r="B51" s="140"/>
      <c r="C51" s="140"/>
      <c r="D51" s="140"/>
      <c r="E51" s="16"/>
      <c r="F51" s="140"/>
      <c r="G51" s="140"/>
      <c r="H51" s="140"/>
      <c r="I51" s="16"/>
    </row>
    <row r="52" spans="1:19" ht="15" customHeight="1" x14ac:dyDescent="0.35">
      <c r="A52" s="286"/>
      <c r="B52" s="286"/>
      <c r="C52" s="286"/>
      <c r="D52" s="286"/>
      <c r="E52" s="21"/>
      <c r="F52" s="286"/>
      <c r="G52" s="286"/>
      <c r="H52" s="286"/>
      <c r="I52" s="21"/>
      <c r="S52" s="78"/>
    </row>
    <row r="53" spans="1:19" ht="15" customHeight="1" x14ac:dyDescent="0.35">
      <c r="A53" s="286"/>
      <c r="B53" s="286"/>
      <c r="C53" s="286"/>
      <c r="D53" s="286"/>
      <c r="E53" s="78"/>
      <c r="F53" s="286"/>
      <c r="G53" s="286"/>
      <c r="H53" s="286"/>
      <c r="I53" s="78"/>
      <c r="S53" s="78"/>
    </row>
    <row r="54" spans="1:19" ht="15" customHeight="1" x14ac:dyDescent="0.35"/>
    <row r="55" spans="1:19" ht="15" customHeight="1" x14ac:dyDescent="0.35"/>
    <row r="56" spans="1:19" ht="15" customHeight="1" x14ac:dyDescent="0.35"/>
    <row r="57" spans="1:19" ht="15" customHeight="1" x14ac:dyDescent="0.35"/>
    <row r="58" spans="1:19" ht="15" customHeight="1" x14ac:dyDescent="0.35"/>
    <row r="59" spans="1:19" ht="15" customHeight="1" x14ac:dyDescent="0.35"/>
  </sheetData>
  <mergeCells count="7">
    <mergeCell ref="O39:R39"/>
    <mergeCell ref="G2:I3"/>
    <mergeCell ref="B6:E6"/>
    <mergeCell ref="F6:I6"/>
    <mergeCell ref="O38:R38"/>
    <mergeCell ref="N2:R3"/>
    <mergeCell ref="A5:I5"/>
  </mergeCells>
  <conditionalFormatting sqref="A8">
    <cfRule type="containsText" dxfId="9" priority="9" operator="containsText" text="q">
      <formula>NOT(ISERROR(SEARCH("q",A8)))</formula>
    </cfRule>
    <cfRule type="containsText" dxfId="8" priority="10" operator="containsText" text="p">
      <formula>NOT(ISERROR(SEARCH("p",A8)))</formula>
    </cfRule>
  </conditionalFormatting>
  <conditionalFormatting sqref="F8">
    <cfRule type="containsText" dxfId="7" priority="7" operator="containsText" text="q">
      <formula>NOT(ISERROR(SEARCH("q",F8)))</formula>
    </cfRule>
    <cfRule type="containsText" dxfId="6" priority="8" operator="containsText" text="p">
      <formula>NOT(ISERROR(SEARCH("p",F8)))</formula>
    </cfRule>
  </conditionalFormatting>
  <conditionalFormatting sqref="A12">
    <cfRule type="containsText" dxfId="5" priority="5" operator="containsText" text="q">
      <formula>NOT(ISERROR(SEARCH("q",A12)))</formula>
    </cfRule>
    <cfRule type="containsText" dxfId="4" priority="6" operator="containsText" text="p">
      <formula>NOT(ISERROR(SEARCH("p",A12)))</formula>
    </cfRule>
  </conditionalFormatting>
  <conditionalFormatting sqref="G12">
    <cfRule type="containsText" dxfId="3" priority="3" operator="containsText" text="q">
      <formula>NOT(ISERROR(SEARCH("q",G12)))</formula>
    </cfRule>
    <cfRule type="containsText" dxfId="2" priority="4" operator="containsText" text="p">
      <formula>NOT(ISERROR(SEARCH("p",G12)))</formula>
    </cfRule>
  </conditionalFormatting>
  <conditionalFormatting sqref="D12">
    <cfRule type="containsText" dxfId="1" priority="1" operator="containsText" text="q">
      <formula>NOT(ISERROR(SEARCH("q",D12)))</formula>
    </cfRule>
    <cfRule type="containsText" dxfId="0" priority="2" operator="containsText" text="p">
      <formula>NOT(ISERROR(SEARCH("p",D12)))</formula>
    </cfRule>
  </conditionalFormatting>
  <pageMargins left="0.34722222222222199" right="0.15277777777777801" top="0.23611111111111099" bottom="0" header="0.3" footer="0.3"/>
  <pageSetup paperSize="9" orientation="portrait" horizontalDpi="300" verticalDpi="300" r:id="rId1"/>
  <headerFooter>
    <oddHeader xml:space="preserve">&amp;L
</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Feuil4">
    <tabColor theme="4"/>
  </sheetPr>
  <dimension ref="A1:OFQ132"/>
  <sheetViews>
    <sheetView zoomScale="90" zoomScaleNormal="90" workbookViewId="0">
      <pane xSplit="2" ySplit="1" topLeftCell="BM119" activePane="bottomRight" state="frozen"/>
      <selection pane="topRight" activeCell="C1" sqref="C1"/>
      <selection pane="bottomLeft" activeCell="A2" sqref="A2"/>
      <selection pane="bottomRight"/>
    </sheetView>
  </sheetViews>
  <sheetFormatPr baseColWidth="10" defaultRowHeight="15.5" x14ac:dyDescent="0.35"/>
  <cols>
    <col min="1" max="1" width="3.58203125" customWidth="1"/>
    <col min="2" max="2" width="32.58203125" customWidth="1"/>
    <col min="3" max="3" width="9.58203125" customWidth="1"/>
    <col min="4" max="4" width="4" customWidth="1"/>
    <col min="5" max="5" width="13.58203125" customWidth="1"/>
    <col min="6" max="6" width="4.08203125" customWidth="1"/>
    <col min="7" max="7" width="3.08203125" customWidth="1"/>
    <col min="8" max="8" width="7.58203125" customWidth="1"/>
    <col min="9" max="9" width="7.08203125" customWidth="1"/>
    <col min="10" max="10" width="8.08203125" customWidth="1"/>
    <col min="11" max="11" width="7" customWidth="1"/>
    <col min="12" max="13" width="7.08203125" customWidth="1"/>
    <col min="14" max="56" width="8" customWidth="1"/>
    <col min="57" max="57" width="9.33203125" customWidth="1"/>
    <col min="58" max="68" width="8" customWidth="1"/>
    <col min="69" max="69" width="8.33203125" customWidth="1"/>
    <col min="70" max="432" width="8" customWidth="1"/>
  </cols>
  <sheetData>
    <row r="1" spans="1:759 10313:10313" s="64" customFormat="1" ht="13" x14ac:dyDescent="0.3">
      <c r="A1" s="63">
        <v>1</v>
      </c>
      <c r="B1" s="226" t="s">
        <v>4</v>
      </c>
      <c r="C1" s="64" t="s">
        <v>33</v>
      </c>
      <c r="D1" s="64" t="s">
        <v>26</v>
      </c>
      <c r="E1" s="64" t="s">
        <v>29</v>
      </c>
      <c r="F1" s="64" t="s">
        <v>27</v>
      </c>
      <c r="G1" s="64" t="s">
        <v>28</v>
      </c>
      <c r="H1" s="227">
        <v>42370</v>
      </c>
      <c r="I1" s="227">
        <v>42401</v>
      </c>
      <c r="J1" s="227">
        <v>42430</v>
      </c>
      <c r="K1" s="227">
        <v>42461</v>
      </c>
      <c r="L1" s="227">
        <v>42491</v>
      </c>
      <c r="M1" s="227">
        <v>42522</v>
      </c>
      <c r="N1" s="227">
        <v>42552</v>
      </c>
      <c r="O1" s="227">
        <v>42583</v>
      </c>
      <c r="P1" s="227">
        <v>42614</v>
      </c>
      <c r="Q1" s="227">
        <v>42644</v>
      </c>
      <c r="R1" s="227">
        <v>42675</v>
      </c>
      <c r="S1" s="227">
        <v>42705</v>
      </c>
      <c r="T1" s="227">
        <v>42736</v>
      </c>
      <c r="U1" s="227">
        <v>42767</v>
      </c>
      <c r="V1" s="227">
        <v>42795</v>
      </c>
      <c r="W1" s="227">
        <v>42826</v>
      </c>
      <c r="X1" s="227">
        <v>42856</v>
      </c>
      <c r="Y1" s="227">
        <v>42887</v>
      </c>
      <c r="Z1" s="227">
        <v>42917</v>
      </c>
      <c r="AA1" s="227">
        <v>42948</v>
      </c>
      <c r="AB1" s="227">
        <v>42979</v>
      </c>
      <c r="AC1" s="227">
        <v>43009</v>
      </c>
      <c r="AD1" s="227">
        <v>43040</v>
      </c>
      <c r="AE1" s="227">
        <v>43070</v>
      </c>
      <c r="AF1" s="227">
        <v>43101</v>
      </c>
      <c r="AG1" s="227">
        <v>43132</v>
      </c>
      <c r="AH1" s="227">
        <v>43160</v>
      </c>
      <c r="AI1" s="227">
        <v>43191</v>
      </c>
      <c r="AJ1" s="227">
        <v>43221</v>
      </c>
      <c r="AK1" s="227">
        <v>43252</v>
      </c>
      <c r="AL1" s="227">
        <v>43282</v>
      </c>
      <c r="AM1" s="227">
        <v>43313</v>
      </c>
      <c r="AN1" s="227">
        <v>43344</v>
      </c>
      <c r="AO1" s="227">
        <v>43374</v>
      </c>
      <c r="AP1" s="227">
        <v>43405</v>
      </c>
      <c r="AQ1" s="227">
        <v>43435</v>
      </c>
      <c r="AR1" s="227">
        <v>43466</v>
      </c>
      <c r="AS1" s="227">
        <v>43497</v>
      </c>
      <c r="AT1" s="227">
        <v>43525</v>
      </c>
      <c r="AU1" s="227">
        <v>43556</v>
      </c>
      <c r="AV1" s="227">
        <v>43586</v>
      </c>
      <c r="AW1" s="227">
        <v>43617</v>
      </c>
      <c r="AX1" s="227">
        <v>43647</v>
      </c>
      <c r="AY1" s="227">
        <v>43678</v>
      </c>
      <c r="AZ1" s="227">
        <v>43709</v>
      </c>
      <c r="BA1" s="227">
        <v>43739</v>
      </c>
      <c r="BB1" s="227">
        <v>43770</v>
      </c>
      <c r="BC1" s="227">
        <v>43800</v>
      </c>
      <c r="BD1" s="227">
        <v>43831</v>
      </c>
      <c r="BE1" s="227">
        <v>43862</v>
      </c>
      <c r="BF1" s="227">
        <v>43891</v>
      </c>
      <c r="BG1" s="227">
        <v>43922</v>
      </c>
      <c r="BH1" s="227">
        <v>43952</v>
      </c>
      <c r="BI1" s="227">
        <v>43983</v>
      </c>
      <c r="BJ1" s="227">
        <v>44013</v>
      </c>
      <c r="BK1" s="227">
        <v>44044</v>
      </c>
      <c r="BL1" s="227">
        <v>44075</v>
      </c>
      <c r="BM1" s="227">
        <v>44105</v>
      </c>
      <c r="BN1" s="227">
        <v>44136</v>
      </c>
      <c r="BO1" s="227">
        <v>44166</v>
      </c>
      <c r="BP1" s="227">
        <v>44197</v>
      </c>
      <c r="BQ1" s="227">
        <v>44228</v>
      </c>
      <c r="BR1" s="227">
        <v>44256</v>
      </c>
      <c r="BS1" s="227">
        <v>44287</v>
      </c>
      <c r="BT1" s="227">
        <v>44317</v>
      </c>
      <c r="BU1" s="227">
        <v>44348</v>
      </c>
      <c r="BV1" s="227">
        <v>44378</v>
      </c>
      <c r="BW1" s="227">
        <v>44409</v>
      </c>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row>
    <row r="2" spans="1:759 10313:10313" s="5" customFormat="1" x14ac:dyDescent="0.35">
      <c r="A2" s="10">
        <v>2</v>
      </c>
      <c r="B2" s="225" t="s">
        <v>5</v>
      </c>
      <c r="C2" s="12" t="s">
        <v>34</v>
      </c>
      <c r="D2" s="12" t="s">
        <v>30</v>
      </c>
      <c r="E2" s="12" t="s">
        <v>31</v>
      </c>
      <c r="F2" s="12">
        <v>4</v>
      </c>
      <c r="G2" s="12">
        <v>3</v>
      </c>
      <c r="H2" s="1">
        <v>53355</v>
      </c>
      <c r="I2" s="6"/>
      <c r="J2" s="6">
        <v>60770</v>
      </c>
      <c r="K2" s="6">
        <v>62648</v>
      </c>
      <c r="L2" s="6">
        <v>65072</v>
      </c>
      <c r="M2" s="6">
        <v>82061</v>
      </c>
      <c r="N2" s="6">
        <v>72845</v>
      </c>
      <c r="O2" s="6">
        <v>63167</v>
      </c>
      <c r="P2" s="6">
        <v>215458</v>
      </c>
      <c r="Q2" s="6">
        <v>245689</v>
      </c>
      <c r="R2" s="6">
        <v>293271</v>
      </c>
      <c r="S2" s="6">
        <v>243326</v>
      </c>
      <c r="T2" s="6">
        <v>292657</v>
      </c>
      <c r="U2" s="6">
        <v>278411</v>
      </c>
      <c r="V2" s="6">
        <v>346987</v>
      </c>
      <c r="W2" s="6">
        <v>294994</v>
      </c>
      <c r="X2" s="6">
        <v>322715</v>
      </c>
      <c r="Y2" s="7">
        <v>348112</v>
      </c>
      <c r="Z2" s="7">
        <v>327090</v>
      </c>
      <c r="AA2" s="6">
        <v>274353</v>
      </c>
      <c r="AB2" s="6">
        <v>343529</v>
      </c>
      <c r="AC2" s="6">
        <v>411129</v>
      </c>
      <c r="AD2" s="6">
        <v>433475</v>
      </c>
      <c r="AE2" s="6">
        <v>414928</v>
      </c>
      <c r="AF2" s="6">
        <v>510500</v>
      </c>
      <c r="AG2" s="6">
        <v>483673</v>
      </c>
      <c r="AH2" s="6">
        <v>601436</v>
      </c>
      <c r="AI2" s="6">
        <v>565523</v>
      </c>
      <c r="AJ2" s="7">
        <v>581723</v>
      </c>
      <c r="AK2" s="6">
        <v>757946</v>
      </c>
      <c r="AL2" s="6">
        <v>802916</v>
      </c>
      <c r="AM2" s="6">
        <v>682069</v>
      </c>
      <c r="AN2" s="6">
        <v>820218</v>
      </c>
      <c r="AO2" s="7">
        <v>1010175</v>
      </c>
      <c r="AP2" s="6">
        <v>952207</v>
      </c>
      <c r="AQ2" s="6">
        <v>936391</v>
      </c>
      <c r="AR2" s="6">
        <v>1104327</v>
      </c>
      <c r="AS2" s="6">
        <v>1187003</v>
      </c>
      <c r="AT2" s="7">
        <v>1207870</v>
      </c>
      <c r="AU2" s="6">
        <v>1330914</v>
      </c>
      <c r="AV2" s="6">
        <v>1308213</v>
      </c>
      <c r="AW2" s="6">
        <v>1522934</v>
      </c>
      <c r="AX2" s="6">
        <v>1727121</v>
      </c>
      <c r="AY2" s="6">
        <v>1375509</v>
      </c>
      <c r="AZ2" s="6">
        <v>1884328</v>
      </c>
      <c r="BA2" s="6">
        <v>2237941</v>
      </c>
      <c r="BB2" s="6">
        <v>1968614</v>
      </c>
      <c r="BC2" s="6">
        <v>2157489</v>
      </c>
      <c r="BD2" s="6">
        <v>2443501</v>
      </c>
      <c r="BE2" s="1">
        <v>2488627</v>
      </c>
      <c r="BF2" s="1">
        <v>2326247</v>
      </c>
      <c r="BG2" s="1">
        <v>1958996</v>
      </c>
      <c r="BH2" s="1">
        <v>2200362</v>
      </c>
      <c r="BI2" s="1">
        <v>2867931</v>
      </c>
      <c r="BJ2" s="1">
        <v>2885359</v>
      </c>
      <c r="BK2" s="1">
        <v>2734373</v>
      </c>
      <c r="BL2" s="1">
        <v>3966060</v>
      </c>
      <c r="BM2" s="1">
        <v>6312755</v>
      </c>
      <c r="BN2" s="1">
        <v>6120021</v>
      </c>
      <c r="BO2" s="1">
        <v>5375536</v>
      </c>
      <c r="BP2" s="1">
        <v>5163055</v>
      </c>
      <c r="BQ2" s="1">
        <v>5368659</v>
      </c>
      <c r="BR2" s="1">
        <v>7218314</v>
      </c>
      <c r="BS2" s="1">
        <v>7244492</v>
      </c>
      <c r="BT2" s="1">
        <v>5528281</v>
      </c>
      <c r="BU2" s="1">
        <v>8058326</v>
      </c>
      <c r="BV2" s="1">
        <v>6454357</v>
      </c>
      <c r="BW2" s="1">
        <v>12046185</v>
      </c>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OFQ2" s="5">
        <v>731331</v>
      </c>
    </row>
    <row r="3" spans="1:759 10313:10313" s="5" customFormat="1" x14ac:dyDescent="0.35">
      <c r="A3" s="10">
        <v>3</v>
      </c>
      <c r="B3" s="225" t="s">
        <v>6</v>
      </c>
      <c r="C3" s="12" t="s">
        <v>34</v>
      </c>
      <c r="D3" s="12" t="s">
        <v>30</v>
      </c>
      <c r="E3" s="12" t="s">
        <v>31</v>
      </c>
      <c r="F3" s="12">
        <v>5</v>
      </c>
      <c r="G3" s="12">
        <v>3</v>
      </c>
      <c r="H3" s="6"/>
      <c r="I3" s="6"/>
      <c r="J3" s="6"/>
      <c r="K3" s="6"/>
      <c r="L3" s="6"/>
      <c r="M3" s="6"/>
      <c r="N3" s="6"/>
      <c r="O3" s="6"/>
      <c r="P3" s="6"/>
      <c r="Q3" s="6"/>
      <c r="R3" s="6"/>
      <c r="S3" s="7"/>
      <c r="T3" s="7">
        <v>39089</v>
      </c>
      <c r="U3" s="7">
        <v>45059</v>
      </c>
      <c r="V3" s="7">
        <v>46267</v>
      </c>
      <c r="W3" s="7">
        <v>55850</v>
      </c>
      <c r="X3" s="7">
        <v>62673</v>
      </c>
      <c r="Y3" s="7">
        <v>69037</v>
      </c>
      <c r="Z3" s="7">
        <v>71312</v>
      </c>
      <c r="AA3" s="7">
        <v>75000</v>
      </c>
      <c r="AB3" s="7">
        <v>76998</v>
      </c>
      <c r="AC3" s="7">
        <v>83485</v>
      </c>
      <c r="AD3" s="7">
        <v>89447</v>
      </c>
      <c r="AE3" s="7">
        <v>99207</v>
      </c>
      <c r="AF3" s="7">
        <v>108339</v>
      </c>
      <c r="AG3" s="7">
        <v>118191</v>
      </c>
      <c r="AH3" s="7">
        <v>123500</v>
      </c>
      <c r="AI3" s="7">
        <v>129358</v>
      </c>
      <c r="AJ3" s="7">
        <v>136371</v>
      </c>
      <c r="AK3" s="8">
        <v>145768</v>
      </c>
      <c r="AL3" s="7">
        <v>149021</v>
      </c>
      <c r="AM3" s="7">
        <v>150280</v>
      </c>
      <c r="AN3" s="7">
        <v>163360</v>
      </c>
      <c r="AO3" s="7">
        <v>173517</v>
      </c>
      <c r="AP3" s="7">
        <v>187786</v>
      </c>
      <c r="AQ3" s="7">
        <v>200742</v>
      </c>
      <c r="AR3" s="7">
        <v>207631</v>
      </c>
      <c r="AS3" s="7">
        <v>216336</v>
      </c>
      <c r="AT3" s="7">
        <v>222307</v>
      </c>
      <c r="AU3" s="7">
        <v>229848</v>
      </c>
      <c r="AV3" s="7">
        <v>235706</v>
      </c>
      <c r="AW3" s="7">
        <v>241695</v>
      </c>
      <c r="AX3" s="9">
        <v>246747</v>
      </c>
      <c r="AY3" s="7">
        <v>250329</v>
      </c>
      <c r="AZ3" s="7">
        <v>257686</v>
      </c>
      <c r="BA3" s="7">
        <v>267285</v>
      </c>
      <c r="BB3" s="7">
        <v>278828</v>
      </c>
      <c r="BC3" s="1">
        <v>302145</v>
      </c>
      <c r="BD3" s="1">
        <v>317775</v>
      </c>
      <c r="BE3" s="1">
        <v>331101</v>
      </c>
      <c r="BF3" s="1">
        <v>343893</v>
      </c>
      <c r="BG3" s="1">
        <v>356085</v>
      </c>
      <c r="BH3" s="1">
        <v>362665</v>
      </c>
      <c r="BI3" s="1">
        <v>368280</v>
      </c>
      <c r="BJ3" s="1">
        <v>373403</v>
      </c>
      <c r="BK3" s="1">
        <v>374760</v>
      </c>
      <c r="BL3" s="1">
        <v>378806</v>
      </c>
      <c r="BM3" s="1">
        <v>387542</v>
      </c>
      <c r="BN3" s="1">
        <v>397126</v>
      </c>
      <c r="BO3" s="1">
        <v>404996</v>
      </c>
      <c r="BP3" s="1">
        <v>413698</v>
      </c>
      <c r="BQ3" s="1">
        <v>427576</v>
      </c>
      <c r="BR3" s="1">
        <v>440074</v>
      </c>
      <c r="BS3" s="1">
        <v>457689</v>
      </c>
      <c r="BT3" s="1">
        <v>462336</v>
      </c>
      <c r="BU3" s="1">
        <v>473754</v>
      </c>
      <c r="BV3" s="1">
        <v>471868</v>
      </c>
      <c r="BW3" s="1">
        <v>480354</v>
      </c>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row>
    <row r="4" spans="1:759 10313:10313" x14ac:dyDescent="0.35">
      <c r="A4" s="11">
        <v>4</v>
      </c>
      <c r="B4" s="225" t="s">
        <v>8</v>
      </c>
      <c r="C4" s="12" t="s">
        <v>34</v>
      </c>
      <c r="D4" s="12" t="s">
        <v>30</v>
      </c>
      <c r="E4" s="12" t="s">
        <v>31</v>
      </c>
      <c r="F4" s="13">
        <v>6</v>
      </c>
      <c r="G4" s="13">
        <v>3</v>
      </c>
      <c r="H4" s="1">
        <v>136</v>
      </c>
      <c r="I4" s="1">
        <v>155</v>
      </c>
      <c r="J4" s="1">
        <v>170</v>
      </c>
      <c r="K4" s="1">
        <v>231</v>
      </c>
      <c r="L4" s="1">
        <v>245</v>
      </c>
      <c r="M4" s="1">
        <v>422</v>
      </c>
      <c r="N4" s="1">
        <v>500</v>
      </c>
      <c r="O4" s="1">
        <v>532</v>
      </c>
      <c r="P4" s="1">
        <v>539</v>
      </c>
      <c r="Q4" s="1">
        <v>610</v>
      </c>
      <c r="R4" s="1">
        <v>669</v>
      </c>
      <c r="S4" s="1">
        <v>711</v>
      </c>
      <c r="T4" s="1">
        <v>725</v>
      </c>
      <c r="U4" s="1">
        <v>848</v>
      </c>
      <c r="V4" s="1">
        <v>862</v>
      </c>
      <c r="W4" s="1">
        <v>873</v>
      </c>
      <c r="X4" s="1">
        <v>895</v>
      </c>
      <c r="Y4" s="1">
        <v>895</v>
      </c>
      <c r="Z4" s="1">
        <v>895</v>
      </c>
      <c r="AA4" s="1">
        <v>930</v>
      </c>
      <c r="AB4" s="1">
        <v>949</v>
      </c>
      <c r="AC4" s="1">
        <v>981</v>
      </c>
      <c r="AD4" s="1">
        <v>1002</v>
      </c>
      <c r="AE4" s="1">
        <v>1003</v>
      </c>
      <c r="AF4" s="1">
        <v>1014</v>
      </c>
      <c r="AG4" s="1">
        <v>1030</v>
      </c>
      <c r="AH4" s="1">
        <v>1033</v>
      </c>
      <c r="AI4" s="1">
        <v>1055</v>
      </c>
      <c r="AJ4" s="1">
        <v>1057</v>
      </c>
      <c r="AK4" s="1">
        <v>1057</v>
      </c>
      <c r="AL4" s="1">
        <v>1057</v>
      </c>
      <c r="AM4" s="1">
        <v>1061</v>
      </c>
      <c r="AN4" s="1">
        <v>1062</v>
      </c>
      <c r="AO4" s="1">
        <v>1113</v>
      </c>
      <c r="AP4" s="1">
        <v>1112</v>
      </c>
      <c r="AQ4" s="1">
        <v>1120</v>
      </c>
      <c r="AR4" s="1">
        <v>1125</v>
      </c>
      <c r="AS4" s="1">
        <v>1136</v>
      </c>
      <c r="AT4" s="1">
        <v>1149</v>
      </c>
      <c r="AU4" s="1">
        <v>1182</v>
      </c>
      <c r="AV4" s="1">
        <v>1189</v>
      </c>
      <c r="AW4" s="1">
        <v>1226</v>
      </c>
      <c r="AX4" s="1">
        <v>1237</v>
      </c>
      <c r="AY4" s="1">
        <v>1241</v>
      </c>
      <c r="AZ4" s="1">
        <v>1230</v>
      </c>
      <c r="BA4" s="1">
        <v>1244</v>
      </c>
      <c r="BB4" s="1">
        <v>1260</v>
      </c>
      <c r="BC4" s="1">
        <v>1299</v>
      </c>
      <c r="BD4" s="1">
        <v>1329</v>
      </c>
      <c r="BE4" s="1">
        <v>1316</v>
      </c>
      <c r="BF4" s="1">
        <v>1364</v>
      </c>
      <c r="BG4" s="1">
        <v>1429</v>
      </c>
      <c r="BH4" s="1">
        <v>1686</v>
      </c>
      <c r="BI4" s="1">
        <v>1734</v>
      </c>
      <c r="BJ4" s="1">
        <v>1765</v>
      </c>
      <c r="BK4" s="1">
        <v>1897</v>
      </c>
      <c r="BL4" s="1">
        <v>1915</v>
      </c>
      <c r="BM4" s="1">
        <v>1985</v>
      </c>
      <c r="BN4" s="1">
        <v>2089</v>
      </c>
      <c r="BO4" s="1">
        <v>2124</v>
      </c>
      <c r="BP4" s="1">
        <v>2130</v>
      </c>
      <c r="BQ4" s="1">
        <v>2161</v>
      </c>
      <c r="BR4" s="1">
        <v>2113</v>
      </c>
      <c r="BS4" s="1">
        <v>2141</v>
      </c>
      <c r="BT4" s="1">
        <v>2168</v>
      </c>
      <c r="BU4" s="1">
        <v>2198</v>
      </c>
      <c r="BV4" s="1">
        <v>2311</v>
      </c>
      <c r="BW4" s="1">
        <v>2384</v>
      </c>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row>
    <row r="5" spans="1:759 10313:10313" x14ac:dyDescent="0.35">
      <c r="A5" s="11">
        <v>5</v>
      </c>
      <c r="B5" s="225" t="s">
        <v>9</v>
      </c>
      <c r="C5" s="12" t="s">
        <v>34</v>
      </c>
      <c r="D5" s="12" t="s">
        <v>30</v>
      </c>
      <c r="E5" s="12" t="s">
        <v>31</v>
      </c>
      <c r="F5" s="13">
        <v>9</v>
      </c>
      <c r="G5" s="13">
        <v>3</v>
      </c>
      <c r="H5" s="3">
        <f t="shared" ref="H5:BP5" si="0">H4/3200*100</f>
        <v>4.25</v>
      </c>
      <c r="I5" s="3">
        <f t="shared" si="0"/>
        <v>4.84375</v>
      </c>
      <c r="J5" s="3">
        <f t="shared" si="0"/>
        <v>5.3125</v>
      </c>
      <c r="K5" s="3">
        <f t="shared" si="0"/>
        <v>7.21875</v>
      </c>
      <c r="L5" s="3">
        <f t="shared" si="0"/>
        <v>7.6562500000000009</v>
      </c>
      <c r="M5" s="3">
        <f t="shared" si="0"/>
        <v>13.1875</v>
      </c>
      <c r="N5" s="3">
        <f t="shared" si="0"/>
        <v>15.625</v>
      </c>
      <c r="O5" s="3">
        <f t="shared" si="0"/>
        <v>16.625</v>
      </c>
      <c r="P5" s="3">
        <f t="shared" si="0"/>
        <v>16.84375</v>
      </c>
      <c r="Q5" s="3">
        <f t="shared" si="0"/>
        <v>19.0625</v>
      </c>
      <c r="R5" s="3">
        <f t="shared" si="0"/>
        <v>20.90625</v>
      </c>
      <c r="S5" s="3">
        <f t="shared" si="0"/>
        <v>22.21875</v>
      </c>
      <c r="T5" s="3">
        <f t="shared" si="0"/>
        <v>22.65625</v>
      </c>
      <c r="U5" s="3">
        <f t="shared" si="0"/>
        <v>26.5</v>
      </c>
      <c r="V5" s="3">
        <f t="shared" si="0"/>
        <v>26.937499999999996</v>
      </c>
      <c r="W5" s="3">
        <f t="shared" si="0"/>
        <v>27.28125</v>
      </c>
      <c r="X5" s="3">
        <f t="shared" si="0"/>
        <v>27.968749999999996</v>
      </c>
      <c r="Y5" s="3">
        <f t="shared" si="0"/>
        <v>27.968749999999996</v>
      </c>
      <c r="Z5" s="3">
        <f t="shared" si="0"/>
        <v>27.968749999999996</v>
      </c>
      <c r="AA5" s="3">
        <f t="shared" si="0"/>
        <v>29.062500000000004</v>
      </c>
      <c r="AB5" s="3">
        <f t="shared" si="0"/>
        <v>29.65625</v>
      </c>
      <c r="AC5" s="3">
        <f t="shared" si="0"/>
        <v>30.65625</v>
      </c>
      <c r="AD5" s="3">
        <f t="shared" si="0"/>
        <v>31.3125</v>
      </c>
      <c r="AE5" s="3">
        <f t="shared" si="0"/>
        <v>31.343749999999996</v>
      </c>
      <c r="AF5" s="3">
        <f t="shared" si="0"/>
        <v>31.6875</v>
      </c>
      <c r="AG5" s="3">
        <f t="shared" si="0"/>
        <v>32.1875</v>
      </c>
      <c r="AH5" s="3">
        <f t="shared" si="0"/>
        <v>32.28125</v>
      </c>
      <c r="AI5" s="3">
        <f t="shared" si="0"/>
        <v>32.96875</v>
      </c>
      <c r="AJ5" s="3">
        <f t="shared" si="0"/>
        <v>33.03125</v>
      </c>
      <c r="AK5" s="3">
        <f t="shared" si="0"/>
        <v>33.03125</v>
      </c>
      <c r="AL5" s="3">
        <f t="shared" si="0"/>
        <v>33.03125</v>
      </c>
      <c r="AM5" s="3">
        <f t="shared" si="0"/>
        <v>33.15625</v>
      </c>
      <c r="AN5" s="3">
        <f t="shared" si="0"/>
        <v>33.1875</v>
      </c>
      <c r="AO5" s="3">
        <f t="shared" si="0"/>
        <v>34.78125</v>
      </c>
      <c r="AP5" s="3">
        <f t="shared" si="0"/>
        <v>34.75</v>
      </c>
      <c r="AQ5" s="3">
        <f t="shared" si="0"/>
        <v>35</v>
      </c>
      <c r="AR5" s="3">
        <f t="shared" si="0"/>
        <v>35.15625</v>
      </c>
      <c r="AS5" s="3">
        <f t="shared" si="0"/>
        <v>35.5</v>
      </c>
      <c r="AT5" s="3">
        <f t="shared" si="0"/>
        <v>35.90625</v>
      </c>
      <c r="AU5" s="3">
        <f t="shared" si="0"/>
        <v>36.9375</v>
      </c>
      <c r="AV5" s="3">
        <f t="shared" si="0"/>
        <v>37.15625</v>
      </c>
      <c r="AW5" s="3">
        <f t="shared" si="0"/>
        <v>38.3125</v>
      </c>
      <c r="AX5" s="3">
        <f t="shared" si="0"/>
        <v>38.65625</v>
      </c>
      <c r="AY5" s="3">
        <f t="shared" si="0"/>
        <v>38.78125</v>
      </c>
      <c r="AZ5" s="3">
        <f t="shared" si="0"/>
        <v>38.4375</v>
      </c>
      <c r="BA5" s="3">
        <f t="shared" si="0"/>
        <v>38.875</v>
      </c>
      <c r="BB5" s="3">
        <f t="shared" si="0"/>
        <v>39.375</v>
      </c>
      <c r="BC5" s="3">
        <f t="shared" si="0"/>
        <v>40.59375</v>
      </c>
      <c r="BD5" s="3">
        <f t="shared" si="0"/>
        <v>41.53125</v>
      </c>
      <c r="BE5" s="3">
        <f t="shared" si="0"/>
        <v>41.125</v>
      </c>
      <c r="BF5" s="3">
        <f t="shared" si="0"/>
        <v>42.625</v>
      </c>
      <c r="BG5" s="3">
        <f t="shared" si="0"/>
        <v>44.65625</v>
      </c>
      <c r="BH5" s="3">
        <f t="shared" si="0"/>
        <v>52.6875</v>
      </c>
      <c r="BI5" s="3">
        <f t="shared" si="0"/>
        <v>54.1875</v>
      </c>
      <c r="BJ5" s="3">
        <f t="shared" si="0"/>
        <v>55.156249999999993</v>
      </c>
      <c r="BK5" s="3">
        <f t="shared" si="0"/>
        <v>59.28125</v>
      </c>
      <c r="BL5" s="3">
        <f t="shared" si="0"/>
        <v>59.843749999999993</v>
      </c>
      <c r="BM5" s="3">
        <f t="shared" si="0"/>
        <v>62.031250000000007</v>
      </c>
      <c r="BN5" s="3">
        <f t="shared" si="0"/>
        <v>65.28125</v>
      </c>
      <c r="BO5" s="3">
        <f t="shared" si="0"/>
        <v>66.375</v>
      </c>
      <c r="BP5" s="3">
        <f t="shared" si="0"/>
        <v>66.5625</v>
      </c>
      <c r="BQ5" s="3">
        <v>67.53125</v>
      </c>
      <c r="BR5" s="1">
        <v>66.569999999999993</v>
      </c>
      <c r="BS5" s="1">
        <v>67.45</v>
      </c>
      <c r="BT5" s="1">
        <v>68.28</v>
      </c>
      <c r="BU5" s="1">
        <v>69.23</v>
      </c>
      <c r="BV5" s="1">
        <v>72.790000000000006</v>
      </c>
      <c r="BW5" s="1">
        <v>75.09</v>
      </c>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OFQ5">
        <v>35.15</v>
      </c>
    </row>
    <row r="6" spans="1:759 10313:10313" x14ac:dyDescent="0.35">
      <c r="A6" s="11">
        <v>6</v>
      </c>
      <c r="B6" s="225" t="s">
        <v>10</v>
      </c>
      <c r="C6" s="12" t="s">
        <v>34</v>
      </c>
      <c r="D6" s="12" t="s">
        <v>30</v>
      </c>
      <c r="E6" s="12" t="s">
        <v>31</v>
      </c>
      <c r="F6" s="13">
        <v>7</v>
      </c>
      <c r="G6" s="13">
        <v>3</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v>72</v>
      </c>
      <c r="AN6" s="1">
        <v>72</v>
      </c>
      <c r="AO6" s="1">
        <v>84</v>
      </c>
      <c r="AP6" s="1">
        <v>86</v>
      </c>
      <c r="AQ6" s="1">
        <v>93</v>
      </c>
      <c r="AR6" s="1">
        <v>95</v>
      </c>
      <c r="AS6" s="1">
        <v>95</v>
      </c>
      <c r="AT6" s="1">
        <v>126</v>
      </c>
      <c r="AU6" s="1">
        <v>135</v>
      </c>
      <c r="AV6" s="1">
        <v>140</v>
      </c>
      <c r="AW6" s="1">
        <v>141</v>
      </c>
      <c r="AX6" s="1">
        <v>143</v>
      </c>
      <c r="AY6" s="1">
        <v>147</v>
      </c>
      <c r="AZ6" s="1">
        <v>163</v>
      </c>
      <c r="BA6" s="1">
        <v>164</v>
      </c>
      <c r="BB6" s="1">
        <v>164</v>
      </c>
      <c r="BC6" s="1">
        <v>167</v>
      </c>
      <c r="BD6" s="1">
        <v>171</v>
      </c>
      <c r="BE6" s="1">
        <v>184</v>
      </c>
      <c r="BF6" s="1">
        <v>191</v>
      </c>
      <c r="BG6" s="1">
        <v>199</v>
      </c>
      <c r="BH6" s="1">
        <v>205</v>
      </c>
      <c r="BI6" s="1">
        <v>222</v>
      </c>
      <c r="BJ6" s="1">
        <v>229</v>
      </c>
      <c r="BK6" s="1">
        <v>224</v>
      </c>
      <c r="BL6" s="1">
        <v>224</v>
      </c>
      <c r="BM6" s="1">
        <v>248</v>
      </c>
      <c r="BN6" s="1">
        <v>241</v>
      </c>
      <c r="BO6" s="1">
        <v>249</v>
      </c>
      <c r="BP6" s="1">
        <v>247</v>
      </c>
      <c r="BQ6" s="1">
        <v>251</v>
      </c>
      <c r="BR6" s="1">
        <v>251</v>
      </c>
      <c r="BS6" s="1">
        <v>253</v>
      </c>
      <c r="BT6" s="1">
        <v>254</v>
      </c>
      <c r="BU6" s="1">
        <v>257</v>
      </c>
      <c r="BV6" s="1">
        <v>266</v>
      </c>
      <c r="BW6" s="1">
        <v>269</v>
      </c>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OFQ6">
        <v>171</v>
      </c>
    </row>
    <row r="7" spans="1:759 10313:10313" x14ac:dyDescent="0.35">
      <c r="A7" s="11">
        <v>7</v>
      </c>
      <c r="B7" s="225" t="s">
        <v>11</v>
      </c>
      <c r="C7" s="12" t="s">
        <v>34</v>
      </c>
      <c r="D7" s="12" t="s">
        <v>30</v>
      </c>
      <c r="E7" s="12" t="s">
        <v>31</v>
      </c>
      <c r="F7" s="13">
        <v>10</v>
      </c>
      <c r="G7" s="13">
        <v>3</v>
      </c>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v>0.13089999999999999</v>
      </c>
      <c r="AN7" s="3">
        <v>0.13089999999999999</v>
      </c>
      <c r="AO7" s="3">
        <v>0.1527</v>
      </c>
      <c r="AP7" s="3">
        <v>0.15640000000000001</v>
      </c>
      <c r="AQ7" s="3">
        <v>0.1691</v>
      </c>
      <c r="AR7" s="3">
        <v>0.17269999999999999</v>
      </c>
      <c r="AS7" s="3">
        <v>0.17269999999999999</v>
      </c>
      <c r="AT7" s="3">
        <v>0.2525</v>
      </c>
      <c r="AU7" s="3">
        <v>0.28299999999999997</v>
      </c>
      <c r="AV7" s="3">
        <v>0.29409999999999997</v>
      </c>
      <c r="AW7" s="3">
        <v>0.29620000000000002</v>
      </c>
      <c r="AX7" s="3">
        <v>0.3004</v>
      </c>
      <c r="AY7" s="3">
        <v>0.30880000000000002</v>
      </c>
      <c r="AZ7" s="3">
        <v>0.34239999999999998</v>
      </c>
      <c r="BA7" s="3">
        <v>0.34449999999999997</v>
      </c>
      <c r="BB7" s="3">
        <v>0.34449999999999997</v>
      </c>
      <c r="BC7" s="3">
        <v>0.37280000000000002</v>
      </c>
      <c r="BD7" s="4">
        <v>0.38169999999999998</v>
      </c>
      <c r="BE7" s="1">
        <v>0.41070000000000001</v>
      </c>
      <c r="BF7" s="1">
        <v>0.42630000000000001</v>
      </c>
      <c r="BG7" s="1">
        <v>0.44419999999999998</v>
      </c>
      <c r="BH7" s="1">
        <v>0.45760000000000001</v>
      </c>
      <c r="BI7" s="1">
        <v>0.48880000000000001</v>
      </c>
      <c r="BJ7" s="1">
        <v>0.4955</v>
      </c>
      <c r="BK7" s="1">
        <v>0.5</v>
      </c>
      <c r="BL7" s="1">
        <v>0.51559999999999995</v>
      </c>
      <c r="BM7" s="1">
        <v>0.53569999999999995</v>
      </c>
      <c r="BN7" s="1">
        <v>0.59650000000000003</v>
      </c>
      <c r="BO7" s="1">
        <v>0.60040000000000004</v>
      </c>
      <c r="BP7" s="1">
        <v>0.62060000000000004</v>
      </c>
      <c r="BQ7" s="4">
        <v>0.63065326633165797</v>
      </c>
      <c r="BR7" s="1">
        <v>0.63065326633165797</v>
      </c>
      <c r="BS7" s="1">
        <v>0.63727959697733005</v>
      </c>
      <c r="BT7" s="1">
        <v>0.64141414141414099</v>
      </c>
      <c r="BU7" s="1">
        <v>0.67277486910994799</v>
      </c>
      <c r="BV7" s="1">
        <v>0.69633507853403098</v>
      </c>
      <c r="BW7" s="1">
        <v>0.70603674540682404</v>
      </c>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OFQ7">
        <v>34.880000000000003</v>
      </c>
    </row>
    <row r="8" spans="1:759 10313:10313" x14ac:dyDescent="0.35">
      <c r="A8" s="11">
        <v>8</v>
      </c>
      <c r="B8" s="225" t="s">
        <v>12</v>
      </c>
      <c r="C8" s="12" t="s">
        <v>34</v>
      </c>
      <c r="D8" s="12" t="s">
        <v>30</v>
      </c>
      <c r="E8" s="12" t="s">
        <v>31</v>
      </c>
      <c r="F8" s="13">
        <v>8</v>
      </c>
      <c r="G8" s="13">
        <v>3</v>
      </c>
      <c r="H8" s="2"/>
      <c r="I8" s="2"/>
      <c r="J8" s="2"/>
      <c r="K8" s="2"/>
      <c r="L8" s="2"/>
      <c r="M8" s="2"/>
      <c r="N8" s="2"/>
      <c r="O8" s="2"/>
      <c r="P8" s="2"/>
      <c r="Q8" s="2"/>
      <c r="R8" s="2"/>
      <c r="S8" s="2"/>
      <c r="T8" s="2">
        <v>23350</v>
      </c>
      <c r="U8" s="2">
        <v>24259</v>
      </c>
      <c r="V8" s="2">
        <v>30962</v>
      </c>
      <c r="W8" s="2">
        <v>30962</v>
      </c>
      <c r="X8" s="2">
        <v>33863</v>
      </c>
      <c r="Y8" s="2">
        <v>36054</v>
      </c>
      <c r="Z8" s="2">
        <v>37443</v>
      </c>
      <c r="AA8" s="2">
        <v>38529</v>
      </c>
      <c r="AB8" s="2">
        <v>41220</v>
      </c>
      <c r="AC8" s="2">
        <v>45308</v>
      </c>
      <c r="AD8" s="2">
        <v>49450</v>
      </c>
      <c r="AE8" s="2">
        <v>57011</v>
      </c>
      <c r="AF8" s="2">
        <v>64173</v>
      </c>
      <c r="AG8" s="2">
        <v>70330</v>
      </c>
      <c r="AH8" s="2">
        <v>73641</v>
      </c>
      <c r="AI8" s="2">
        <v>77738</v>
      </c>
      <c r="AJ8" s="2">
        <v>82049</v>
      </c>
      <c r="AK8" s="2">
        <v>88859</v>
      </c>
      <c r="AL8" s="2">
        <v>90234</v>
      </c>
      <c r="AM8" s="2">
        <v>90816</v>
      </c>
      <c r="AN8" s="2">
        <v>101999</v>
      </c>
      <c r="AO8" s="2">
        <v>110767</v>
      </c>
      <c r="AP8" s="2">
        <v>122362</v>
      </c>
      <c r="AQ8" s="2">
        <v>132070</v>
      </c>
      <c r="AR8" s="2">
        <v>136104</v>
      </c>
      <c r="AS8" s="2">
        <v>142309</v>
      </c>
      <c r="AT8" s="2">
        <v>147073</v>
      </c>
      <c r="AU8" s="2">
        <v>152017</v>
      </c>
      <c r="AV8" s="2">
        <v>155368</v>
      </c>
      <c r="AW8" s="2">
        <v>158151</v>
      </c>
      <c r="AX8" s="2">
        <v>161140</v>
      </c>
      <c r="AY8" s="2">
        <v>163309</v>
      </c>
      <c r="AZ8" s="2">
        <v>168922</v>
      </c>
      <c r="BA8" s="2">
        <v>175856</v>
      </c>
      <c r="BB8" s="2">
        <v>185448</v>
      </c>
      <c r="BC8" s="2">
        <v>203986</v>
      </c>
      <c r="BD8" s="2">
        <v>215600</v>
      </c>
      <c r="BE8" s="1">
        <v>225651</v>
      </c>
      <c r="BF8" s="1">
        <v>232141</v>
      </c>
      <c r="BG8" s="1">
        <v>235103</v>
      </c>
      <c r="BH8" s="1">
        <v>237488</v>
      </c>
      <c r="BI8" s="1">
        <v>238589</v>
      </c>
      <c r="BJ8" s="1">
        <v>240759</v>
      </c>
      <c r="BK8" s="1">
        <v>242120</v>
      </c>
      <c r="BL8" s="1">
        <v>244234</v>
      </c>
      <c r="BM8" s="1">
        <v>247393</v>
      </c>
      <c r="BN8" s="1">
        <v>251934</v>
      </c>
      <c r="BO8" s="1">
        <v>255210</v>
      </c>
      <c r="BP8" s="1">
        <v>261239</v>
      </c>
      <c r="BQ8" s="1">
        <v>267490</v>
      </c>
      <c r="BR8" s="1">
        <v>272556</v>
      </c>
      <c r="BS8" s="1">
        <v>276047</v>
      </c>
      <c r="BT8" s="1">
        <v>277162</v>
      </c>
      <c r="BU8" s="1">
        <v>278138</v>
      </c>
      <c r="BV8" s="1">
        <v>276671</v>
      </c>
      <c r="BW8" s="1">
        <v>278120</v>
      </c>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OFQ8">
        <v>232783</v>
      </c>
    </row>
    <row r="9" spans="1:759 10313:10313" s="5" customFormat="1" x14ac:dyDescent="0.35">
      <c r="A9" s="10">
        <v>9</v>
      </c>
      <c r="B9" s="225" t="s">
        <v>13</v>
      </c>
      <c r="C9" s="12" t="s">
        <v>34</v>
      </c>
      <c r="D9" s="12" t="s">
        <v>30</v>
      </c>
      <c r="E9" s="12" t="s">
        <v>31</v>
      </c>
      <c r="F9" s="12">
        <v>11</v>
      </c>
      <c r="G9" s="12">
        <v>3</v>
      </c>
      <c r="H9" s="52"/>
      <c r="I9" s="52"/>
      <c r="J9" s="52"/>
      <c r="K9" s="52"/>
      <c r="L9" s="52"/>
      <c r="M9" s="52"/>
      <c r="N9" s="52"/>
      <c r="O9" s="52"/>
      <c r="P9" s="52"/>
      <c r="Q9" s="52"/>
      <c r="R9" s="52"/>
      <c r="S9" s="52"/>
      <c r="T9" s="52">
        <v>6.6</v>
      </c>
      <c r="U9" s="52">
        <v>6.8</v>
      </c>
      <c r="V9" s="52">
        <v>8.6999999999999993</v>
      </c>
      <c r="W9" s="52">
        <v>8.6999999999999993</v>
      </c>
      <c r="X9" s="52">
        <v>9.5</v>
      </c>
      <c r="Y9" s="52">
        <v>10.1</v>
      </c>
      <c r="Z9" s="52">
        <v>10.5</v>
      </c>
      <c r="AA9" s="52">
        <v>10.8</v>
      </c>
      <c r="AB9" s="52">
        <v>11.6</v>
      </c>
      <c r="AC9" s="52">
        <v>12.3</v>
      </c>
      <c r="AD9" s="52">
        <v>13.4</v>
      </c>
      <c r="AE9" s="52">
        <v>15.4</v>
      </c>
      <c r="AF9" s="52">
        <v>17.399999999999999</v>
      </c>
      <c r="AG9" s="52">
        <v>19.100000000000001</v>
      </c>
      <c r="AH9" s="52">
        <v>20</v>
      </c>
      <c r="AI9" s="52">
        <v>21.1</v>
      </c>
      <c r="AJ9" s="52">
        <v>22.2</v>
      </c>
      <c r="AK9" s="52">
        <v>24.1</v>
      </c>
      <c r="AL9" s="52">
        <v>24.5</v>
      </c>
      <c r="AM9" s="52">
        <v>24.6</v>
      </c>
      <c r="AN9" s="52">
        <v>27.6</v>
      </c>
      <c r="AO9" s="52">
        <v>30</v>
      </c>
      <c r="AP9" s="52">
        <v>31</v>
      </c>
      <c r="AQ9" s="52">
        <v>33.5</v>
      </c>
      <c r="AR9" s="52">
        <v>34.5</v>
      </c>
      <c r="AS9" s="52">
        <v>36.1</v>
      </c>
      <c r="AT9" s="52">
        <v>37.299999999999997</v>
      </c>
      <c r="AU9" s="52">
        <v>38.5</v>
      </c>
      <c r="AV9" s="52">
        <v>39.4</v>
      </c>
      <c r="AW9" s="52">
        <v>40.1</v>
      </c>
      <c r="AX9" s="52">
        <v>40.799999999999997</v>
      </c>
      <c r="AY9" s="52">
        <v>41.4</v>
      </c>
      <c r="AZ9" s="52">
        <v>42.8</v>
      </c>
      <c r="BA9" s="52">
        <v>44.6</v>
      </c>
      <c r="BB9" s="52">
        <v>47</v>
      </c>
      <c r="BC9" s="52">
        <v>51.7</v>
      </c>
      <c r="BD9" s="53">
        <v>54.6</v>
      </c>
      <c r="BE9" s="53">
        <v>57.2</v>
      </c>
      <c r="BF9" s="53">
        <v>58.8</v>
      </c>
      <c r="BG9" s="53">
        <v>59.6</v>
      </c>
      <c r="BH9" s="53">
        <v>60.2</v>
      </c>
      <c r="BI9" s="53">
        <v>60.5</v>
      </c>
      <c r="BJ9" s="53">
        <v>61.008793046651292</v>
      </c>
      <c r="BK9" s="53">
        <v>61.353673060841793</v>
      </c>
      <c r="BL9" s="53">
        <v>61.889364721384588</v>
      </c>
      <c r="BM9" s="53">
        <v>62.689861389149328</v>
      </c>
      <c r="BN9" s="53">
        <v>63.8405595114411</v>
      </c>
      <c r="BO9" s="53">
        <v>64.670704203937873</v>
      </c>
      <c r="BP9" s="53">
        <v>66.198464384360037</v>
      </c>
      <c r="BQ9" s="7">
        <v>67.78</v>
      </c>
      <c r="BR9" s="7">
        <v>50.43</v>
      </c>
      <c r="BS9" s="7">
        <v>51.07</v>
      </c>
      <c r="BT9" s="7">
        <v>51.28</v>
      </c>
      <c r="BU9" s="7">
        <v>51.46</v>
      </c>
      <c r="BV9" s="7">
        <v>51.19</v>
      </c>
      <c r="BW9" s="7">
        <v>51.46</v>
      </c>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c r="JG9" s="7"/>
      <c r="JH9" s="7"/>
      <c r="JI9" s="7"/>
      <c r="JJ9" s="7"/>
      <c r="JK9" s="7"/>
      <c r="JL9" s="7"/>
      <c r="JM9" s="7"/>
      <c r="JN9" s="7"/>
      <c r="JO9" s="7"/>
      <c r="JP9" s="7"/>
      <c r="JQ9" s="7"/>
      <c r="JR9" s="7"/>
      <c r="JS9" s="7"/>
      <c r="JT9" s="7"/>
      <c r="JU9" s="7"/>
      <c r="JV9" s="7"/>
      <c r="JW9" s="7"/>
      <c r="JX9" s="7"/>
      <c r="JY9" s="7"/>
      <c r="JZ9" s="7"/>
      <c r="KA9" s="7"/>
      <c r="KB9" s="7"/>
      <c r="KC9" s="7"/>
      <c r="KD9" s="7"/>
      <c r="KE9" s="7"/>
      <c r="KF9" s="7"/>
      <c r="KG9" s="7"/>
      <c r="KH9" s="7"/>
      <c r="KI9" s="7"/>
      <c r="KJ9" s="7"/>
      <c r="KK9" s="7"/>
      <c r="KL9" s="7"/>
      <c r="KM9" s="7"/>
      <c r="KN9" s="7"/>
      <c r="KO9" s="7"/>
      <c r="KP9" s="7"/>
      <c r="KQ9" s="7"/>
      <c r="KR9" s="7"/>
      <c r="KS9" s="7"/>
      <c r="KT9" s="7"/>
      <c r="KU9" s="7"/>
      <c r="KV9" s="7"/>
      <c r="KW9" s="7"/>
      <c r="KX9" s="7"/>
      <c r="KY9" s="7"/>
      <c r="KZ9" s="7"/>
      <c r="LA9" s="7"/>
      <c r="LB9" s="7"/>
      <c r="LC9" s="7"/>
      <c r="LD9" s="7"/>
      <c r="LE9" s="7"/>
      <c r="LF9" s="7"/>
      <c r="LG9" s="7"/>
      <c r="LH9" s="7"/>
      <c r="LI9" s="7"/>
      <c r="LJ9" s="7"/>
      <c r="LK9" s="7"/>
      <c r="LL9" s="7"/>
      <c r="LM9" s="7"/>
      <c r="LN9" s="7"/>
      <c r="LO9" s="7"/>
      <c r="LP9" s="7"/>
      <c r="LQ9" s="7"/>
      <c r="LR9" s="7"/>
      <c r="LS9" s="7"/>
      <c r="LT9" s="7"/>
      <c r="LU9" s="7"/>
      <c r="LV9" s="7"/>
      <c r="LW9" s="7"/>
      <c r="LX9" s="7"/>
      <c r="LY9" s="7"/>
      <c r="LZ9" s="7"/>
      <c r="MA9" s="7"/>
      <c r="MB9" s="7"/>
      <c r="MC9" s="7"/>
      <c r="MD9" s="7"/>
      <c r="ME9" s="7"/>
      <c r="MF9" s="7"/>
      <c r="MG9" s="7"/>
      <c r="MH9" s="7"/>
      <c r="MI9" s="7"/>
      <c r="MJ9" s="7"/>
      <c r="MK9" s="7"/>
      <c r="ML9" s="7"/>
      <c r="MM9" s="7"/>
      <c r="MN9" s="7"/>
      <c r="MO9" s="7"/>
      <c r="MP9" s="7"/>
      <c r="MQ9" s="7"/>
      <c r="MR9" s="7"/>
      <c r="MS9" s="7"/>
      <c r="MT9" s="7"/>
      <c r="MU9" s="7"/>
      <c r="MV9" s="7"/>
      <c r="MW9" s="7"/>
      <c r="MX9" s="7"/>
      <c r="MY9" s="7"/>
      <c r="MZ9" s="7"/>
      <c r="NA9" s="7"/>
      <c r="NB9" s="7"/>
      <c r="NC9" s="7"/>
      <c r="ND9" s="7"/>
      <c r="NE9" s="7"/>
      <c r="NF9" s="7"/>
      <c r="NG9" s="7"/>
      <c r="NH9" s="7"/>
      <c r="NI9" s="7"/>
      <c r="NJ9" s="7"/>
      <c r="NK9" s="7"/>
      <c r="NL9" s="7"/>
      <c r="NM9" s="7"/>
      <c r="NN9" s="7"/>
      <c r="NO9" s="7"/>
      <c r="NP9" s="7"/>
      <c r="NQ9" s="7"/>
      <c r="NR9" s="7"/>
      <c r="NS9" s="7"/>
      <c r="NT9" s="7"/>
      <c r="NU9" s="7"/>
      <c r="NV9" s="7"/>
      <c r="NW9" s="7"/>
      <c r="NX9" s="7"/>
      <c r="NY9" s="7"/>
      <c r="NZ9" s="7"/>
      <c r="OA9" s="7"/>
      <c r="OB9" s="7"/>
      <c r="OC9" s="7"/>
      <c r="OD9" s="7"/>
      <c r="OE9" s="7"/>
      <c r="OF9" s="7"/>
      <c r="OG9" s="7"/>
      <c r="OH9" s="7"/>
      <c r="OI9" s="7"/>
      <c r="OJ9" s="7"/>
      <c r="OK9" s="7"/>
      <c r="OL9" s="7"/>
      <c r="OM9" s="7"/>
      <c r="ON9" s="7"/>
      <c r="OO9" s="7"/>
      <c r="OP9" s="7"/>
      <c r="OQ9" s="7"/>
      <c r="OR9" s="7"/>
      <c r="OS9" s="7"/>
      <c r="OT9" s="7"/>
      <c r="OU9" s="7"/>
      <c r="OV9" s="7"/>
      <c r="OW9" s="7"/>
      <c r="OX9" s="7"/>
      <c r="OY9" s="7"/>
      <c r="OZ9" s="7"/>
      <c r="PA9" s="7"/>
      <c r="PB9" s="7"/>
      <c r="PC9" s="7"/>
      <c r="PD9" s="7"/>
      <c r="PE9" s="7"/>
      <c r="PF9" s="7"/>
      <c r="PG9" s="7"/>
      <c r="PH9" s="7"/>
      <c r="PI9" s="7"/>
      <c r="PJ9" s="7"/>
      <c r="PK9" s="7"/>
      <c r="PL9" s="7"/>
      <c r="PM9" s="7"/>
      <c r="PN9" s="7"/>
      <c r="PO9" s="7"/>
      <c r="PP9" s="7"/>
      <c r="PQ9" s="7"/>
      <c r="PR9" s="7"/>
      <c r="PS9" s="7"/>
      <c r="PT9" s="7"/>
      <c r="PU9" s="7"/>
      <c r="PV9" s="7"/>
      <c r="PW9" s="7"/>
      <c r="PX9" s="7"/>
      <c r="PY9" s="7"/>
      <c r="PZ9" s="7"/>
      <c r="QA9" s="7"/>
      <c r="QB9" s="7"/>
      <c r="QC9" s="7"/>
      <c r="QD9" s="7"/>
      <c r="QE9" s="7"/>
      <c r="QF9" s="7"/>
      <c r="QG9" s="7"/>
      <c r="QH9" s="7"/>
      <c r="QI9" s="7"/>
      <c r="QJ9" s="7"/>
      <c r="QK9" s="7"/>
      <c r="QL9" s="7"/>
      <c r="QM9" s="7"/>
      <c r="QN9" s="7"/>
      <c r="QO9" s="7"/>
      <c r="QP9" s="7"/>
      <c r="QQ9" s="7"/>
      <c r="QR9" s="7"/>
      <c r="QS9" s="7"/>
      <c r="QT9" s="7"/>
      <c r="QU9" s="7"/>
      <c r="QV9" s="7"/>
      <c r="QW9" s="7"/>
      <c r="QX9" s="7"/>
      <c r="QY9" s="7"/>
      <c r="QZ9" s="7"/>
      <c r="RA9" s="7"/>
      <c r="RB9" s="7"/>
      <c r="RC9" s="7"/>
      <c r="RD9" s="7"/>
      <c r="RE9" s="7"/>
      <c r="RF9" s="7"/>
      <c r="RG9" s="7"/>
      <c r="RH9" s="7"/>
      <c r="RI9" s="7"/>
      <c r="RJ9" s="7"/>
      <c r="RK9" s="7"/>
      <c r="RL9" s="7"/>
      <c r="RM9" s="7"/>
      <c r="RN9" s="7"/>
      <c r="RO9" s="7"/>
      <c r="RP9" s="7"/>
      <c r="RQ9" s="7"/>
      <c r="RR9" s="7"/>
      <c r="RS9" s="7"/>
      <c r="RT9" s="7"/>
      <c r="RU9" s="7"/>
      <c r="RV9" s="7"/>
      <c r="RW9" s="7"/>
      <c r="RX9" s="7"/>
      <c r="RY9" s="7"/>
      <c r="RZ9" s="7"/>
      <c r="SA9" s="7"/>
      <c r="SB9" s="7"/>
      <c r="SC9" s="7"/>
      <c r="SD9" s="7"/>
      <c r="SE9" s="7"/>
      <c r="SF9" s="7"/>
      <c r="SG9" s="7"/>
      <c r="SH9" s="7"/>
      <c r="SI9" s="7"/>
      <c r="SJ9" s="7"/>
      <c r="SK9" s="7"/>
      <c r="SL9" s="7"/>
      <c r="SM9" s="7"/>
      <c r="SN9" s="7"/>
      <c r="SO9" s="7"/>
      <c r="SP9" s="7"/>
      <c r="SQ9" s="7"/>
      <c r="SR9" s="7"/>
      <c r="SS9" s="7"/>
      <c r="ST9" s="7"/>
      <c r="SU9" s="7"/>
      <c r="SV9" s="7"/>
      <c r="SW9" s="7"/>
      <c r="SX9" s="7"/>
      <c r="SY9" s="7"/>
      <c r="SZ9" s="7"/>
      <c r="TA9" s="7"/>
      <c r="TB9" s="7"/>
      <c r="TC9" s="7"/>
      <c r="TD9" s="7"/>
      <c r="TE9" s="7"/>
      <c r="TF9" s="7"/>
      <c r="TG9" s="7"/>
      <c r="TH9" s="7"/>
      <c r="TI9" s="7"/>
      <c r="TJ9" s="7"/>
      <c r="TK9" s="7"/>
      <c r="TL9" s="7"/>
      <c r="TM9" s="7"/>
      <c r="TN9" s="7"/>
      <c r="TO9" s="7"/>
      <c r="TP9" s="7"/>
      <c r="TQ9" s="7"/>
      <c r="TR9" s="7"/>
      <c r="TS9" s="7"/>
      <c r="TT9" s="7"/>
      <c r="TU9" s="7"/>
      <c r="TV9" s="7"/>
      <c r="TW9" s="7"/>
      <c r="TX9" s="7"/>
      <c r="TY9" s="7"/>
      <c r="TZ9" s="7"/>
      <c r="UA9" s="7"/>
      <c r="UB9" s="7"/>
      <c r="UC9" s="7"/>
      <c r="UD9" s="7"/>
      <c r="UE9" s="7"/>
      <c r="UF9" s="7"/>
      <c r="UG9" s="7"/>
      <c r="UH9" s="7"/>
      <c r="UI9" s="7"/>
      <c r="UJ9" s="7"/>
      <c r="UK9" s="7"/>
      <c r="UL9" s="7"/>
      <c r="UM9" s="7"/>
      <c r="UN9" s="7"/>
      <c r="UO9" s="7"/>
      <c r="UP9" s="7"/>
      <c r="UQ9" s="7"/>
      <c r="UR9" s="7"/>
      <c r="US9" s="7"/>
      <c r="UT9" s="7"/>
      <c r="UU9" s="7"/>
      <c r="UV9" s="7"/>
      <c r="UW9" s="7"/>
      <c r="UX9" s="7"/>
      <c r="UY9" s="7"/>
      <c r="UZ9" s="7"/>
      <c r="VA9" s="7"/>
      <c r="VB9" s="7"/>
      <c r="VC9" s="7"/>
      <c r="VD9" s="7"/>
      <c r="VE9" s="7"/>
      <c r="VF9" s="7"/>
      <c r="VG9" s="7"/>
      <c r="VH9" s="7"/>
      <c r="VI9" s="7"/>
      <c r="VJ9" s="7"/>
      <c r="VK9" s="7"/>
      <c r="VL9" s="7"/>
      <c r="VM9" s="7"/>
      <c r="VN9" s="7"/>
      <c r="VO9" s="7"/>
      <c r="VP9" s="7"/>
      <c r="VQ9" s="7"/>
      <c r="VR9" s="7"/>
      <c r="VS9" s="7"/>
      <c r="VT9" s="7"/>
      <c r="VU9" s="7"/>
      <c r="VV9" s="7"/>
      <c r="VW9" s="7"/>
      <c r="VX9" s="7"/>
      <c r="VY9" s="7"/>
      <c r="VZ9" s="7"/>
      <c r="WA9" s="7"/>
      <c r="WB9" s="7"/>
      <c r="WC9" s="7"/>
      <c r="WD9" s="7"/>
      <c r="WE9" s="7"/>
      <c r="WF9" s="7"/>
      <c r="WG9" s="7"/>
      <c r="WH9" s="7"/>
      <c r="WI9" s="7"/>
      <c r="WJ9" s="7"/>
      <c r="WK9" s="7"/>
      <c r="WL9" s="7"/>
      <c r="WM9" s="7"/>
      <c r="WN9" s="7"/>
      <c r="WO9" s="7"/>
      <c r="WP9" s="7"/>
      <c r="WQ9" s="7"/>
      <c r="WR9" s="7"/>
      <c r="WS9" s="7"/>
      <c r="WT9" s="7"/>
      <c r="WU9" s="7"/>
      <c r="WV9" s="7"/>
      <c r="WW9" s="7"/>
      <c r="WX9" s="7"/>
      <c r="WY9" s="7"/>
      <c r="WZ9" s="7"/>
      <c r="XA9" s="7"/>
      <c r="XB9" s="7"/>
      <c r="XC9" s="7"/>
      <c r="XD9" s="7"/>
      <c r="XE9" s="7"/>
      <c r="XF9" s="7"/>
      <c r="XG9" s="7"/>
      <c r="XH9" s="7"/>
      <c r="XI9" s="7"/>
      <c r="XJ9" s="7"/>
      <c r="XK9" s="7"/>
      <c r="XL9" s="7"/>
      <c r="XM9" s="7"/>
      <c r="XN9" s="7"/>
      <c r="XO9" s="7"/>
      <c r="XP9" s="7"/>
      <c r="XQ9" s="7"/>
      <c r="XR9" s="7"/>
      <c r="XS9" s="7"/>
      <c r="XT9" s="7"/>
      <c r="XU9" s="7"/>
      <c r="XV9" s="7"/>
      <c r="XW9" s="7"/>
      <c r="XX9" s="7"/>
      <c r="XY9" s="7"/>
      <c r="XZ9" s="7"/>
      <c r="YA9" s="7"/>
      <c r="YB9" s="7"/>
      <c r="YC9" s="7"/>
      <c r="YD9" s="7"/>
      <c r="YE9" s="7"/>
      <c r="YF9" s="7"/>
      <c r="YG9" s="7"/>
      <c r="YH9" s="7"/>
      <c r="YI9" s="7"/>
      <c r="YJ9" s="7"/>
      <c r="YK9" s="7"/>
      <c r="YL9" s="7"/>
      <c r="YM9" s="7"/>
      <c r="YN9" s="7"/>
      <c r="YO9" s="7"/>
      <c r="YP9" s="7"/>
      <c r="YQ9" s="7"/>
      <c r="YR9" s="7"/>
      <c r="YS9" s="7"/>
      <c r="YT9" s="7"/>
      <c r="YU9" s="7"/>
      <c r="YV9" s="7"/>
      <c r="YW9" s="7"/>
      <c r="YX9" s="7"/>
      <c r="YY9" s="7"/>
      <c r="YZ9" s="7"/>
      <c r="ZA9" s="7"/>
      <c r="ZB9" s="7"/>
      <c r="ZC9" s="7"/>
      <c r="ZD9" s="7"/>
      <c r="ZE9" s="7"/>
      <c r="ZF9" s="7"/>
      <c r="ZG9" s="7"/>
      <c r="ZH9" s="7"/>
      <c r="ZI9" s="7"/>
      <c r="ZJ9" s="7"/>
      <c r="ZK9" s="7"/>
      <c r="ZL9" s="7"/>
      <c r="ZM9" s="7"/>
      <c r="ZN9" s="7"/>
      <c r="ZO9" s="7"/>
      <c r="ZP9" s="7"/>
      <c r="ZQ9" s="7"/>
      <c r="ZR9" s="7"/>
      <c r="ZS9" s="7"/>
      <c r="ZT9" s="7"/>
      <c r="ZU9" s="7"/>
      <c r="ZV9" s="7"/>
      <c r="ZW9" s="7"/>
      <c r="ZX9" s="7"/>
      <c r="ZY9" s="7"/>
      <c r="ZZ9" s="7"/>
      <c r="AAA9" s="7"/>
      <c r="AAB9" s="7"/>
      <c r="AAC9" s="7"/>
      <c r="AAD9" s="7"/>
      <c r="AAE9" s="7"/>
      <c r="AAF9" s="7"/>
      <c r="AAG9" s="7"/>
      <c r="AAH9" s="7"/>
      <c r="AAI9" s="7"/>
      <c r="AAJ9" s="7"/>
      <c r="AAK9" s="7"/>
      <c r="AAL9" s="7"/>
      <c r="AAM9" s="7"/>
      <c r="AAN9" s="7"/>
      <c r="AAO9" s="7"/>
      <c r="AAP9" s="7"/>
      <c r="AAQ9" s="7"/>
      <c r="AAR9" s="7"/>
      <c r="AAS9" s="7"/>
      <c r="AAT9" s="7"/>
      <c r="AAU9" s="7"/>
      <c r="AAV9" s="7"/>
      <c r="AAW9" s="7"/>
      <c r="AAX9" s="7"/>
      <c r="AAY9" s="7"/>
      <c r="AAZ9" s="7"/>
      <c r="ABA9" s="7"/>
      <c r="ABB9" s="7"/>
      <c r="ABC9" s="7"/>
      <c r="ABD9" s="7"/>
      <c r="ABE9" s="7"/>
      <c r="ABF9" s="7"/>
      <c r="ABG9" s="7"/>
      <c r="ABH9" s="7"/>
      <c r="ABI9" s="7"/>
      <c r="ABJ9" s="7"/>
      <c r="ABK9" s="7"/>
      <c r="ABL9" s="7"/>
      <c r="ABM9" s="7"/>
      <c r="ABN9" s="7"/>
      <c r="ABO9" s="7"/>
      <c r="ABP9" s="7"/>
      <c r="ABQ9" s="7"/>
      <c r="ABR9" s="7"/>
      <c r="ABS9" s="7"/>
      <c r="ABT9" s="7"/>
      <c r="ABU9" s="7"/>
      <c r="ABV9" s="7"/>
      <c r="ABW9" s="7"/>
      <c r="ABX9" s="7"/>
      <c r="ABY9" s="7"/>
      <c r="ABZ9" s="7"/>
      <c r="ACA9" s="7"/>
      <c r="ACB9" s="7"/>
      <c r="ACC9" s="7"/>
      <c r="ACD9" s="7"/>
      <c r="ACE9" s="7"/>
    </row>
    <row r="10" spans="1:759 10313:10313" x14ac:dyDescent="0.35">
      <c r="A10" s="11">
        <v>10</v>
      </c>
      <c r="B10" s="225" t="s">
        <v>44</v>
      </c>
      <c r="C10" s="12" t="s">
        <v>34</v>
      </c>
      <c r="D10" s="12" t="s">
        <v>30</v>
      </c>
      <c r="E10" s="12" t="s">
        <v>31</v>
      </c>
      <c r="F10" s="13">
        <v>15</v>
      </c>
      <c r="G10" s="13">
        <v>3</v>
      </c>
      <c r="H10" s="1">
        <v>46446</v>
      </c>
      <c r="I10" s="1">
        <v>61549</v>
      </c>
      <c r="J10" s="1">
        <v>54227</v>
      </c>
      <c r="K10" s="1">
        <v>53285</v>
      </c>
      <c r="L10" s="1">
        <v>52708</v>
      </c>
      <c r="M10" s="1">
        <v>67768</v>
      </c>
      <c r="N10" s="1">
        <v>60890</v>
      </c>
      <c r="O10" s="1">
        <v>52746</v>
      </c>
      <c r="P10" s="1">
        <v>187426</v>
      </c>
      <c r="Q10" s="1">
        <v>194005</v>
      </c>
      <c r="R10" s="1">
        <v>218372</v>
      </c>
      <c r="S10" s="1">
        <v>200181</v>
      </c>
      <c r="T10" s="1">
        <v>223341</v>
      </c>
      <c r="U10" s="1">
        <v>217376</v>
      </c>
      <c r="V10" s="1">
        <v>272491</v>
      </c>
      <c r="W10" s="1">
        <v>186386</v>
      </c>
      <c r="X10" s="1">
        <v>246893</v>
      </c>
      <c r="Y10" s="1">
        <v>262907</v>
      </c>
      <c r="Z10" s="1">
        <v>241800</v>
      </c>
      <c r="AA10" s="1">
        <v>208988</v>
      </c>
      <c r="AB10" s="1">
        <v>254145</v>
      </c>
      <c r="AC10" s="1">
        <v>307667</v>
      </c>
      <c r="AD10" s="1">
        <v>305115</v>
      </c>
      <c r="AE10" s="1">
        <v>314436</v>
      </c>
      <c r="AF10" s="1">
        <v>366551</v>
      </c>
      <c r="AG10" s="1">
        <v>339968</v>
      </c>
      <c r="AH10" s="1">
        <v>421477</v>
      </c>
      <c r="AI10" s="1">
        <v>402029</v>
      </c>
      <c r="AJ10" s="1">
        <v>412433</v>
      </c>
      <c r="AK10" s="1">
        <v>549183</v>
      </c>
      <c r="AL10" s="1">
        <v>544974</v>
      </c>
      <c r="AM10" s="1">
        <v>451750</v>
      </c>
      <c r="AN10" s="1">
        <v>518293</v>
      </c>
      <c r="AO10" s="1">
        <v>666128</v>
      </c>
      <c r="AP10" s="1">
        <v>607158</v>
      </c>
      <c r="AQ10" s="1">
        <v>584834</v>
      </c>
      <c r="AR10" s="1">
        <v>733642</v>
      </c>
      <c r="AS10" s="1">
        <v>744855</v>
      </c>
      <c r="AT10" s="1">
        <v>810897</v>
      </c>
      <c r="AU10" s="1">
        <v>863704</v>
      </c>
      <c r="AV10" s="1">
        <v>874729</v>
      </c>
      <c r="AW10" s="1">
        <v>957380</v>
      </c>
      <c r="AX10" s="1">
        <v>1187115</v>
      </c>
      <c r="AY10" s="1">
        <v>882432</v>
      </c>
      <c r="AZ10" s="1">
        <v>1148963</v>
      </c>
      <c r="BA10" s="1">
        <v>1415720</v>
      </c>
      <c r="BB10" s="1">
        <v>1212397</v>
      </c>
      <c r="BC10" s="1">
        <v>1327646</v>
      </c>
      <c r="BD10" s="1">
        <v>1344441</v>
      </c>
      <c r="BE10" s="1">
        <v>1388150</v>
      </c>
      <c r="BF10" s="1">
        <v>1091313</v>
      </c>
      <c r="BG10" s="1">
        <v>654387</v>
      </c>
      <c r="BH10" s="1">
        <v>965690</v>
      </c>
      <c r="BI10" s="1">
        <v>1390674</v>
      </c>
      <c r="BJ10" s="1">
        <v>1468037</v>
      </c>
      <c r="BK10" s="1">
        <v>1281964</v>
      </c>
      <c r="BL10" s="1">
        <v>1781056</v>
      </c>
      <c r="BM10" s="1">
        <v>1922071</v>
      </c>
      <c r="BN10" s="1">
        <v>1812599</v>
      </c>
      <c r="BO10" s="1">
        <v>1809500</v>
      </c>
      <c r="BP10" s="1">
        <v>1892711</v>
      </c>
      <c r="BQ10" s="1">
        <v>1961558</v>
      </c>
      <c r="BR10" s="1">
        <v>1493629</v>
      </c>
      <c r="BS10" s="1">
        <v>1977843</v>
      </c>
      <c r="BT10" s="1">
        <v>1835822</v>
      </c>
      <c r="BU10" s="1">
        <v>2414044</v>
      </c>
      <c r="BV10" s="1">
        <v>1921574</v>
      </c>
      <c r="BW10" s="1">
        <v>1667894</v>
      </c>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OFQ10">
        <v>205289</v>
      </c>
    </row>
    <row r="11" spans="1:759 10313:10313" x14ac:dyDescent="0.35">
      <c r="A11" s="11">
        <v>11</v>
      </c>
      <c r="B11" s="225" t="s">
        <v>47</v>
      </c>
      <c r="C11" s="12" t="s">
        <v>34</v>
      </c>
      <c r="D11" s="12" t="s">
        <v>30</v>
      </c>
      <c r="E11" s="12" t="s">
        <v>31</v>
      </c>
      <c r="F11" s="13">
        <v>16</v>
      </c>
      <c r="G11" s="13">
        <v>3</v>
      </c>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v>13044</v>
      </c>
      <c r="AN11" s="1">
        <v>19145</v>
      </c>
      <c r="AO11" s="1">
        <v>27781</v>
      </c>
      <c r="AP11" s="1">
        <v>30429</v>
      </c>
      <c r="AQ11" s="1">
        <v>34827</v>
      </c>
      <c r="AR11" s="1">
        <v>43072</v>
      </c>
      <c r="AS11" s="1">
        <v>41984</v>
      </c>
      <c r="AT11" s="1">
        <v>54092</v>
      </c>
      <c r="AU11" s="1">
        <v>77278</v>
      </c>
      <c r="AV11" s="1">
        <v>87343</v>
      </c>
      <c r="AW11" s="1">
        <v>89096</v>
      </c>
      <c r="AX11" s="1">
        <v>102919</v>
      </c>
      <c r="AY11" s="1">
        <v>109594</v>
      </c>
      <c r="AZ11" s="1">
        <v>152260</v>
      </c>
      <c r="BA11" s="1">
        <v>157286</v>
      </c>
      <c r="BB11" s="1">
        <v>159716</v>
      </c>
      <c r="BC11" s="1">
        <v>185597</v>
      </c>
      <c r="BD11" s="1">
        <v>240737</v>
      </c>
      <c r="BE11" s="1">
        <v>259806</v>
      </c>
      <c r="BF11" s="1">
        <v>228115</v>
      </c>
      <c r="BG11" s="1">
        <v>222951</v>
      </c>
      <c r="BH11" s="1">
        <v>315704</v>
      </c>
      <c r="BI11" s="1">
        <v>392301</v>
      </c>
      <c r="BJ11" s="1">
        <v>368027</v>
      </c>
      <c r="BK11" s="1">
        <v>376541</v>
      </c>
      <c r="BL11" s="1">
        <v>516464</v>
      </c>
      <c r="BM11" s="1">
        <v>580900</v>
      </c>
      <c r="BN11" s="1">
        <v>546259</v>
      </c>
      <c r="BO11" s="1">
        <v>604002</v>
      </c>
      <c r="BP11" s="1">
        <v>672395</v>
      </c>
      <c r="BQ11" s="1">
        <v>707034</v>
      </c>
      <c r="BR11" s="1">
        <v>757643</v>
      </c>
      <c r="BS11" s="1">
        <v>712482</v>
      </c>
      <c r="BT11" s="1">
        <v>668264</v>
      </c>
      <c r="BU11" s="1">
        <v>727459</v>
      </c>
      <c r="BV11" s="1">
        <v>662045</v>
      </c>
      <c r="BW11" s="1">
        <v>626083</v>
      </c>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OFQ11">
        <v>29708</v>
      </c>
    </row>
    <row r="12" spans="1:759 10313:10313" x14ac:dyDescent="0.35">
      <c r="A12" s="11">
        <v>12</v>
      </c>
      <c r="B12" s="225" t="s">
        <v>46</v>
      </c>
      <c r="C12" s="12" t="s">
        <v>34</v>
      </c>
      <c r="D12" s="12" t="s">
        <v>30</v>
      </c>
      <c r="E12" s="12" t="s">
        <v>31</v>
      </c>
      <c r="F12" s="13">
        <v>17</v>
      </c>
      <c r="G12" s="13">
        <v>3</v>
      </c>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v>300528</v>
      </c>
      <c r="BP12" s="1">
        <v>245578</v>
      </c>
      <c r="BQ12" s="1">
        <v>371158</v>
      </c>
      <c r="BR12" s="1">
        <v>783931</v>
      </c>
      <c r="BS12" s="1">
        <v>841239</v>
      </c>
      <c r="BT12" s="1">
        <v>828999</v>
      </c>
      <c r="BU12" s="1">
        <v>856363</v>
      </c>
      <c r="BV12" s="1">
        <v>694118</v>
      </c>
      <c r="BW12" s="1">
        <v>519262</v>
      </c>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OFQ12">
        <v>134204</v>
      </c>
    </row>
    <row r="13" spans="1:759 10313:10313" x14ac:dyDescent="0.35">
      <c r="A13" s="11">
        <v>13</v>
      </c>
      <c r="B13" s="225" t="s">
        <v>45</v>
      </c>
      <c r="C13" s="12" t="s">
        <v>34</v>
      </c>
      <c r="D13" s="12" t="s">
        <v>30</v>
      </c>
      <c r="E13" s="12" t="s">
        <v>31</v>
      </c>
      <c r="F13" s="13">
        <v>14</v>
      </c>
      <c r="G13" s="13">
        <v>3</v>
      </c>
      <c r="H13" s="1">
        <f>H2-H10-H11-H12</f>
        <v>6909</v>
      </c>
      <c r="I13" s="1">
        <f t="shared" ref="I13:BP13" si="1">I2-I10-I11-I12</f>
        <v>-61549</v>
      </c>
      <c r="J13" s="1">
        <f t="shared" si="1"/>
        <v>6543</v>
      </c>
      <c r="K13" s="1">
        <f t="shared" si="1"/>
        <v>9363</v>
      </c>
      <c r="L13" s="1">
        <f t="shared" si="1"/>
        <v>12364</v>
      </c>
      <c r="M13" s="1">
        <f t="shared" si="1"/>
        <v>14293</v>
      </c>
      <c r="N13" s="1">
        <f t="shared" si="1"/>
        <v>11955</v>
      </c>
      <c r="O13" s="1">
        <f t="shared" si="1"/>
        <v>10421</v>
      </c>
      <c r="P13" s="1">
        <f t="shared" si="1"/>
        <v>28032</v>
      </c>
      <c r="Q13" s="1">
        <f t="shared" si="1"/>
        <v>51684</v>
      </c>
      <c r="R13" s="1">
        <f t="shared" si="1"/>
        <v>74899</v>
      </c>
      <c r="S13" s="1">
        <f t="shared" si="1"/>
        <v>43145</v>
      </c>
      <c r="T13" s="1">
        <f t="shared" si="1"/>
        <v>69316</v>
      </c>
      <c r="U13" s="1">
        <f t="shared" si="1"/>
        <v>61035</v>
      </c>
      <c r="V13" s="1">
        <f t="shared" si="1"/>
        <v>74496</v>
      </c>
      <c r="W13" s="1">
        <f t="shared" si="1"/>
        <v>108608</v>
      </c>
      <c r="X13" s="1">
        <f t="shared" si="1"/>
        <v>75822</v>
      </c>
      <c r="Y13" s="1">
        <f t="shared" si="1"/>
        <v>85205</v>
      </c>
      <c r="Z13" s="1">
        <f t="shared" si="1"/>
        <v>85290</v>
      </c>
      <c r="AA13" s="1">
        <f t="shared" si="1"/>
        <v>65365</v>
      </c>
      <c r="AB13" s="1">
        <f t="shared" si="1"/>
        <v>89384</v>
      </c>
      <c r="AC13" s="1">
        <f t="shared" si="1"/>
        <v>103462</v>
      </c>
      <c r="AD13" s="1">
        <f t="shared" si="1"/>
        <v>128360</v>
      </c>
      <c r="AE13" s="1">
        <f t="shared" si="1"/>
        <v>100492</v>
      </c>
      <c r="AF13" s="1">
        <f t="shared" si="1"/>
        <v>143949</v>
      </c>
      <c r="AG13" s="1">
        <f t="shared" si="1"/>
        <v>143705</v>
      </c>
      <c r="AH13" s="1">
        <f t="shared" si="1"/>
        <v>179959</v>
      </c>
      <c r="AI13" s="1">
        <f t="shared" si="1"/>
        <v>163494</v>
      </c>
      <c r="AJ13" s="1">
        <f t="shared" si="1"/>
        <v>169290</v>
      </c>
      <c r="AK13" s="1">
        <f t="shared" si="1"/>
        <v>208763</v>
      </c>
      <c r="AL13" s="1">
        <f t="shared" si="1"/>
        <v>257942</v>
      </c>
      <c r="AM13" s="1">
        <f t="shared" si="1"/>
        <v>217275</v>
      </c>
      <c r="AN13" s="1">
        <f t="shared" si="1"/>
        <v>282780</v>
      </c>
      <c r="AO13" s="1">
        <f t="shared" si="1"/>
        <v>316266</v>
      </c>
      <c r="AP13" s="1">
        <f t="shared" si="1"/>
        <v>314620</v>
      </c>
      <c r="AQ13" s="1">
        <f t="shared" si="1"/>
        <v>316730</v>
      </c>
      <c r="AR13" s="1">
        <f t="shared" si="1"/>
        <v>327613</v>
      </c>
      <c r="AS13" s="1">
        <f t="shared" si="1"/>
        <v>400164</v>
      </c>
      <c r="AT13" s="1">
        <f t="shared" si="1"/>
        <v>342881</v>
      </c>
      <c r="AU13" s="1">
        <f t="shared" si="1"/>
        <v>389932</v>
      </c>
      <c r="AV13" s="1">
        <f t="shared" si="1"/>
        <v>346141</v>
      </c>
      <c r="AW13" s="1">
        <f t="shared" si="1"/>
        <v>476458</v>
      </c>
      <c r="AX13" s="1">
        <f t="shared" si="1"/>
        <v>437087</v>
      </c>
      <c r="AY13" s="1">
        <f t="shared" si="1"/>
        <v>383483</v>
      </c>
      <c r="AZ13" s="1">
        <f t="shared" si="1"/>
        <v>583105</v>
      </c>
      <c r="BA13" s="1">
        <f t="shared" si="1"/>
        <v>664935</v>
      </c>
      <c r="BB13" s="1">
        <f t="shared" si="1"/>
        <v>596501</v>
      </c>
      <c r="BC13" s="1">
        <f t="shared" si="1"/>
        <v>644246</v>
      </c>
      <c r="BD13" s="1">
        <f t="shared" si="1"/>
        <v>858323</v>
      </c>
      <c r="BE13" s="1">
        <f t="shared" si="1"/>
        <v>840671</v>
      </c>
      <c r="BF13" s="1">
        <f t="shared" si="1"/>
        <v>1006819</v>
      </c>
      <c r="BG13" s="1">
        <f t="shared" si="1"/>
        <v>1081658</v>
      </c>
      <c r="BH13" s="1">
        <f t="shared" si="1"/>
        <v>918968</v>
      </c>
      <c r="BI13" s="1">
        <f t="shared" si="1"/>
        <v>1084956</v>
      </c>
      <c r="BJ13" s="1">
        <f t="shared" si="1"/>
        <v>1049295</v>
      </c>
      <c r="BK13" s="1">
        <f t="shared" si="1"/>
        <v>1075868</v>
      </c>
      <c r="BL13" s="1">
        <f t="shared" si="1"/>
        <v>1668540</v>
      </c>
      <c r="BM13" s="1">
        <f t="shared" si="1"/>
        <v>3809784</v>
      </c>
      <c r="BN13" s="1">
        <f t="shared" si="1"/>
        <v>3761163</v>
      </c>
      <c r="BO13" s="1">
        <f t="shared" si="1"/>
        <v>2661506</v>
      </c>
      <c r="BP13" s="1">
        <f t="shared" si="1"/>
        <v>2352371</v>
      </c>
      <c r="BQ13" s="1">
        <v>2328909</v>
      </c>
      <c r="BR13" s="1">
        <v>4183111</v>
      </c>
      <c r="BS13" s="1">
        <v>3712928</v>
      </c>
      <c r="BT13" s="1">
        <v>2195196</v>
      </c>
      <c r="BU13" s="1">
        <v>4060460</v>
      </c>
      <c r="BV13" s="1">
        <v>3176620</v>
      </c>
      <c r="BW13" s="1">
        <v>9232946</v>
      </c>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OFQ13">
        <v>362130</v>
      </c>
    </row>
    <row r="14" spans="1:759 10313:10313" x14ac:dyDescent="0.35">
      <c r="A14" s="11">
        <v>14</v>
      </c>
      <c r="B14" s="225" t="s">
        <v>16</v>
      </c>
      <c r="C14" s="12" t="s">
        <v>34</v>
      </c>
      <c r="D14" s="12" t="s">
        <v>30</v>
      </c>
      <c r="E14" s="12" t="s">
        <v>31</v>
      </c>
      <c r="F14" s="13">
        <v>11</v>
      </c>
      <c r="G14" s="13">
        <v>7</v>
      </c>
      <c r="H14" s="1"/>
      <c r="I14" s="1"/>
      <c r="J14" s="1"/>
      <c r="K14" s="1"/>
      <c r="L14" s="1"/>
      <c r="M14" s="1"/>
      <c r="N14" s="1"/>
      <c r="O14" s="1"/>
      <c r="P14" s="1"/>
      <c r="Q14" s="1"/>
      <c r="R14" s="1"/>
      <c r="S14" s="1"/>
      <c r="T14" s="1">
        <v>20245</v>
      </c>
      <c r="U14" s="1">
        <v>24572</v>
      </c>
      <c r="V14" s="1">
        <v>25545</v>
      </c>
      <c r="W14" s="1">
        <v>32751</v>
      </c>
      <c r="X14" s="1">
        <v>36948</v>
      </c>
      <c r="Y14" s="1">
        <v>38545</v>
      </c>
      <c r="Z14" s="1">
        <v>40095</v>
      </c>
      <c r="AA14" s="1">
        <v>42500</v>
      </c>
      <c r="AB14" s="1">
        <v>44179</v>
      </c>
      <c r="AC14" s="1">
        <v>48594</v>
      </c>
      <c r="AD14" s="1">
        <v>53121</v>
      </c>
      <c r="AE14" s="1">
        <v>61309</v>
      </c>
      <c r="AF14" s="1">
        <v>69116</v>
      </c>
      <c r="AG14" s="1">
        <v>77747</v>
      </c>
      <c r="AH14" s="1">
        <v>81325</v>
      </c>
      <c r="AI14" s="1">
        <v>85705</v>
      </c>
      <c r="AJ14" s="1">
        <v>90304</v>
      </c>
      <c r="AK14" s="1">
        <v>97422</v>
      </c>
      <c r="AL14" s="1">
        <v>98931</v>
      </c>
      <c r="AM14" s="1">
        <v>99652</v>
      </c>
      <c r="AN14" s="1">
        <v>111326</v>
      </c>
      <c r="AO14" s="1">
        <v>120561</v>
      </c>
      <c r="AP14" s="1">
        <v>133483</v>
      </c>
      <c r="AQ14" s="1">
        <v>143720</v>
      </c>
      <c r="AR14" s="1">
        <v>148213</v>
      </c>
      <c r="AS14" s="1">
        <v>155064</v>
      </c>
      <c r="AT14" s="1">
        <v>160117</v>
      </c>
      <c r="AU14" s="1">
        <v>165633</v>
      </c>
      <c r="AV14" s="1">
        <v>169383</v>
      </c>
      <c r="AW14" s="1">
        <v>172542</v>
      </c>
      <c r="AX14" s="1">
        <v>176035</v>
      </c>
      <c r="AY14" s="1">
        <v>178473</v>
      </c>
      <c r="AZ14" s="1">
        <v>184641</v>
      </c>
      <c r="BA14" s="1">
        <v>192333</v>
      </c>
      <c r="BB14" s="1">
        <v>202899</v>
      </c>
      <c r="BC14" s="1">
        <v>223181</v>
      </c>
      <c r="BD14" s="1">
        <v>236338</v>
      </c>
      <c r="BE14" s="1">
        <v>247471</v>
      </c>
      <c r="BF14" s="1">
        <v>255973</v>
      </c>
      <c r="BG14" s="1">
        <v>260600</v>
      </c>
      <c r="BH14" s="1">
        <v>263698</v>
      </c>
      <c r="BI14" s="1">
        <v>265255</v>
      </c>
      <c r="BJ14" s="1">
        <v>267970</v>
      </c>
      <c r="BK14" s="1">
        <v>269780</v>
      </c>
      <c r="BL14" s="1">
        <v>272595</v>
      </c>
      <c r="BM14" s="1">
        <v>277174</v>
      </c>
      <c r="BN14" s="1">
        <v>283175</v>
      </c>
      <c r="BO14" s="1">
        <v>286463</v>
      </c>
      <c r="BP14" s="1">
        <v>295528</v>
      </c>
      <c r="BQ14" s="1">
        <v>300913</v>
      </c>
      <c r="BR14" s="1">
        <v>308753</v>
      </c>
      <c r="BS14" s="1">
        <v>319907</v>
      </c>
      <c r="BT14" s="1">
        <v>321802</v>
      </c>
      <c r="BU14" s="1">
        <v>323985</v>
      </c>
      <c r="BV14" s="1">
        <v>320430</v>
      </c>
      <c r="BW14" s="1">
        <v>322659</v>
      </c>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OFQ14">
        <v>257865</v>
      </c>
    </row>
    <row r="15" spans="1:759 10313:10313" x14ac:dyDescent="0.35">
      <c r="A15" s="11">
        <v>15</v>
      </c>
      <c r="B15" s="225" t="s">
        <v>9102</v>
      </c>
      <c r="C15" s="12" t="s">
        <v>34</v>
      </c>
      <c r="D15" s="12" t="s">
        <v>30</v>
      </c>
      <c r="E15" s="12" t="s">
        <v>31</v>
      </c>
      <c r="F15" s="13">
        <v>10</v>
      </c>
      <c r="G15" s="13">
        <v>7</v>
      </c>
      <c r="H15" s="1"/>
      <c r="I15" s="1"/>
      <c r="J15" s="1"/>
      <c r="K15" s="1"/>
      <c r="L15" s="1"/>
      <c r="M15" s="1"/>
      <c r="N15" s="1"/>
      <c r="O15" s="1"/>
      <c r="P15" s="1"/>
      <c r="Q15" s="1"/>
      <c r="R15" s="1"/>
      <c r="S15" s="1"/>
      <c r="T15" s="1">
        <v>18844</v>
      </c>
      <c r="U15" s="1">
        <v>20487</v>
      </c>
      <c r="V15" s="1">
        <v>20722</v>
      </c>
      <c r="W15" s="1">
        <v>23099</v>
      </c>
      <c r="X15" s="1">
        <v>25725</v>
      </c>
      <c r="Y15" s="1">
        <v>30492</v>
      </c>
      <c r="Z15" s="1">
        <v>31217</v>
      </c>
      <c r="AA15" s="1">
        <v>32000</v>
      </c>
      <c r="AB15" s="1">
        <v>32819</v>
      </c>
      <c r="AC15" s="1">
        <v>34891</v>
      </c>
      <c r="AD15" s="1">
        <v>36326</v>
      </c>
      <c r="AE15" s="1">
        <v>37898</v>
      </c>
      <c r="AF15" s="1">
        <v>39223</v>
      </c>
      <c r="AG15" s="1">
        <v>40444</v>
      </c>
      <c r="AH15" s="1">
        <v>42175</v>
      </c>
      <c r="AI15" s="1">
        <v>43653</v>
      </c>
      <c r="AJ15" s="1">
        <v>46067</v>
      </c>
      <c r="AK15" s="1">
        <v>48346</v>
      </c>
      <c r="AL15" s="1">
        <v>50090</v>
      </c>
      <c r="AM15" s="1">
        <v>50628</v>
      </c>
      <c r="AN15" s="1">
        <v>52034</v>
      </c>
      <c r="AO15" s="1">
        <v>52956</v>
      </c>
      <c r="AP15" s="1">
        <v>54303</v>
      </c>
      <c r="AQ15" s="1">
        <v>57022</v>
      </c>
      <c r="AR15" s="1">
        <v>59418</v>
      </c>
      <c r="AS15" s="1">
        <v>61272</v>
      </c>
      <c r="AT15" s="1">
        <v>62190</v>
      </c>
      <c r="AU15" s="1">
        <v>64215</v>
      </c>
      <c r="AV15" s="1">
        <v>66323</v>
      </c>
      <c r="AW15" s="1">
        <v>69153</v>
      </c>
      <c r="AX15" s="1">
        <v>70712</v>
      </c>
      <c r="AY15" s="1">
        <v>71856</v>
      </c>
      <c r="AZ15" s="1">
        <v>73045</v>
      </c>
      <c r="BA15" s="1">
        <v>74952</v>
      </c>
      <c r="BB15" s="1">
        <v>75929</v>
      </c>
      <c r="BC15" s="1">
        <v>78964</v>
      </c>
      <c r="BD15" s="1">
        <v>81437</v>
      </c>
      <c r="BE15" s="1">
        <v>83630</v>
      </c>
      <c r="BF15" s="1">
        <v>87920</v>
      </c>
      <c r="BG15" s="1">
        <v>95485</v>
      </c>
      <c r="BH15" s="1">
        <v>98967</v>
      </c>
      <c r="BI15" s="1">
        <v>103025</v>
      </c>
      <c r="BJ15" s="1">
        <v>105434</v>
      </c>
      <c r="BK15" s="1">
        <v>104980</v>
      </c>
      <c r="BL15" s="1">
        <v>106211</v>
      </c>
      <c r="BM15" s="1">
        <v>110368</v>
      </c>
      <c r="BN15" s="1">
        <v>113951</v>
      </c>
      <c r="BO15" s="1">
        <v>118533</v>
      </c>
      <c r="BP15" s="1">
        <v>118170</v>
      </c>
      <c r="BQ15" s="1">
        <v>126663</v>
      </c>
      <c r="BR15" s="1">
        <v>131321</v>
      </c>
      <c r="BS15" s="1">
        <v>137782</v>
      </c>
      <c r="BT15" s="1">
        <v>140534</v>
      </c>
      <c r="BU15" s="1">
        <v>149769</v>
      </c>
      <c r="BV15" s="1">
        <v>151438</v>
      </c>
      <c r="BW15" s="1">
        <v>157695</v>
      </c>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OFQ15">
        <v>98220</v>
      </c>
    </row>
    <row r="16" spans="1:759 10313:10313" s="62" customFormat="1" x14ac:dyDescent="0.35">
      <c r="A16" s="58">
        <v>16</v>
      </c>
      <c r="B16" s="225" t="s">
        <v>19</v>
      </c>
      <c r="C16" s="59" t="s">
        <v>34</v>
      </c>
      <c r="D16" s="59" t="s">
        <v>30</v>
      </c>
      <c r="E16" s="59" t="s">
        <v>31</v>
      </c>
      <c r="F16" s="60">
        <v>26</v>
      </c>
      <c r="G16" s="60">
        <v>3</v>
      </c>
      <c r="H16" s="61"/>
      <c r="I16" s="61"/>
      <c r="J16" s="61"/>
      <c r="K16" s="61"/>
      <c r="L16" s="61"/>
      <c r="M16" s="61"/>
      <c r="N16" s="61"/>
      <c r="O16" s="61"/>
      <c r="P16" s="61"/>
      <c r="Q16" s="61"/>
      <c r="R16" s="61"/>
      <c r="S16" s="61"/>
      <c r="T16" s="61">
        <v>36324</v>
      </c>
      <c r="U16" s="61">
        <v>39082</v>
      </c>
      <c r="V16" s="61">
        <v>47813</v>
      </c>
      <c r="W16" s="61">
        <v>47402</v>
      </c>
      <c r="X16" s="61">
        <v>52004</v>
      </c>
      <c r="Y16" s="61">
        <v>58944</v>
      </c>
      <c r="Z16" s="61">
        <v>60776</v>
      </c>
      <c r="AA16" s="61"/>
      <c r="AB16" s="61">
        <v>65817</v>
      </c>
      <c r="AC16" s="61">
        <v>71231</v>
      </c>
      <c r="AD16" s="61">
        <v>76521</v>
      </c>
      <c r="AE16" s="61">
        <v>85293</v>
      </c>
      <c r="AF16" s="61">
        <v>93506</v>
      </c>
      <c r="AG16" s="61">
        <v>100547</v>
      </c>
      <c r="AH16" s="61">
        <v>105191</v>
      </c>
      <c r="AI16" s="61">
        <v>110437</v>
      </c>
      <c r="AJ16" s="61">
        <v>116585</v>
      </c>
      <c r="AK16" s="61">
        <v>124895</v>
      </c>
      <c r="AL16" s="61">
        <v>126588</v>
      </c>
      <c r="AM16" s="61">
        <v>127528</v>
      </c>
      <c r="AN16" s="61">
        <v>139657</v>
      </c>
      <c r="AO16" s="61">
        <v>148932</v>
      </c>
      <c r="AP16" s="61">
        <v>161570</v>
      </c>
      <c r="AQ16" s="61">
        <v>173492</v>
      </c>
      <c r="AR16" s="61">
        <v>178821</v>
      </c>
      <c r="AS16" s="61">
        <v>187895</v>
      </c>
      <c r="AT16" s="61">
        <v>192834</v>
      </c>
      <c r="AU16" s="61">
        <v>199116</v>
      </c>
      <c r="AV16" s="61">
        <v>204023</v>
      </c>
      <c r="AW16" s="61">
        <v>208829</v>
      </c>
      <c r="AX16" s="61">
        <v>212921</v>
      </c>
      <c r="AY16" s="61">
        <v>215906</v>
      </c>
      <c r="AZ16" s="61">
        <v>222258</v>
      </c>
      <c r="BA16" s="61">
        <v>230378</v>
      </c>
      <c r="BB16" s="61">
        <v>240582</v>
      </c>
      <c r="BC16" s="61">
        <v>261393</v>
      </c>
      <c r="BD16" s="61">
        <v>274947</v>
      </c>
      <c r="BE16" s="61">
        <v>286219</v>
      </c>
      <c r="BF16" s="61">
        <v>295806</v>
      </c>
      <c r="BG16" s="61">
        <v>305071</v>
      </c>
      <c r="BH16" s="61">
        <v>309802</v>
      </c>
      <c r="BI16" s="61">
        <v>313611</v>
      </c>
      <c r="BJ16" s="61">
        <v>317412</v>
      </c>
      <c r="BK16" s="61">
        <v>317950</v>
      </c>
      <c r="BL16" s="61">
        <v>320641</v>
      </c>
      <c r="BM16" s="61">
        <v>326668</v>
      </c>
      <c r="BN16" s="61">
        <v>333605</v>
      </c>
      <c r="BO16" s="61">
        <v>340310</v>
      </c>
      <c r="BP16" s="61">
        <v>391339</v>
      </c>
      <c r="BQ16" s="61">
        <v>400277</v>
      </c>
      <c r="BR16" s="61">
        <v>412391</v>
      </c>
      <c r="BS16" s="61">
        <v>429278</v>
      </c>
      <c r="BT16" s="61">
        <v>433480</v>
      </c>
      <c r="BU16" s="61">
        <v>440778</v>
      </c>
      <c r="BV16" s="61">
        <v>438073</v>
      </c>
      <c r="BW16" s="61">
        <v>446065</v>
      </c>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61"/>
      <c r="FE16" s="61"/>
      <c r="FF16" s="61"/>
      <c r="FG16" s="61"/>
      <c r="FH16" s="61"/>
      <c r="FI16" s="61"/>
      <c r="FJ16" s="61"/>
      <c r="FK16" s="61"/>
      <c r="FL16" s="61"/>
      <c r="FM16" s="61"/>
      <c r="FN16" s="61"/>
      <c r="FO16" s="61"/>
      <c r="FP16" s="61"/>
      <c r="FQ16" s="61"/>
      <c r="FR16" s="61"/>
      <c r="FS16" s="61"/>
      <c r="FT16" s="61"/>
      <c r="FU16" s="61"/>
      <c r="FV16" s="61"/>
      <c r="FW16" s="61"/>
      <c r="FX16" s="61"/>
      <c r="FY16" s="61"/>
      <c r="FZ16" s="61"/>
      <c r="GA16" s="61"/>
      <c r="GB16" s="61"/>
      <c r="GC16" s="61"/>
      <c r="GD16" s="61"/>
      <c r="GE16" s="61"/>
      <c r="GF16" s="61"/>
      <c r="GG16" s="61"/>
      <c r="GH16" s="61"/>
      <c r="GI16" s="61"/>
      <c r="GJ16" s="61"/>
      <c r="GK16" s="61"/>
      <c r="GL16" s="61"/>
      <c r="GM16" s="61"/>
      <c r="GN16" s="61"/>
      <c r="GO16" s="61"/>
      <c r="GP16" s="61"/>
      <c r="GQ16" s="61"/>
      <c r="GR16" s="61"/>
      <c r="GS16" s="61"/>
      <c r="GT16" s="61"/>
      <c r="GU16" s="61"/>
      <c r="GV16" s="61"/>
      <c r="GW16" s="61"/>
      <c r="GX16" s="61"/>
      <c r="GY16" s="61"/>
      <c r="GZ16" s="61"/>
      <c r="HA16" s="61"/>
      <c r="HB16" s="61"/>
      <c r="HC16" s="61"/>
      <c r="HD16" s="61"/>
      <c r="HE16" s="61"/>
      <c r="HF16" s="61"/>
      <c r="HG16" s="61"/>
      <c r="HH16" s="61"/>
      <c r="HI16" s="61"/>
      <c r="HJ16" s="61"/>
      <c r="HK16" s="61"/>
      <c r="HL16" s="61"/>
      <c r="HM16" s="61"/>
      <c r="HN16" s="61"/>
      <c r="HO16" s="61"/>
      <c r="HP16" s="61"/>
      <c r="HQ16" s="61"/>
      <c r="HR16" s="61"/>
      <c r="HS16" s="61"/>
      <c r="HT16" s="61"/>
      <c r="HU16" s="61"/>
      <c r="HV16" s="61"/>
      <c r="HW16" s="61"/>
      <c r="HX16" s="61"/>
      <c r="HY16" s="61"/>
      <c r="HZ16" s="61"/>
      <c r="IA16" s="61"/>
      <c r="IB16" s="61"/>
      <c r="IC16" s="61"/>
      <c r="ID16" s="61"/>
      <c r="IE16" s="61"/>
      <c r="IF16" s="61"/>
      <c r="IG16" s="61"/>
      <c r="IH16" s="61"/>
      <c r="II16" s="61"/>
      <c r="IJ16" s="61"/>
      <c r="IK16" s="61"/>
      <c r="IL16" s="61"/>
      <c r="IM16" s="61"/>
      <c r="IN16" s="61"/>
      <c r="IO16" s="61"/>
      <c r="IP16" s="61"/>
      <c r="IQ16" s="61"/>
      <c r="IR16" s="61"/>
      <c r="IS16" s="61"/>
      <c r="IT16" s="61"/>
      <c r="IU16" s="61"/>
      <c r="IV16" s="61"/>
      <c r="IW16" s="61"/>
      <c r="IX16" s="61"/>
      <c r="IY16" s="61"/>
      <c r="IZ16" s="61"/>
      <c r="JA16" s="61"/>
      <c r="JB16" s="61"/>
      <c r="JC16" s="61"/>
      <c r="JD16" s="61"/>
      <c r="JE16" s="61"/>
      <c r="JF16" s="61"/>
      <c r="JG16" s="61"/>
      <c r="JH16" s="61"/>
      <c r="JI16" s="61"/>
      <c r="JJ16" s="61"/>
      <c r="JK16" s="61"/>
      <c r="JL16" s="61"/>
      <c r="JM16" s="61"/>
      <c r="JN16" s="61"/>
      <c r="JO16" s="61"/>
      <c r="JP16" s="61"/>
      <c r="JQ16" s="61"/>
      <c r="JR16" s="61"/>
      <c r="JS16" s="61"/>
      <c r="JT16" s="61"/>
      <c r="JU16" s="61"/>
      <c r="JV16" s="61"/>
      <c r="JW16" s="61"/>
      <c r="JX16" s="61"/>
      <c r="JY16" s="61"/>
      <c r="JZ16" s="61"/>
      <c r="KA16" s="61"/>
      <c r="KB16" s="61"/>
      <c r="KC16" s="61"/>
      <c r="KD16" s="61"/>
      <c r="KE16" s="61"/>
      <c r="KF16" s="61"/>
      <c r="KG16" s="61"/>
      <c r="KH16" s="61"/>
      <c r="KI16" s="61"/>
      <c r="KJ16" s="61"/>
      <c r="KK16" s="61"/>
      <c r="KL16" s="61"/>
      <c r="KM16" s="61"/>
      <c r="KN16" s="61"/>
      <c r="KO16" s="61"/>
      <c r="KP16" s="61"/>
      <c r="KQ16" s="61"/>
      <c r="KR16" s="61"/>
      <c r="KS16" s="61"/>
      <c r="KT16" s="61"/>
      <c r="KU16" s="61"/>
      <c r="KV16" s="61"/>
      <c r="KW16" s="61"/>
      <c r="KX16" s="61"/>
      <c r="KY16" s="61"/>
      <c r="KZ16" s="61"/>
      <c r="LA16" s="61"/>
      <c r="LB16" s="61"/>
      <c r="LC16" s="61"/>
      <c r="LD16" s="61"/>
      <c r="LE16" s="61"/>
      <c r="LF16" s="61"/>
      <c r="LG16" s="61"/>
      <c r="LH16" s="61"/>
      <c r="LI16" s="61"/>
      <c r="LJ16" s="61"/>
      <c r="LK16" s="61"/>
      <c r="LL16" s="61"/>
      <c r="LM16" s="61"/>
      <c r="LN16" s="61"/>
      <c r="LO16" s="61"/>
      <c r="LP16" s="61"/>
      <c r="LQ16" s="61"/>
      <c r="LR16" s="61"/>
      <c r="LS16" s="61"/>
      <c r="LT16" s="61"/>
      <c r="LU16" s="61"/>
      <c r="LV16" s="61"/>
      <c r="LW16" s="61"/>
      <c r="LX16" s="61"/>
      <c r="LY16" s="61"/>
      <c r="LZ16" s="61"/>
      <c r="MA16" s="61"/>
      <c r="MB16" s="61"/>
      <c r="MC16" s="61"/>
      <c r="MD16" s="61"/>
      <c r="ME16" s="61"/>
      <c r="MF16" s="61"/>
      <c r="MG16" s="61"/>
      <c r="MH16" s="61"/>
      <c r="MI16" s="61"/>
      <c r="MJ16" s="61"/>
      <c r="MK16" s="61"/>
      <c r="ML16" s="61"/>
      <c r="MM16" s="61"/>
      <c r="MN16" s="61"/>
      <c r="MO16" s="61"/>
      <c r="MP16" s="61"/>
      <c r="MQ16" s="61"/>
      <c r="MR16" s="61"/>
      <c r="MS16" s="61"/>
      <c r="MT16" s="61"/>
      <c r="MU16" s="61"/>
      <c r="MV16" s="61"/>
      <c r="MW16" s="61"/>
      <c r="MX16" s="61"/>
      <c r="MY16" s="61"/>
      <c r="MZ16" s="61"/>
      <c r="NA16" s="61"/>
      <c r="NB16" s="61"/>
      <c r="NC16" s="61"/>
      <c r="ND16" s="61"/>
      <c r="NE16" s="61"/>
      <c r="NF16" s="61"/>
      <c r="NG16" s="61"/>
      <c r="NH16" s="61"/>
      <c r="NI16" s="61"/>
      <c r="NJ16" s="61"/>
      <c r="NK16" s="61"/>
      <c r="NL16" s="61"/>
      <c r="NM16" s="61"/>
      <c r="NN16" s="61"/>
      <c r="NO16" s="61"/>
      <c r="NP16" s="61"/>
      <c r="NQ16" s="61"/>
      <c r="NR16" s="61"/>
      <c r="NS16" s="61"/>
      <c r="NT16" s="61"/>
      <c r="NU16" s="61"/>
      <c r="NV16" s="61"/>
      <c r="NW16" s="61"/>
      <c r="NX16" s="61"/>
      <c r="NY16" s="61"/>
      <c r="NZ16" s="61"/>
      <c r="OA16" s="61"/>
      <c r="OB16" s="61"/>
      <c r="OC16" s="61"/>
      <c r="OD16" s="61"/>
      <c r="OE16" s="61"/>
      <c r="OF16" s="61"/>
      <c r="OG16" s="61"/>
      <c r="OH16" s="61"/>
      <c r="OI16" s="61"/>
      <c r="OJ16" s="61"/>
      <c r="OK16" s="61"/>
      <c r="OL16" s="61"/>
      <c r="OM16" s="61"/>
      <c r="ON16" s="61"/>
      <c r="OO16" s="61"/>
      <c r="OP16" s="61"/>
      <c r="OQ16" s="61"/>
      <c r="OR16" s="61"/>
      <c r="OS16" s="61"/>
      <c r="OT16" s="61"/>
      <c r="OU16" s="61"/>
      <c r="OV16" s="61"/>
      <c r="OW16" s="61"/>
      <c r="OX16" s="61"/>
      <c r="OY16" s="61"/>
      <c r="OZ16" s="61"/>
      <c r="PA16" s="61"/>
      <c r="PB16" s="61"/>
      <c r="PC16" s="61"/>
      <c r="PD16" s="61"/>
      <c r="PE16" s="61"/>
      <c r="PF16" s="61"/>
      <c r="PG16" s="61"/>
      <c r="PH16" s="61"/>
      <c r="PI16" s="61"/>
      <c r="PJ16" s="61"/>
      <c r="PK16" s="61"/>
      <c r="PL16" s="61"/>
      <c r="PM16" s="61"/>
      <c r="PN16" s="61"/>
      <c r="PO16" s="61"/>
      <c r="PP16" s="61"/>
      <c r="PQ16" s="61"/>
      <c r="PR16" s="61"/>
      <c r="PS16" s="61"/>
      <c r="PT16" s="61"/>
      <c r="PU16" s="61"/>
      <c r="PV16" s="61"/>
      <c r="PW16" s="61"/>
      <c r="PX16" s="61"/>
      <c r="PY16" s="61"/>
      <c r="PZ16" s="61"/>
      <c r="QA16" s="61"/>
      <c r="QB16" s="61"/>
      <c r="QC16" s="61"/>
      <c r="QD16" s="61"/>
      <c r="QE16" s="61"/>
      <c r="QF16" s="61"/>
      <c r="QG16" s="61"/>
      <c r="QH16" s="61"/>
      <c r="QI16" s="61"/>
      <c r="QJ16" s="61"/>
      <c r="QK16" s="61"/>
      <c r="QL16" s="61"/>
      <c r="QM16" s="61"/>
      <c r="QN16" s="61"/>
      <c r="QO16" s="61"/>
      <c r="QP16" s="61"/>
      <c r="QQ16" s="61"/>
      <c r="QR16" s="61"/>
      <c r="QS16" s="61"/>
      <c r="QT16" s="61"/>
      <c r="QU16" s="61"/>
      <c r="QV16" s="61"/>
      <c r="QW16" s="61"/>
      <c r="QX16" s="61"/>
      <c r="QY16" s="61"/>
      <c r="QZ16" s="61"/>
      <c r="RA16" s="61"/>
      <c r="RB16" s="61"/>
      <c r="RC16" s="61"/>
      <c r="RD16" s="61"/>
      <c r="RE16" s="61"/>
      <c r="RF16" s="61"/>
      <c r="RG16" s="61"/>
      <c r="RH16" s="61"/>
      <c r="RI16" s="61"/>
      <c r="RJ16" s="61"/>
      <c r="RK16" s="61"/>
      <c r="RL16" s="61"/>
      <c r="RM16" s="61"/>
      <c r="RN16" s="61"/>
      <c r="RO16" s="61"/>
      <c r="RP16" s="61"/>
      <c r="RQ16" s="61"/>
      <c r="RR16" s="61"/>
      <c r="RS16" s="61"/>
      <c r="RT16" s="61"/>
      <c r="RU16" s="61"/>
      <c r="RV16" s="61"/>
      <c r="RW16" s="61"/>
      <c r="RX16" s="61"/>
      <c r="RY16" s="61"/>
      <c r="RZ16" s="61"/>
      <c r="SA16" s="61"/>
      <c r="SB16" s="61"/>
      <c r="SC16" s="61"/>
      <c r="SD16" s="61"/>
      <c r="SE16" s="61"/>
      <c r="SF16" s="61"/>
      <c r="SG16" s="61"/>
      <c r="SH16" s="61"/>
      <c r="SI16" s="61"/>
      <c r="SJ16" s="61"/>
      <c r="SK16" s="61"/>
      <c r="SL16" s="61"/>
      <c r="SM16" s="61"/>
      <c r="SN16" s="61"/>
      <c r="SO16" s="61"/>
      <c r="SP16" s="61"/>
      <c r="SQ16" s="61"/>
      <c r="SR16" s="61"/>
      <c r="SS16" s="61"/>
      <c r="ST16" s="61"/>
      <c r="SU16" s="61"/>
      <c r="SV16" s="61"/>
      <c r="SW16" s="61"/>
      <c r="SX16" s="61"/>
      <c r="SY16" s="61"/>
      <c r="SZ16" s="61"/>
      <c r="TA16" s="61"/>
      <c r="TB16" s="61"/>
      <c r="TC16" s="61"/>
      <c r="TD16" s="61"/>
      <c r="TE16" s="61"/>
      <c r="TF16" s="61"/>
      <c r="TG16" s="61"/>
      <c r="TH16" s="61"/>
      <c r="TI16" s="61"/>
      <c r="TJ16" s="61"/>
      <c r="TK16" s="61"/>
      <c r="TL16" s="61"/>
      <c r="TM16" s="61"/>
      <c r="TN16" s="61"/>
      <c r="TO16" s="61"/>
      <c r="TP16" s="61"/>
      <c r="TQ16" s="61"/>
      <c r="TR16" s="61"/>
      <c r="TS16" s="61"/>
      <c r="TT16" s="61"/>
      <c r="TU16" s="61"/>
      <c r="TV16" s="61"/>
      <c r="TW16" s="61"/>
      <c r="TX16" s="61"/>
      <c r="TY16" s="61"/>
      <c r="TZ16" s="61"/>
      <c r="UA16" s="61"/>
      <c r="UB16" s="61"/>
      <c r="UC16" s="61"/>
      <c r="UD16" s="61"/>
      <c r="UE16" s="61"/>
      <c r="UF16" s="61"/>
      <c r="UG16" s="61"/>
      <c r="UH16" s="61"/>
      <c r="UI16" s="61"/>
      <c r="UJ16" s="61"/>
      <c r="UK16" s="61"/>
      <c r="UL16" s="61"/>
      <c r="UM16" s="61"/>
      <c r="UN16" s="61"/>
      <c r="UO16" s="61"/>
      <c r="UP16" s="61"/>
      <c r="UQ16" s="61"/>
      <c r="UR16" s="61"/>
      <c r="US16" s="61"/>
      <c r="UT16" s="61"/>
      <c r="UU16" s="61"/>
      <c r="UV16" s="61"/>
      <c r="UW16" s="61"/>
      <c r="UX16" s="61"/>
      <c r="UY16" s="61"/>
      <c r="UZ16" s="61"/>
      <c r="VA16" s="61"/>
      <c r="VB16" s="61"/>
      <c r="VC16" s="61"/>
      <c r="VD16" s="61"/>
      <c r="VE16" s="61"/>
      <c r="VF16" s="61"/>
      <c r="VG16" s="61"/>
      <c r="VH16" s="61"/>
      <c r="VI16" s="61"/>
      <c r="VJ16" s="61"/>
      <c r="VK16" s="61"/>
      <c r="VL16" s="61"/>
      <c r="VM16" s="61"/>
      <c r="VN16" s="61"/>
      <c r="VO16" s="61"/>
      <c r="VP16" s="61"/>
      <c r="VQ16" s="61"/>
      <c r="VR16" s="61"/>
      <c r="VS16" s="61"/>
      <c r="VT16" s="61"/>
      <c r="VU16" s="61"/>
      <c r="VV16" s="61"/>
      <c r="VW16" s="61"/>
      <c r="VX16" s="61"/>
      <c r="VY16" s="61"/>
      <c r="VZ16" s="61"/>
      <c r="WA16" s="61"/>
      <c r="WB16" s="61"/>
      <c r="WC16" s="61"/>
      <c r="WD16" s="61"/>
      <c r="WE16" s="61"/>
      <c r="WF16" s="61"/>
      <c r="WG16" s="61"/>
      <c r="WH16" s="61"/>
      <c r="WI16" s="61"/>
      <c r="WJ16" s="61"/>
      <c r="WK16" s="61"/>
      <c r="WL16" s="61"/>
      <c r="WM16" s="61"/>
      <c r="WN16" s="61"/>
      <c r="WO16" s="61"/>
      <c r="WP16" s="61"/>
      <c r="WQ16" s="61"/>
      <c r="WR16" s="61"/>
      <c r="WS16" s="61"/>
      <c r="WT16" s="61"/>
      <c r="WU16" s="61"/>
      <c r="WV16" s="61"/>
      <c r="WW16" s="61"/>
      <c r="WX16" s="61"/>
      <c r="WY16" s="61"/>
      <c r="WZ16" s="61"/>
      <c r="XA16" s="61"/>
      <c r="XB16" s="61"/>
      <c r="XC16" s="61"/>
      <c r="XD16" s="61"/>
      <c r="XE16" s="61"/>
      <c r="XF16" s="61"/>
      <c r="XG16" s="61"/>
      <c r="XH16" s="61"/>
      <c r="XI16" s="61"/>
      <c r="XJ16" s="61"/>
      <c r="XK16" s="61"/>
      <c r="XL16" s="61"/>
      <c r="XM16" s="61"/>
      <c r="XN16" s="61"/>
      <c r="XO16" s="61"/>
      <c r="XP16" s="61"/>
      <c r="XQ16" s="61"/>
      <c r="XR16" s="61"/>
      <c r="XS16" s="61"/>
      <c r="XT16" s="61"/>
      <c r="XU16" s="61"/>
      <c r="XV16" s="61"/>
      <c r="XW16" s="61"/>
      <c r="XX16" s="61"/>
      <c r="XY16" s="61"/>
      <c r="XZ16" s="61"/>
      <c r="YA16" s="61"/>
      <c r="YB16" s="61"/>
      <c r="YC16" s="61"/>
      <c r="YD16" s="61"/>
      <c r="YE16" s="61"/>
      <c r="YF16" s="61"/>
      <c r="YG16" s="61"/>
      <c r="YH16" s="61"/>
      <c r="YI16" s="61"/>
      <c r="YJ16" s="61"/>
      <c r="YK16" s="61"/>
      <c r="YL16" s="61"/>
      <c r="YM16" s="61"/>
      <c r="YN16" s="61"/>
      <c r="YO16" s="61"/>
      <c r="YP16" s="61"/>
      <c r="YQ16" s="61"/>
      <c r="YR16" s="61"/>
      <c r="YS16" s="61"/>
      <c r="YT16" s="61"/>
      <c r="YU16" s="61"/>
      <c r="YV16" s="61"/>
      <c r="YW16" s="61"/>
      <c r="YX16" s="61"/>
      <c r="YY16" s="61"/>
      <c r="YZ16" s="61"/>
      <c r="ZA16" s="61"/>
      <c r="ZB16" s="61"/>
      <c r="ZC16" s="61"/>
      <c r="ZD16" s="61"/>
      <c r="ZE16" s="61"/>
      <c r="ZF16" s="61"/>
      <c r="ZG16" s="61"/>
      <c r="ZH16" s="61"/>
      <c r="ZI16" s="61"/>
      <c r="ZJ16" s="61"/>
      <c r="ZK16" s="61"/>
      <c r="ZL16" s="61"/>
      <c r="ZM16" s="61"/>
      <c r="ZN16" s="61"/>
      <c r="ZO16" s="61"/>
      <c r="ZP16" s="61"/>
      <c r="ZQ16" s="61"/>
      <c r="ZR16" s="61"/>
      <c r="ZS16" s="61"/>
      <c r="ZT16" s="61"/>
      <c r="ZU16" s="61"/>
      <c r="ZV16" s="61"/>
      <c r="ZW16" s="61"/>
      <c r="ZX16" s="61"/>
      <c r="ZY16" s="61"/>
      <c r="ZZ16" s="61"/>
      <c r="AAA16" s="61"/>
      <c r="AAB16" s="61"/>
      <c r="AAC16" s="61"/>
      <c r="AAD16" s="61"/>
      <c r="AAE16" s="61"/>
      <c r="AAF16" s="61"/>
      <c r="AAG16" s="61"/>
      <c r="AAH16" s="61"/>
      <c r="AAI16" s="61"/>
      <c r="AAJ16" s="61"/>
      <c r="AAK16" s="61"/>
      <c r="AAL16" s="61"/>
      <c r="AAM16" s="61"/>
      <c r="AAN16" s="61"/>
      <c r="AAO16" s="61"/>
      <c r="AAP16" s="61"/>
      <c r="AAQ16" s="61"/>
      <c r="AAR16" s="61"/>
      <c r="AAS16" s="61"/>
      <c r="AAT16" s="61"/>
      <c r="AAU16" s="61"/>
      <c r="AAV16" s="61"/>
      <c r="AAW16" s="61"/>
      <c r="AAX16" s="61"/>
      <c r="AAY16" s="61"/>
      <c r="AAZ16" s="61"/>
      <c r="ABA16" s="61"/>
      <c r="ABB16" s="61"/>
      <c r="ABC16" s="61"/>
      <c r="ABD16" s="61"/>
      <c r="ABE16" s="61"/>
      <c r="ABF16" s="61"/>
      <c r="ABG16" s="61"/>
      <c r="ABH16" s="61"/>
      <c r="ABI16" s="61"/>
      <c r="ABJ16" s="61"/>
      <c r="ABK16" s="61"/>
      <c r="ABL16" s="61"/>
      <c r="ABM16" s="61"/>
      <c r="ABN16" s="61"/>
      <c r="ABO16" s="61"/>
      <c r="ABP16" s="61"/>
      <c r="ABQ16" s="61"/>
      <c r="ABR16" s="61"/>
      <c r="ABS16" s="61"/>
      <c r="ABT16" s="61"/>
      <c r="ABU16" s="61"/>
      <c r="ABV16" s="61"/>
      <c r="ABW16" s="61"/>
      <c r="ABX16" s="61"/>
      <c r="ABY16" s="61"/>
      <c r="ABZ16" s="61"/>
      <c r="ACA16" s="61"/>
      <c r="ACB16" s="61"/>
      <c r="ACC16" s="61"/>
      <c r="ACD16" s="61"/>
      <c r="ACE16" s="61"/>
      <c r="OFQ16" s="62">
        <v>335606</v>
      </c>
    </row>
    <row r="17" spans="1:759 10313:10313" x14ac:dyDescent="0.35">
      <c r="A17" s="11">
        <v>17</v>
      </c>
      <c r="B17" s="225" t="s">
        <v>18</v>
      </c>
      <c r="C17" s="12" t="s">
        <v>34</v>
      </c>
      <c r="D17" s="12" t="s">
        <v>30</v>
      </c>
      <c r="E17" s="12" t="s">
        <v>31</v>
      </c>
      <c r="F17" s="13">
        <v>25</v>
      </c>
      <c r="G17" s="13">
        <v>3</v>
      </c>
      <c r="H17" s="1"/>
      <c r="I17" s="1"/>
      <c r="J17" s="1"/>
      <c r="K17" s="1"/>
      <c r="L17" s="1"/>
      <c r="M17" s="1"/>
      <c r="N17" s="1"/>
      <c r="O17" s="1"/>
      <c r="P17" s="1"/>
      <c r="Q17" s="1"/>
      <c r="R17" s="1"/>
      <c r="S17" s="1"/>
      <c r="T17" s="1">
        <v>4921</v>
      </c>
      <c r="U17" s="1">
        <v>5061</v>
      </c>
      <c r="V17" s="1">
        <v>5324</v>
      </c>
      <c r="W17" s="1">
        <v>5728</v>
      </c>
      <c r="X17" s="1">
        <v>5840</v>
      </c>
      <c r="Y17" s="1">
        <v>6180</v>
      </c>
      <c r="Z17" s="1">
        <v>6376</v>
      </c>
      <c r="AA17" s="1"/>
      <c r="AB17" s="1">
        <v>6702</v>
      </c>
      <c r="AC17" s="1">
        <v>7366</v>
      </c>
      <c r="AD17" s="1">
        <v>7605</v>
      </c>
      <c r="AE17" s="1">
        <v>7879</v>
      </c>
      <c r="AF17" s="1">
        <v>8004</v>
      </c>
      <c r="AG17" s="1">
        <v>8175</v>
      </c>
      <c r="AH17" s="1">
        <v>8491</v>
      </c>
      <c r="AI17" s="1">
        <v>8760</v>
      </c>
      <c r="AJ17" s="1">
        <v>9250</v>
      </c>
      <c r="AK17" s="1">
        <v>9865</v>
      </c>
      <c r="AL17" s="1">
        <v>11276</v>
      </c>
      <c r="AM17" s="1">
        <v>11419</v>
      </c>
      <c r="AN17" s="1">
        <v>11774</v>
      </c>
      <c r="AO17" s="1">
        <v>12155</v>
      </c>
      <c r="AP17" s="1">
        <v>12345</v>
      </c>
      <c r="AQ17" s="1">
        <v>12663</v>
      </c>
      <c r="AR17" s="1">
        <v>13184</v>
      </c>
      <c r="AS17" s="1">
        <v>11997</v>
      </c>
      <c r="AT17" s="1">
        <v>12636</v>
      </c>
      <c r="AU17" s="1">
        <v>13189</v>
      </c>
      <c r="AV17" s="1">
        <v>13629</v>
      </c>
      <c r="AW17" s="1">
        <v>14198</v>
      </c>
      <c r="AX17" s="1">
        <v>14517</v>
      </c>
      <c r="AY17" s="1">
        <v>14728</v>
      </c>
      <c r="AZ17" s="1">
        <v>15093</v>
      </c>
      <c r="BA17" s="1">
        <v>15469</v>
      </c>
      <c r="BB17" s="1">
        <v>15766</v>
      </c>
      <c r="BC17" s="1">
        <v>16266</v>
      </c>
      <c r="BD17" s="1">
        <v>16623</v>
      </c>
      <c r="BE17" s="1">
        <v>17254</v>
      </c>
      <c r="BF17" s="1">
        <v>18000</v>
      </c>
      <c r="BG17" s="1">
        <v>18797</v>
      </c>
      <c r="BH17" s="1">
        <v>19628</v>
      </c>
      <c r="BI17" s="1">
        <v>20786</v>
      </c>
      <c r="BJ17" s="1">
        <v>21228</v>
      </c>
      <c r="BK17" s="1">
        <v>21494</v>
      </c>
      <c r="BL17" s="1">
        <v>21816</v>
      </c>
      <c r="BM17" s="1">
        <v>22640</v>
      </c>
      <c r="BN17" s="1">
        <v>23381</v>
      </c>
      <c r="BO17" s="1">
        <v>23793</v>
      </c>
      <c r="BP17" s="1">
        <v>20403</v>
      </c>
      <c r="BQ17" s="1">
        <v>25127</v>
      </c>
      <c r="BR17" s="1">
        <v>25491</v>
      </c>
      <c r="BS17" s="1">
        <v>26183</v>
      </c>
      <c r="BT17" s="1">
        <v>26602</v>
      </c>
      <c r="BU17" s="1">
        <v>30673</v>
      </c>
      <c r="BV17" s="1">
        <v>31464</v>
      </c>
      <c r="BW17" s="1">
        <v>31933</v>
      </c>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OFQ17">
        <v>18797</v>
      </c>
    </row>
    <row r="18" spans="1:759 10313:10313" x14ac:dyDescent="0.35">
      <c r="A18" s="11">
        <v>18</v>
      </c>
      <c r="B18" s="225" t="s">
        <v>17</v>
      </c>
      <c r="C18" s="12" t="s">
        <v>34</v>
      </c>
      <c r="D18" s="12" t="s">
        <v>30</v>
      </c>
      <c r="E18" s="12" t="s">
        <v>31</v>
      </c>
      <c r="F18" s="13">
        <v>24</v>
      </c>
      <c r="G18" s="13">
        <v>3</v>
      </c>
      <c r="H18" s="1"/>
      <c r="I18" s="1"/>
      <c r="J18" s="1"/>
      <c r="K18" s="1"/>
      <c r="L18" s="1"/>
      <c r="M18" s="1"/>
      <c r="N18" s="1"/>
      <c r="O18" s="1"/>
      <c r="P18" s="1"/>
      <c r="Q18" s="1"/>
      <c r="R18" s="1"/>
      <c r="S18" s="1"/>
      <c r="T18" s="1">
        <v>414</v>
      </c>
      <c r="U18" s="1">
        <v>438</v>
      </c>
      <c r="V18" s="1">
        <v>431</v>
      </c>
      <c r="W18" s="1">
        <v>438</v>
      </c>
      <c r="X18" s="1">
        <v>606</v>
      </c>
      <c r="Y18" s="1">
        <v>620</v>
      </c>
      <c r="Z18" s="1">
        <v>664</v>
      </c>
      <c r="AA18" s="1"/>
      <c r="AB18" s="1">
        <v>604</v>
      </c>
      <c r="AC18" s="1">
        <v>636</v>
      </c>
      <c r="AD18" s="1">
        <v>631</v>
      </c>
      <c r="AE18" s="1">
        <v>643</v>
      </c>
      <c r="AF18" s="1">
        <v>695</v>
      </c>
      <c r="AG18" s="1">
        <v>732</v>
      </c>
      <c r="AH18" s="1">
        <v>747</v>
      </c>
      <c r="AI18" s="1">
        <v>771</v>
      </c>
      <c r="AJ18" s="1">
        <v>778</v>
      </c>
      <c r="AK18" s="1">
        <v>836</v>
      </c>
      <c r="AL18" s="1">
        <v>842</v>
      </c>
      <c r="AM18" s="1">
        <v>863</v>
      </c>
      <c r="AN18" s="1">
        <v>849</v>
      </c>
      <c r="AO18" s="1">
        <v>864</v>
      </c>
      <c r="AP18" s="1">
        <v>888</v>
      </c>
      <c r="AQ18" s="1">
        <v>918</v>
      </c>
      <c r="AR18" s="1">
        <v>1377</v>
      </c>
      <c r="AS18" s="1">
        <v>1396</v>
      </c>
      <c r="AT18" s="1">
        <v>1413</v>
      </c>
      <c r="AU18" s="1">
        <v>1439</v>
      </c>
      <c r="AV18" s="1">
        <v>1431</v>
      </c>
      <c r="AW18" s="1">
        <v>1451</v>
      </c>
      <c r="AX18" s="1">
        <v>1466</v>
      </c>
      <c r="AY18" s="1">
        <v>1490</v>
      </c>
      <c r="AZ18" s="1">
        <v>1493</v>
      </c>
      <c r="BA18" s="1">
        <v>1507</v>
      </c>
      <c r="BB18" s="1">
        <v>1511</v>
      </c>
      <c r="BC18" s="1">
        <v>1516</v>
      </c>
      <c r="BD18" s="1">
        <v>1535</v>
      </c>
      <c r="BE18" s="1">
        <v>1612</v>
      </c>
      <c r="BF18" s="1">
        <v>1638</v>
      </c>
      <c r="BG18" s="1">
        <v>1682</v>
      </c>
      <c r="BH18" s="1">
        <v>1716</v>
      </c>
      <c r="BI18" s="1">
        <v>1731</v>
      </c>
      <c r="BJ18" s="1">
        <v>1819</v>
      </c>
      <c r="BK18" s="1">
        <v>1829</v>
      </c>
      <c r="BL18" s="1">
        <v>1923</v>
      </c>
      <c r="BM18" s="1">
        <v>1969</v>
      </c>
      <c r="BN18" s="1">
        <v>2034</v>
      </c>
      <c r="BO18" s="1">
        <v>2055</v>
      </c>
      <c r="BP18" s="1">
        <v>1956</v>
      </c>
      <c r="BQ18" s="1">
        <v>2172</v>
      </c>
      <c r="BR18" s="1">
        <v>2192</v>
      </c>
      <c r="BS18" s="1">
        <v>2228</v>
      </c>
      <c r="BT18" s="1">
        <v>2254</v>
      </c>
      <c r="BU18" s="1">
        <v>2303</v>
      </c>
      <c r="BV18" s="1">
        <v>2331</v>
      </c>
      <c r="BW18" s="1">
        <v>2356</v>
      </c>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OFQ18">
        <v>1682</v>
      </c>
    </row>
    <row r="19" spans="1:759 10313:10313" x14ac:dyDescent="0.35">
      <c r="A19" s="11">
        <v>19</v>
      </c>
      <c r="B19" s="225" t="s">
        <v>22</v>
      </c>
      <c r="C19" s="12" t="s">
        <v>34</v>
      </c>
      <c r="D19" s="12" t="s">
        <v>30</v>
      </c>
      <c r="E19" s="12" t="s">
        <v>32</v>
      </c>
      <c r="F19" s="13">
        <v>5</v>
      </c>
      <c r="G19" s="13">
        <v>4</v>
      </c>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v>180475</v>
      </c>
      <c r="BQ19" s="1">
        <v>233551</v>
      </c>
      <c r="BR19" s="1">
        <v>390092</v>
      </c>
      <c r="BS19" s="1">
        <v>570842</v>
      </c>
      <c r="BT19" s="1">
        <v>511395</v>
      </c>
      <c r="BU19" s="1">
        <v>642808</v>
      </c>
      <c r="BV19" s="1">
        <v>511790</v>
      </c>
      <c r="BW19" s="1">
        <v>470597</v>
      </c>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OFQ19">
        <v>23411</v>
      </c>
    </row>
    <row r="20" spans="1:759 10313:10313" x14ac:dyDescent="0.35">
      <c r="A20" s="11">
        <v>20</v>
      </c>
      <c r="B20" s="225" t="s">
        <v>23</v>
      </c>
      <c r="C20" s="12" t="s">
        <v>34</v>
      </c>
      <c r="D20" s="12" t="s">
        <v>30</v>
      </c>
      <c r="E20" s="12" t="s">
        <v>32</v>
      </c>
      <c r="F20" s="13">
        <v>6</v>
      </c>
      <c r="G20" s="13">
        <v>4</v>
      </c>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v>428571</v>
      </c>
      <c r="BQ20" s="1">
        <v>560421</v>
      </c>
      <c r="BR20" s="1">
        <v>1103486</v>
      </c>
      <c r="BS20" s="1">
        <v>1406893</v>
      </c>
      <c r="BT20" s="1">
        <v>1324360</v>
      </c>
      <c r="BU20" s="1">
        <v>1771153</v>
      </c>
      <c r="BV20" s="1">
        <v>1409686</v>
      </c>
      <c r="BW20" s="1">
        <v>1197026</v>
      </c>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OFQ20">
        <v>181878</v>
      </c>
    </row>
    <row r="21" spans="1:759 10313:10313" x14ac:dyDescent="0.35">
      <c r="A21" s="11">
        <v>21</v>
      </c>
      <c r="B21" s="225" t="s">
        <v>24</v>
      </c>
      <c r="C21" s="12" t="s">
        <v>34</v>
      </c>
      <c r="D21" s="12" t="s">
        <v>30</v>
      </c>
      <c r="E21" s="12" t="s">
        <v>32</v>
      </c>
      <c r="F21" s="13">
        <v>7</v>
      </c>
      <c r="G21" s="13">
        <v>4</v>
      </c>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v>809916</v>
      </c>
      <c r="BQ21" s="1">
        <v>850246</v>
      </c>
      <c r="BR21" s="1">
        <v>639220</v>
      </c>
      <c r="BS21" s="1">
        <v>472306</v>
      </c>
      <c r="BT21" s="1">
        <v>453664</v>
      </c>
      <c r="BU21" s="1">
        <v>478890</v>
      </c>
      <c r="BV21" s="1">
        <v>425574</v>
      </c>
      <c r="BW21" s="1">
        <v>386840</v>
      </c>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OFQ21">
        <v>58101</v>
      </c>
    </row>
    <row r="22" spans="1:759 10313:10313" x14ac:dyDescent="0.35">
      <c r="A22" s="11">
        <v>22</v>
      </c>
      <c r="B22" s="225" t="s">
        <v>25</v>
      </c>
      <c r="C22" s="12" t="s">
        <v>34</v>
      </c>
      <c r="D22" s="12" t="s">
        <v>30</v>
      </c>
      <c r="E22" s="12" t="s">
        <v>32</v>
      </c>
      <c r="F22" s="13">
        <v>8</v>
      </c>
      <c r="G22" s="13">
        <v>4</v>
      </c>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v>2269705</v>
      </c>
      <c r="BQ22" s="1">
        <v>2622828</v>
      </c>
      <c r="BR22" s="1">
        <v>2408795</v>
      </c>
      <c r="BS22" s="1">
        <v>1795490</v>
      </c>
      <c r="BT22" s="1">
        <v>1739923</v>
      </c>
      <c r="BU22" s="1">
        <v>1776686</v>
      </c>
      <c r="BV22" s="1">
        <v>1580785</v>
      </c>
      <c r="BW22" s="1">
        <v>1421126</v>
      </c>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OFQ22">
        <v>467941</v>
      </c>
    </row>
    <row r="23" spans="1:759 10313:10313" x14ac:dyDescent="0.35">
      <c r="A23" s="11">
        <v>23</v>
      </c>
      <c r="B23" s="225" t="s">
        <v>48</v>
      </c>
      <c r="C23" s="12" t="s">
        <v>51</v>
      </c>
      <c r="D23" s="66"/>
      <c r="E23" s="66"/>
      <c r="F23" s="66"/>
      <c r="G23" s="66"/>
      <c r="BE23" s="1"/>
      <c r="BF23" s="1"/>
      <c r="BG23" s="1"/>
      <c r="BH23" s="1"/>
      <c r="BI23" s="1"/>
      <c r="BJ23" s="1"/>
      <c r="BK23" s="1"/>
      <c r="BL23" s="1"/>
      <c r="BM23" s="1"/>
      <c r="BN23" s="1"/>
      <c r="BO23" s="1"/>
      <c r="BP23" s="1">
        <v>121.09414926937021</v>
      </c>
      <c r="BQ23" s="1">
        <v>120.8368320498537</v>
      </c>
      <c r="BR23" s="1">
        <v>88.593049354877053</v>
      </c>
      <c r="BS23" s="1">
        <v>94.718791678698793</v>
      </c>
      <c r="BT23" s="1">
        <v>105.79288883850151</v>
      </c>
      <c r="BU23" s="1">
        <v>123.91296687066271</v>
      </c>
      <c r="BV23" s="1">
        <v>94.63202071019623</v>
      </c>
      <c r="BW23" s="1">
        <v>68.876390729015043</v>
      </c>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row>
    <row r="24" spans="1:759 10313:10313" x14ac:dyDescent="0.35">
      <c r="A24" s="11">
        <v>24</v>
      </c>
      <c r="B24" s="225" t="s">
        <v>49</v>
      </c>
      <c r="C24" s="12" t="s">
        <v>51</v>
      </c>
      <c r="D24" s="66"/>
      <c r="E24" s="66"/>
      <c r="F24" s="66"/>
      <c r="G24" s="66"/>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45"/>
      <c r="BF24" s="45"/>
      <c r="BG24" s="45"/>
      <c r="BH24" s="1"/>
      <c r="BI24" s="1"/>
      <c r="BJ24" s="1"/>
      <c r="BK24" s="1"/>
      <c r="BL24" s="1"/>
      <c r="BM24" s="1"/>
      <c r="BN24" s="1"/>
      <c r="BO24" s="1"/>
      <c r="BP24" s="1">
        <v>446675992.30299997</v>
      </c>
      <c r="BQ24" s="1">
        <v>515616320.85100001</v>
      </c>
      <c r="BR24" s="1">
        <v>639492448.46099997</v>
      </c>
      <c r="BS24" s="1">
        <v>686189528.56599998</v>
      </c>
      <c r="BT24" s="1">
        <v>584852817.301</v>
      </c>
      <c r="BU24" s="1">
        <v>998531082.671</v>
      </c>
      <c r="BV24" s="1">
        <v>610788845.29499996</v>
      </c>
      <c r="BW24" s="1">
        <v>829697744.85399997</v>
      </c>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row>
    <row r="25" spans="1:759 10313:10313" x14ac:dyDescent="0.35">
      <c r="A25" s="11">
        <v>25</v>
      </c>
      <c r="B25" s="225" t="s">
        <v>50</v>
      </c>
      <c r="C25" s="12" t="s">
        <v>51</v>
      </c>
      <c r="D25" s="66"/>
      <c r="E25" s="66"/>
      <c r="F25" s="66"/>
      <c r="G25" s="66"/>
      <c r="BE25" s="1"/>
      <c r="BF25" s="1"/>
      <c r="BG25" s="1"/>
      <c r="BH25" s="1"/>
      <c r="BI25" s="1"/>
      <c r="BJ25" s="1"/>
      <c r="BK25" s="1"/>
      <c r="BL25" s="1"/>
      <c r="BM25" s="1"/>
      <c r="BN25" s="1"/>
      <c r="BO25" s="1"/>
      <c r="BP25" s="1">
        <v>1711652</v>
      </c>
      <c r="BQ25" s="1">
        <v>1857290</v>
      </c>
      <c r="BR25" s="1">
        <v>3170252</v>
      </c>
      <c r="BS25" s="1">
        <v>3475398</v>
      </c>
      <c r="BT25" s="1">
        <v>2002501</v>
      </c>
      <c r="BU25" s="1">
        <v>3522580</v>
      </c>
      <c r="BV25" s="1">
        <v>2901053</v>
      </c>
      <c r="BW25" s="1">
        <v>8962688</v>
      </c>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row>
    <row r="26" spans="1:759 10313:10313" x14ac:dyDescent="0.35">
      <c r="A26" s="11">
        <v>26</v>
      </c>
      <c r="B26" s="225" t="s">
        <v>52</v>
      </c>
      <c r="C26" s="12" t="s">
        <v>51</v>
      </c>
      <c r="D26" s="66"/>
      <c r="E26" s="66"/>
      <c r="F26" s="66"/>
      <c r="G26" s="66"/>
      <c r="BE26" s="1"/>
      <c r="BF26" s="1"/>
      <c r="BG26" s="1"/>
      <c r="BH26" s="1"/>
      <c r="BI26" s="1"/>
      <c r="BJ26" s="1"/>
      <c r="BK26" s="1"/>
      <c r="BL26" s="1"/>
      <c r="BM26" s="1"/>
      <c r="BN26" s="1"/>
      <c r="BO26" s="1"/>
      <c r="BP26" s="1">
        <v>1131691</v>
      </c>
      <c r="BQ26" s="1">
        <v>1321540</v>
      </c>
      <c r="BR26" s="1">
        <v>1520256</v>
      </c>
      <c r="BS26" s="1">
        <v>1501809</v>
      </c>
      <c r="BT26" s="1">
        <v>1443635</v>
      </c>
      <c r="BU26" s="1">
        <v>2055209</v>
      </c>
      <c r="BV26" s="1">
        <v>1457125</v>
      </c>
      <c r="BW26" s="1">
        <v>1427333</v>
      </c>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row>
    <row r="27" spans="1:759 10313:10313" x14ac:dyDescent="0.35">
      <c r="A27" s="11">
        <v>27</v>
      </c>
      <c r="B27" s="225" t="s">
        <v>126</v>
      </c>
      <c r="C27" s="12" t="s">
        <v>34</v>
      </c>
      <c r="D27" s="12" t="s">
        <v>30</v>
      </c>
      <c r="E27" s="12" t="s">
        <v>31</v>
      </c>
      <c r="F27" s="13">
        <v>35</v>
      </c>
      <c r="G27" s="13">
        <v>4</v>
      </c>
      <c r="H27" s="61"/>
      <c r="I27" s="61"/>
      <c r="J27" s="61"/>
      <c r="K27" s="61"/>
      <c r="L27" s="61"/>
      <c r="M27" s="61"/>
      <c r="N27" s="61"/>
      <c r="O27" s="61"/>
      <c r="P27" s="61"/>
      <c r="Q27" s="61"/>
      <c r="R27" s="61"/>
      <c r="S27" s="61"/>
      <c r="T27" s="61">
        <v>13509</v>
      </c>
      <c r="U27" s="61">
        <v>14988</v>
      </c>
      <c r="V27" s="61">
        <v>14967</v>
      </c>
      <c r="W27" s="61">
        <v>16933</v>
      </c>
      <c r="X27" s="61">
        <v>19279</v>
      </c>
      <c r="Y27" s="61">
        <v>23692</v>
      </c>
      <c r="Z27" s="61">
        <v>24177</v>
      </c>
      <c r="AA27" s="61"/>
      <c r="AB27" s="61">
        <v>25513</v>
      </c>
      <c r="AC27" s="61">
        <v>26889</v>
      </c>
      <c r="AD27" s="61">
        <v>28090</v>
      </c>
      <c r="AE27" s="61">
        <v>29376</v>
      </c>
      <c r="AF27" s="61">
        <v>30524</v>
      </c>
      <c r="AG27" s="61">
        <v>31537</v>
      </c>
      <c r="AH27" s="61">
        <v>32937</v>
      </c>
      <c r="AI27" s="61">
        <v>34122</v>
      </c>
      <c r="AJ27" s="61">
        <v>36039</v>
      </c>
      <c r="AK27" s="61">
        <v>37645</v>
      </c>
      <c r="AL27" s="61">
        <v>37972</v>
      </c>
      <c r="AM27" s="61">
        <v>38346</v>
      </c>
      <c r="AN27" s="61">
        <v>39371</v>
      </c>
      <c r="AO27" s="61">
        <v>39937</v>
      </c>
      <c r="AP27" s="61">
        <v>41070</v>
      </c>
      <c r="AQ27" s="61">
        <v>43441</v>
      </c>
      <c r="AR27" s="61">
        <v>44857</v>
      </c>
      <c r="AS27" s="61">
        <v>47879</v>
      </c>
      <c r="AT27" s="61">
        <v>48141</v>
      </c>
      <c r="AU27" s="61">
        <v>49586</v>
      </c>
      <c r="AV27" s="61">
        <v>51263</v>
      </c>
      <c r="AW27" s="61">
        <v>53504</v>
      </c>
      <c r="AX27" s="61">
        <v>54729</v>
      </c>
      <c r="AY27" s="61">
        <v>55638</v>
      </c>
      <c r="AZ27" s="61">
        <v>56459</v>
      </c>
      <c r="BA27" s="61">
        <v>57976</v>
      </c>
      <c r="BB27" s="61">
        <v>58652</v>
      </c>
      <c r="BC27" s="61">
        <v>61182</v>
      </c>
      <c r="BD27" s="61">
        <v>63279</v>
      </c>
      <c r="BE27" s="61">
        <v>64764</v>
      </c>
      <c r="BF27" s="61">
        <v>68282</v>
      </c>
      <c r="BG27" s="61">
        <v>75006</v>
      </c>
      <c r="BH27" s="61">
        <v>77623</v>
      </c>
      <c r="BI27" s="61">
        <v>80508</v>
      </c>
      <c r="BJ27" s="61">
        <v>82387</v>
      </c>
      <c r="BK27" s="61">
        <v>81657</v>
      </c>
      <c r="BL27" s="61">
        <v>82472</v>
      </c>
      <c r="BM27" s="61">
        <v>85759</v>
      </c>
      <c r="BN27" s="61">
        <v>88536</v>
      </c>
      <c r="BO27" s="61">
        <v>92695</v>
      </c>
      <c r="BP27" s="1">
        <v>95811</v>
      </c>
      <c r="BQ27" s="1">
        <v>99364</v>
      </c>
      <c r="BR27" s="1">
        <v>103638</v>
      </c>
      <c r="BS27" s="1">
        <v>109371</v>
      </c>
      <c r="BT27" s="1">
        <v>111678</v>
      </c>
      <c r="BU27" s="1">
        <v>116793</v>
      </c>
      <c r="BV27" s="1">
        <v>117643</v>
      </c>
      <c r="BW27" s="1">
        <v>123406</v>
      </c>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row>
    <row r="28" spans="1:759 10313:10313" s="62" customFormat="1" x14ac:dyDescent="0.35">
      <c r="A28" s="58">
        <v>28</v>
      </c>
      <c r="B28" s="225" t="s">
        <v>127</v>
      </c>
      <c r="C28" s="59" t="s">
        <v>34</v>
      </c>
      <c r="D28" s="59" t="s">
        <v>30</v>
      </c>
      <c r="E28" s="59" t="s">
        <v>31</v>
      </c>
      <c r="F28" s="60">
        <v>34</v>
      </c>
      <c r="G28" s="60">
        <v>4</v>
      </c>
      <c r="H28" s="61"/>
      <c r="I28" s="61"/>
      <c r="J28" s="61"/>
      <c r="K28" s="61"/>
      <c r="L28" s="61"/>
      <c r="M28" s="61"/>
      <c r="N28" s="61"/>
      <c r="O28" s="61"/>
      <c r="P28" s="61"/>
      <c r="Q28" s="61"/>
      <c r="R28" s="61"/>
      <c r="S28" s="61"/>
      <c r="T28" s="61">
        <v>4921</v>
      </c>
      <c r="U28" s="61">
        <v>5061</v>
      </c>
      <c r="V28" s="61">
        <v>5324</v>
      </c>
      <c r="W28" s="61">
        <v>5728</v>
      </c>
      <c r="X28" s="61">
        <v>5840</v>
      </c>
      <c r="Y28" s="61">
        <v>6180</v>
      </c>
      <c r="Z28" s="61">
        <v>6376</v>
      </c>
      <c r="AA28" s="61"/>
      <c r="AB28" s="61">
        <v>6702</v>
      </c>
      <c r="AC28" s="61">
        <v>7366</v>
      </c>
      <c r="AD28" s="61">
        <v>7605</v>
      </c>
      <c r="AE28" s="61">
        <v>7879</v>
      </c>
      <c r="AF28" s="61">
        <v>8004</v>
      </c>
      <c r="AG28" s="61">
        <v>8175</v>
      </c>
      <c r="AH28" s="61">
        <v>8491</v>
      </c>
      <c r="AI28" s="61">
        <v>8760</v>
      </c>
      <c r="AJ28" s="61">
        <v>9250</v>
      </c>
      <c r="AK28" s="61">
        <v>9865</v>
      </c>
      <c r="AL28" s="61">
        <v>11276</v>
      </c>
      <c r="AM28" s="61">
        <v>11419</v>
      </c>
      <c r="AN28" s="61">
        <v>11774</v>
      </c>
      <c r="AO28" s="61">
        <v>12155</v>
      </c>
      <c r="AP28" s="61">
        <v>12345</v>
      </c>
      <c r="AQ28" s="61">
        <v>12663</v>
      </c>
      <c r="AR28" s="61">
        <v>13184</v>
      </c>
      <c r="AS28" s="61">
        <v>11997</v>
      </c>
      <c r="AT28" s="61">
        <v>12636</v>
      </c>
      <c r="AU28" s="61">
        <v>13189</v>
      </c>
      <c r="AV28" s="61">
        <v>13629</v>
      </c>
      <c r="AW28" s="61">
        <v>14198</v>
      </c>
      <c r="AX28" s="61">
        <v>14517</v>
      </c>
      <c r="AY28" s="61">
        <v>14728</v>
      </c>
      <c r="AZ28" s="61">
        <v>15093</v>
      </c>
      <c r="BA28" s="61">
        <v>15469</v>
      </c>
      <c r="BB28" s="61">
        <v>15766</v>
      </c>
      <c r="BC28" s="61">
        <v>16266</v>
      </c>
      <c r="BD28" s="61">
        <v>16623</v>
      </c>
      <c r="BE28" s="61">
        <v>17254</v>
      </c>
      <c r="BF28" s="61">
        <v>18000</v>
      </c>
      <c r="BG28" s="61">
        <v>18797</v>
      </c>
      <c r="BH28" s="61">
        <v>19628</v>
      </c>
      <c r="BI28" s="61">
        <v>20786</v>
      </c>
      <c r="BJ28" s="61">
        <v>21228</v>
      </c>
      <c r="BK28" s="61">
        <v>21494</v>
      </c>
      <c r="BL28" s="61">
        <v>21816</v>
      </c>
      <c r="BM28" s="61">
        <v>22640</v>
      </c>
      <c r="BN28" s="61">
        <v>23381</v>
      </c>
      <c r="BO28" s="61">
        <v>23793</v>
      </c>
      <c r="BP28" s="61">
        <v>20403</v>
      </c>
      <c r="BQ28" s="61">
        <v>25127</v>
      </c>
      <c r="BR28" s="61">
        <v>25491</v>
      </c>
      <c r="BS28" s="61">
        <v>26183</v>
      </c>
      <c r="BT28" s="61">
        <v>26602</v>
      </c>
      <c r="BU28" s="61">
        <v>30673</v>
      </c>
      <c r="BV28" s="61">
        <v>31464</v>
      </c>
      <c r="BW28" s="61">
        <v>31933</v>
      </c>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row>
    <row r="29" spans="1:759 10313:10313" x14ac:dyDescent="0.35">
      <c r="A29" s="11">
        <v>29</v>
      </c>
      <c r="B29" s="225" t="s">
        <v>128</v>
      </c>
      <c r="C29" s="12" t="s">
        <v>34</v>
      </c>
      <c r="D29" s="12" t="s">
        <v>30</v>
      </c>
      <c r="E29" s="12" t="s">
        <v>31</v>
      </c>
      <c r="F29" s="13">
        <v>33</v>
      </c>
      <c r="G29" s="13">
        <v>4</v>
      </c>
      <c r="H29" s="61"/>
      <c r="I29" s="61"/>
      <c r="J29" s="61"/>
      <c r="K29" s="61"/>
      <c r="L29" s="61"/>
      <c r="M29" s="61"/>
      <c r="N29" s="61"/>
      <c r="O29" s="61"/>
      <c r="P29" s="61"/>
      <c r="Q29" s="61"/>
      <c r="R29" s="61"/>
      <c r="S29" s="61"/>
      <c r="T29" s="61">
        <v>414</v>
      </c>
      <c r="U29" s="61">
        <v>438</v>
      </c>
      <c r="V29" s="61">
        <v>431</v>
      </c>
      <c r="W29" s="61">
        <v>438</v>
      </c>
      <c r="X29" s="61">
        <v>606</v>
      </c>
      <c r="Y29" s="61">
        <v>620</v>
      </c>
      <c r="Z29" s="61">
        <v>664</v>
      </c>
      <c r="AA29" s="61"/>
      <c r="AB29" s="61">
        <v>604</v>
      </c>
      <c r="AC29" s="61">
        <v>636</v>
      </c>
      <c r="AD29" s="61">
        <v>631</v>
      </c>
      <c r="AE29" s="61">
        <v>643</v>
      </c>
      <c r="AF29" s="61">
        <v>695</v>
      </c>
      <c r="AG29" s="61">
        <v>732</v>
      </c>
      <c r="AH29" s="61">
        <v>747</v>
      </c>
      <c r="AI29" s="61">
        <v>771</v>
      </c>
      <c r="AJ29" s="61">
        <v>778</v>
      </c>
      <c r="AK29" s="61">
        <v>836</v>
      </c>
      <c r="AL29" s="61">
        <v>842</v>
      </c>
      <c r="AM29" s="61">
        <v>863</v>
      </c>
      <c r="AN29" s="61">
        <v>849</v>
      </c>
      <c r="AO29" s="61">
        <v>864</v>
      </c>
      <c r="AP29" s="61">
        <v>888</v>
      </c>
      <c r="AQ29" s="61">
        <v>918</v>
      </c>
      <c r="AR29" s="61">
        <v>1377</v>
      </c>
      <c r="AS29" s="61">
        <v>1396</v>
      </c>
      <c r="AT29" s="61">
        <v>1413</v>
      </c>
      <c r="AU29" s="61">
        <v>1439</v>
      </c>
      <c r="AV29" s="61">
        <v>1431</v>
      </c>
      <c r="AW29" s="61">
        <v>1451</v>
      </c>
      <c r="AX29" s="61">
        <v>1466</v>
      </c>
      <c r="AY29" s="61">
        <v>1490</v>
      </c>
      <c r="AZ29" s="61">
        <v>1493</v>
      </c>
      <c r="BA29" s="61">
        <v>1507</v>
      </c>
      <c r="BB29" s="61">
        <v>1511</v>
      </c>
      <c r="BC29" s="61">
        <v>1516</v>
      </c>
      <c r="BD29" s="61">
        <v>1535</v>
      </c>
      <c r="BE29" s="61">
        <v>1612</v>
      </c>
      <c r="BF29" s="61">
        <v>1638</v>
      </c>
      <c r="BG29" s="61">
        <v>1682</v>
      </c>
      <c r="BH29" s="61">
        <v>1716</v>
      </c>
      <c r="BI29" s="61">
        <v>1731</v>
      </c>
      <c r="BJ29" s="61">
        <v>1819</v>
      </c>
      <c r="BK29" s="61">
        <v>1829</v>
      </c>
      <c r="BL29" s="61">
        <v>1923</v>
      </c>
      <c r="BM29" s="61">
        <v>1969</v>
      </c>
      <c r="BN29" s="61">
        <v>2034</v>
      </c>
      <c r="BO29" s="61">
        <v>2055</v>
      </c>
      <c r="BP29" s="1">
        <v>1956</v>
      </c>
      <c r="BQ29" s="1">
        <v>2172</v>
      </c>
      <c r="BR29" s="1">
        <v>2192</v>
      </c>
      <c r="BS29" s="1">
        <v>2228</v>
      </c>
      <c r="BT29" s="1">
        <v>2254</v>
      </c>
      <c r="BU29" s="1">
        <v>2303</v>
      </c>
      <c r="BV29" s="1">
        <v>2331</v>
      </c>
      <c r="BW29" s="1">
        <v>2356</v>
      </c>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row>
    <row r="30" spans="1:759 10313:10313" x14ac:dyDescent="0.35">
      <c r="A30" s="11">
        <v>30</v>
      </c>
      <c r="B30" s="225" t="s">
        <v>129</v>
      </c>
      <c r="C30" s="12" t="s">
        <v>34</v>
      </c>
      <c r="D30" s="12" t="s">
        <v>30</v>
      </c>
      <c r="E30" s="12" t="s">
        <v>31</v>
      </c>
      <c r="F30" s="13">
        <v>14</v>
      </c>
      <c r="G30" s="13">
        <v>7</v>
      </c>
      <c r="BE30" s="1"/>
      <c r="BF30" s="1"/>
      <c r="BG30" s="1"/>
      <c r="BH30" s="1"/>
      <c r="BI30" s="1"/>
      <c r="BJ30" s="1"/>
      <c r="BK30" s="1"/>
      <c r="BL30" s="1"/>
      <c r="BM30" s="1"/>
      <c r="BN30" s="1"/>
      <c r="BO30" s="1"/>
      <c r="BP30" s="1">
        <v>125316</v>
      </c>
      <c r="BQ30" s="1">
        <v>126582</v>
      </c>
      <c r="BR30" s="1">
        <v>129450</v>
      </c>
      <c r="BS30" s="1">
        <v>134689</v>
      </c>
      <c r="BT30" s="1">
        <v>136132</v>
      </c>
      <c r="BU30" s="1">
        <v>137768</v>
      </c>
      <c r="BV30" s="1">
        <v>136439</v>
      </c>
      <c r="BW30" s="1">
        <v>137360</v>
      </c>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row>
    <row r="31" spans="1:759 10313:10313" x14ac:dyDescent="0.35">
      <c r="A31" s="11">
        <v>31</v>
      </c>
      <c r="B31" s="225" t="s">
        <v>130</v>
      </c>
      <c r="C31" s="12" t="s">
        <v>34</v>
      </c>
      <c r="D31" s="12" t="s">
        <v>30</v>
      </c>
      <c r="E31" s="12" t="s">
        <v>31</v>
      </c>
      <c r="F31" s="51">
        <v>15</v>
      </c>
      <c r="G31" s="13">
        <v>7</v>
      </c>
      <c r="BE31" s="1"/>
      <c r="BF31" s="1"/>
      <c r="BG31" s="1"/>
      <c r="BH31" s="1"/>
      <c r="BI31" s="1"/>
      <c r="BJ31" s="1"/>
      <c r="BK31" s="1"/>
      <c r="BL31" s="1"/>
      <c r="BM31" s="1"/>
      <c r="BN31" s="1"/>
      <c r="BO31" s="1"/>
      <c r="BP31" s="1">
        <v>72666</v>
      </c>
      <c r="BQ31" s="1">
        <v>75436</v>
      </c>
      <c r="BR31" s="1">
        <v>77725</v>
      </c>
      <c r="BS31" s="1">
        <v>78574</v>
      </c>
      <c r="BT31" s="1">
        <v>78990</v>
      </c>
      <c r="BU31" s="1">
        <v>80180</v>
      </c>
      <c r="BV31" s="1">
        <v>81071</v>
      </c>
      <c r="BW31" s="1">
        <v>84426</v>
      </c>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row>
    <row r="32" spans="1:759 10313:10313" x14ac:dyDescent="0.35">
      <c r="A32" s="11">
        <v>32</v>
      </c>
      <c r="B32" s="225" t="s">
        <v>131</v>
      </c>
      <c r="C32" s="12" t="s">
        <v>34</v>
      </c>
      <c r="D32" s="12" t="s">
        <v>30</v>
      </c>
      <c r="E32" s="12" t="s">
        <v>31</v>
      </c>
      <c r="F32" s="13">
        <v>16</v>
      </c>
      <c r="G32" s="13">
        <v>7</v>
      </c>
      <c r="BE32" s="1"/>
      <c r="BF32" s="1"/>
      <c r="BG32" s="1"/>
      <c r="BH32" s="1"/>
      <c r="BI32" s="1"/>
      <c r="BJ32" s="1"/>
      <c r="BK32" s="1"/>
      <c r="BL32" s="1"/>
      <c r="BM32" s="1"/>
      <c r="BN32" s="1"/>
      <c r="BO32" s="1"/>
      <c r="BP32" s="1">
        <v>57471</v>
      </c>
      <c r="BQ32" s="1">
        <v>59177</v>
      </c>
      <c r="BR32" s="1">
        <v>60182</v>
      </c>
      <c r="BS32" s="1">
        <v>60407</v>
      </c>
      <c r="BT32" s="1">
        <v>60472</v>
      </c>
      <c r="BU32" s="1">
        <v>60685</v>
      </c>
      <c r="BV32" s="1">
        <v>60138</v>
      </c>
      <c r="BW32" s="1">
        <v>60179</v>
      </c>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row>
    <row r="33" spans="1:759" x14ac:dyDescent="0.35">
      <c r="A33" s="11">
        <v>33</v>
      </c>
      <c r="B33" s="225" t="s">
        <v>132</v>
      </c>
      <c r="C33" s="12" t="s">
        <v>34</v>
      </c>
      <c r="D33" s="12" t="s">
        <v>30</v>
      </c>
      <c r="E33" s="12" t="s">
        <v>31</v>
      </c>
      <c r="F33" s="51">
        <v>17</v>
      </c>
      <c r="G33" s="13">
        <v>7</v>
      </c>
      <c r="BE33" s="1"/>
      <c r="BF33" s="1"/>
      <c r="BG33" s="1"/>
      <c r="BH33" s="1"/>
      <c r="BI33" s="1"/>
      <c r="BJ33" s="1"/>
      <c r="BK33" s="1"/>
      <c r="BL33" s="1"/>
      <c r="BM33" s="1"/>
      <c r="BN33" s="1"/>
      <c r="BO33" s="1"/>
      <c r="BP33" s="1">
        <v>22338</v>
      </c>
      <c r="BQ33" s="1">
        <v>22602</v>
      </c>
      <c r="BR33" s="1">
        <v>23032</v>
      </c>
      <c r="BS33" s="1">
        <v>23313</v>
      </c>
      <c r="BT33" s="1">
        <v>23374</v>
      </c>
      <c r="BU33" s="1">
        <v>23631</v>
      </c>
      <c r="BV33" s="1">
        <v>23639</v>
      </c>
      <c r="BW33" s="1">
        <v>23868</v>
      </c>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row>
    <row r="34" spans="1:759" x14ac:dyDescent="0.35">
      <c r="A34" s="11">
        <v>34</v>
      </c>
      <c r="B34" s="225" t="s">
        <v>198</v>
      </c>
      <c r="C34" s="12" t="s">
        <v>34</v>
      </c>
      <c r="D34" s="12" t="s">
        <v>30</v>
      </c>
      <c r="E34" s="12" t="s">
        <v>31</v>
      </c>
      <c r="F34" s="51">
        <v>23</v>
      </c>
      <c r="G34" s="13">
        <v>7</v>
      </c>
      <c r="BE34" s="1"/>
      <c r="BF34" s="1"/>
      <c r="BG34" s="1"/>
      <c r="BH34" s="1"/>
      <c r="BI34" s="1"/>
      <c r="BJ34" s="1"/>
      <c r="BK34" s="1"/>
      <c r="BL34" s="1"/>
      <c r="BM34" s="1"/>
      <c r="BN34" s="1"/>
      <c r="BO34" s="1"/>
      <c r="BP34" s="1">
        <v>1150</v>
      </c>
      <c r="BQ34" s="1">
        <v>1270</v>
      </c>
      <c r="BR34" s="1">
        <v>1370</v>
      </c>
      <c r="BS34" s="1">
        <v>1430</v>
      </c>
      <c r="BT34" s="1">
        <v>1474</v>
      </c>
      <c r="BU34" s="1">
        <v>1526</v>
      </c>
      <c r="BV34" s="1">
        <v>1561</v>
      </c>
      <c r="BW34" s="1">
        <v>1616</v>
      </c>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row>
    <row r="35" spans="1:759" x14ac:dyDescent="0.35">
      <c r="A35" s="11">
        <v>35</v>
      </c>
      <c r="B35" s="225" t="s">
        <v>133</v>
      </c>
      <c r="C35" s="12" t="s">
        <v>34</v>
      </c>
      <c r="D35" s="12" t="s">
        <v>30</v>
      </c>
      <c r="E35" s="12" t="s">
        <v>31</v>
      </c>
      <c r="F35" s="13">
        <v>18</v>
      </c>
      <c r="G35" s="13">
        <v>7</v>
      </c>
      <c r="BE35" s="1"/>
      <c r="BF35" s="1"/>
      <c r="BG35" s="1"/>
      <c r="BH35" s="1"/>
      <c r="BI35" s="1"/>
      <c r="BJ35" s="1"/>
      <c r="BK35" s="1"/>
      <c r="BL35" s="1"/>
      <c r="BM35" s="1"/>
      <c r="BN35" s="1"/>
      <c r="BO35" s="1"/>
      <c r="BP35" s="1">
        <v>19717</v>
      </c>
      <c r="BQ35" s="1">
        <v>20893</v>
      </c>
      <c r="BR35" s="1">
        <v>21578</v>
      </c>
      <c r="BS35" s="1">
        <v>21900</v>
      </c>
      <c r="BT35" s="1">
        <v>22010</v>
      </c>
      <c r="BU35" s="1">
        <v>22165</v>
      </c>
      <c r="BV35" s="1">
        <v>22178</v>
      </c>
      <c r="BW35" s="1">
        <v>22258</v>
      </c>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row>
    <row r="36" spans="1:759" x14ac:dyDescent="0.35">
      <c r="A36" s="11">
        <v>36</v>
      </c>
      <c r="B36" s="225" t="s">
        <v>134</v>
      </c>
      <c r="C36" s="12" t="s">
        <v>34</v>
      </c>
      <c r="D36" s="12" t="s">
        <v>30</v>
      </c>
      <c r="E36" s="12" t="s">
        <v>31</v>
      </c>
      <c r="F36" s="51">
        <v>19</v>
      </c>
      <c r="G36" s="13">
        <v>7</v>
      </c>
      <c r="BE36" s="1"/>
      <c r="BF36" s="1"/>
      <c r="BG36" s="1"/>
      <c r="BH36" s="1"/>
      <c r="BI36" s="1"/>
      <c r="BJ36" s="1"/>
      <c r="BK36" s="1"/>
      <c r="BL36" s="1"/>
      <c r="BM36" s="1"/>
      <c r="BN36" s="1"/>
      <c r="BO36" s="1"/>
      <c r="BP36" s="1">
        <v>18351</v>
      </c>
      <c r="BQ36" s="1">
        <v>18512</v>
      </c>
      <c r="BR36" s="1">
        <v>18642</v>
      </c>
      <c r="BS36" s="1">
        <v>18725</v>
      </c>
      <c r="BT36" s="1">
        <v>18711</v>
      </c>
      <c r="BU36" s="1">
        <v>18660</v>
      </c>
      <c r="BV36" s="1">
        <v>18296</v>
      </c>
      <c r="BW36" s="1">
        <v>18369</v>
      </c>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row>
    <row r="37" spans="1:759" x14ac:dyDescent="0.35">
      <c r="A37" s="11">
        <v>37</v>
      </c>
      <c r="B37" s="225" t="s">
        <v>135</v>
      </c>
      <c r="C37" s="12" t="s">
        <v>34</v>
      </c>
      <c r="D37" s="12" t="s">
        <v>30</v>
      </c>
      <c r="E37" s="12" t="s">
        <v>31</v>
      </c>
      <c r="F37" s="13">
        <v>20</v>
      </c>
      <c r="G37" s="13">
        <v>7</v>
      </c>
      <c r="BE37" s="1"/>
      <c r="BF37" s="1"/>
      <c r="BG37" s="1"/>
      <c r="BH37" s="1"/>
      <c r="BI37" s="1"/>
      <c r="BJ37" s="1"/>
      <c r="BK37" s="1"/>
      <c r="BL37" s="1"/>
      <c r="BM37" s="1"/>
      <c r="BN37" s="1"/>
      <c r="BO37" s="1"/>
      <c r="BP37" s="1">
        <v>11935</v>
      </c>
      <c r="BQ37" s="1">
        <v>12011</v>
      </c>
      <c r="BR37" s="1">
        <v>12132</v>
      </c>
      <c r="BS37" s="1">
        <v>12490</v>
      </c>
      <c r="BT37" s="1">
        <v>12655</v>
      </c>
      <c r="BU37" s="1">
        <v>12699</v>
      </c>
      <c r="BV37" s="1">
        <v>13142</v>
      </c>
      <c r="BW37" s="1">
        <v>13540</v>
      </c>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row>
    <row r="38" spans="1:759" x14ac:dyDescent="0.35">
      <c r="A38" s="11">
        <v>38</v>
      </c>
      <c r="B38" s="225" t="s">
        <v>136</v>
      </c>
      <c r="C38" s="12" t="s">
        <v>34</v>
      </c>
      <c r="D38" s="12" t="s">
        <v>30</v>
      </c>
      <c r="E38" s="12" t="s">
        <v>31</v>
      </c>
      <c r="F38" s="51">
        <v>21</v>
      </c>
      <c r="G38" s="13">
        <v>7</v>
      </c>
      <c r="BE38" s="1"/>
      <c r="BF38" s="1"/>
      <c r="BG38" s="1"/>
      <c r="BH38" s="1"/>
      <c r="BI38" s="1"/>
      <c r="BJ38" s="1"/>
      <c r="BK38" s="1"/>
      <c r="BL38" s="1"/>
      <c r="BM38" s="1"/>
      <c r="BN38" s="1"/>
      <c r="BO38" s="1"/>
      <c r="BP38" s="1">
        <v>7969</v>
      </c>
      <c r="BQ38" s="1">
        <v>8195</v>
      </c>
      <c r="BR38" s="1">
        <v>8363</v>
      </c>
      <c r="BS38" s="1">
        <v>8472</v>
      </c>
      <c r="BT38" s="1">
        <v>8671</v>
      </c>
      <c r="BU38" s="1">
        <v>8809</v>
      </c>
      <c r="BV38" s="1">
        <v>8318</v>
      </c>
      <c r="BW38" s="1">
        <v>8580</v>
      </c>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row>
    <row r="39" spans="1:759" x14ac:dyDescent="0.35">
      <c r="A39" s="11">
        <v>39</v>
      </c>
      <c r="B39" s="225" t="s">
        <v>137</v>
      </c>
      <c r="C39" s="12" t="s">
        <v>34</v>
      </c>
      <c r="D39" s="12" t="s">
        <v>30</v>
      </c>
      <c r="E39" s="12" t="s">
        <v>31</v>
      </c>
      <c r="F39" s="13">
        <v>22</v>
      </c>
      <c r="G39" s="13">
        <v>7</v>
      </c>
      <c r="BE39" s="1"/>
      <c r="BF39" s="1"/>
      <c r="BG39" s="1"/>
      <c r="BH39" s="1"/>
      <c r="BI39" s="1"/>
      <c r="BJ39" s="1"/>
      <c r="BK39" s="1"/>
      <c r="BL39" s="1"/>
      <c r="BM39" s="1"/>
      <c r="BN39" s="1"/>
      <c r="BO39" s="1"/>
      <c r="BP39" s="1">
        <v>1801</v>
      </c>
      <c r="BQ39" s="1">
        <v>2213</v>
      </c>
      <c r="BR39" s="1">
        <v>2387</v>
      </c>
      <c r="BS39" s="1">
        <v>2434</v>
      </c>
      <c r="BT39" s="1">
        <v>2492</v>
      </c>
      <c r="BU39" s="1">
        <v>2568</v>
      </c>
      <c r="BV39" s="1">
        <v>2608</v>
      </c>
      <c r="BW39" s="1">
        <v>2659</v>
      </c>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row>
    <row r="40" spans="1:759" x14ac:dyDescent="0.35">
      <c r="A40" s="11">
        <v>40</v>
      </c>
      <c r="B40" s="225" t="s">
        <v>160</v>
      </c>
      <c r="C40" s="12" t="s">
        <v>51</v>
      </c>
      <c r="D40" s="65"/>
      <c r="E40" s="65"/>
      <c r="F40" s="67"/>
      <c r="G40" s="65"/>
      <c r="BE40" s="1"/>
      <c r="BF40" s="1"/>
      <c r="BG40" s="1"/>
      <c r="BH40" s="1"/>
      <c r="BI40" s="1"/>
      <c r="BJ40" s="1"/>
      <c r="BK40" s="1"/>
      <c r="BL40" s="1"/>
      <c r="BM40" s="1"/>
      <c r="BN40" s="1"/>
      <c r="BO40" s="1"/>
      <c r="BP40" s="1">
        <v>523</v>
      </c>
      <c r="BQ40" s="1">
        <v>598</v>
      </c>
      <c r="BR40" s="1">
        <v>609</v>
      </c>
      <c r="BS40" s="1">
        <v>652</v>
      </c>
      <c r="BT40" s="1">
        <v>673</v>
      </c>
      <c r="BU40" s="1">
        <v>657</v>
      </c>
      <c r="BV40" s="1">
        <v>585</v>
      </c>
      <c r="BW40" s="1">
        <v>630</v>
      </c>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row>
    <row r="41" spans="1:759" x14ac:dyDescent="0.35">
      <c r="A41" s="11">
        <v>41</v>
      </c>
      <c r="B41" s="225" t="s">
        <v>161</v>
      </c>
      <c r="C41" s="12" t="s">
        <v>51</v>
      </c>
      <c r="D41" s="65"/>
      <c r="E41" s="65"/>
      <c r="F41" s="67"/>
      <c r="G41" s="65"/>
      <c r="BE41" s="1"/>
      <c r="BF41" s="1"/>
      <c r="BG41" s="1"/>
      <c r="BH41" s="1"/>
      <c r="BI41" s="1"/>
      <c r="BJ41" s="1"/>
      <c r="BK41" s="1"/>
      <c r="BL41" s="1"/>
      <c r="BM41" s="1"/>
      <c r="BN41" s="1"/>
      <c r="BO41" s="1"/>
      <c r="BP41" s="1">
        <v>1713</v>
      </c>
      <c r="BQ41" s="1">
        <v>4430</v>
      </c>
      <c r="BR41" s="1">
        <v>8563</v>
      </c>
      <c r="BS41" s="1">
        <v>7777</v>
      </c>
      <c r="BT41" s="1">
        <v>5117</v>
      </c>
      <c r="BU41" s="1">
        <v>9262</v>
      </c>
      <c r="BV41" s="1">
        <v>6188</v>
      </c>
      <c r="BW41" s="1">
        <v>9348</v>
      </c>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row>
    <row r="42" spans="1:759" x14ac:dyDescent="0.35">
      <c r="A42" s="11">
        <v>42</v>
      </c>
      <c r="B42" s="225" t="s">
        <v>162</v>
      </c>
      <c r="C42" s="12" t="s">
        <v>51</v>
      </c>
      <c r="D42" s="65"/>
      <c r="E42" s="65"/>
      <c r="F42" s="67"/>
      <c r="G42" s="65"/>
      <c r="BE42" s="1"/>
      <c r="BF42" s="1"/>
      <c r="BG42" s="1"/>
      <c r="BH42" s="1"/>
      <c r="BI42" s="1"/>
      <c r="BJ42" s="1"/>
      <c r="BK42" s="1"/>
      <c r="BL42" s="1"/>
      <c r="BM42" s="1"/>
      <c r="BN42" s="1"/>
      <c r="BO42" s="1"/>
      <c r="BP42" s="1">
        <v>20981</v>
      </c>
      <c r="BQ42" s="1">
        <v>22485</v>
      </c>
      <c r="BR42" s="1">
        <v>30013</v>
      </c>
      <c r="BS42" s="1">
        <v>31216</v>
      </c>
      <c r="BT42" s="1">
        <v>28953</v>
      </c>
      <c r="BU42" s="1">
        <v>32042</v>
      </c>
      <c r="BV42" s="1">
        <v>19950</v>
      </c>
      <c r="BW42" s="1">
        <v>29774</v>
      </c>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row>
    <row r="43" spans="1:759" x14ac:dyDescent="0.35">
      <c r="A43" s="11">
        <v>43</v>
      </c>
      <c r="B43" s="225" t="s">
        <v>163</v>
      </c>
      <c r="C43" s="12" t="s">
        <v>51</v>
      </c>
      <c r="D43" s="65"/>
      <c r="E43" s="65"/>
      <c r="F43" s="67"/>
      <c r="G43" s="65"/>
      <c r="BE43" s="1"/>
      <c r="BF43" s="1"/>
      <c r="BG43" s="1"/>
      <c r="BH43" s="1"/>
      <c r="BI43" s="1"/>
      <c r="BJ43" s="1"/>
      <c r="BK43" s="1"/>
      <c r="BL43" s="1"/>
      <c r="BM43" s="1"/>
      <c r="BN43" s="1"/>
      <c r="BO43" s="1"/>
      <c r="BP43" s="1">
        <v>106034</v>
      </c>
      <c r="BQ43" s="1">
        <v>109550</v>
      </c>
      <c r="BR43" s="1">
        <v>128749</v>
      </c>
      <c r="BS43" s="1">
        <v>119962</v>
      </c>
      <c r="BT43" s="1">
        <v>96931</v>
      </c>
      <c r="BU43" s="1">
        <v>118452</v>
      </c>
      <c r="BV43" s="1">
        <v>85835</v>
      </c>
      <c r="BW43" s="1">
        <v>113659</v>
      </c>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row>
    <row r="44" spans="1:759" x14ac:dyDescent="0.35">
      <c r="A44" s="11">
        <v>44</v>
      </c>
      <c r="B44" s="225" t="s">
        <v>164</v>
      </c>
      <c r="C44" s="12" t="s">
        <v>51</v>
      </c>
      <c r="D44" s="65"/>
      <c r="E44" s="65"/>
      <c r="F44" s="67"/>
      <c r="G44" s="65"/>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v>81</v>
      </c>
      <c r="BQ44" s="1">
        <v>113</v>
      </c>
      <c r="BR44" s="1">
        <v>129</v>
      </c>
      <c r="BS44" s="1">
        <v>141</v>
      </c>
      <c r="BT44" s="1">
        <v>139</v>
      </c>
      <c r="BU44" s="1">
        <v>180</v>
      </c>
      <c r="BV44" s="1">
        <v>165</v>
      </c>
      <c r="BW44" s="1">
        <v>222</v>
      </c>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row>
    <row r="45" spans="1:759" x14ac:dyDescent="0.35">
      <c r="A45" s="11">
        <v>45</v>
      </c>
      <c r="B45" s="225" t="s">
        <v>165</v>
      </c>
      <c r="C45" s="12" t="s">
        <v>51</v>
      </c>
      <c r="D45" s="65"/>
      <c r="E45" s="65"/>
      <c r="F45" s="67"/>
      <c r="G45" s="65"/>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v>779</v>
      </c>
      <c r="BQ45" s="1">
        <v>2512</v>
      </c>
      <c r="BR45" s="1">
        <v>1373</v>
      </c>
      <c r="BS45" s="1">
        <v>2641</v>
      </c>
      <c r="BT45" s="1">
        <v>5260</v>
      </c>
      <c r="BU45" s="1">
        <v>1769</v>
      </c>
      <c r="BV45" s="1">
        <v>2043</v>
      </c>
      <c r="BW45" s="1">
        <v>2069</v>
      </c>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row>
    <row r="46" spans="1:759" x14ac:dyDescent="0.35">
      <c r="A46" s="11">
        <v>46</v>
      </c>
      <c r="B46" s="225" t="s">
        <v>166</v>
      </c>
      <c r="C46" s="12" t="s">
        <v>51</v>
      </c>
      <c r="D46" s="65"/>
      <c r="E46" s="65"/>
      <c r="F46" s="67"/>
      <c r="G46" s="65"/>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v>4025</v>
      </c>
      <c r="BQ46" s="1">
        <v>4730</v>
      </c>
      <c r="BR46" s="1">
        <v>8995</v>
      </c>
      <c r="BS46" s="1">
        <v>10448</v>
      </c>
      <c r="BT46" s="1">
        <v>13001</v>
      </c>
      <c r="BU46" s="1">
        <v>11730</v>
      </c>
      <c r="BV46" s="1">
        <v>13354</v>
      </c>
      <c r="BW46" s="1">
        <v>12966</v>
      </c>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row>
    <row r="47" spans="1:759" x14ac:dyDescent="0.35">
      <c r="A47" s="11">
        <v>47</v>
      </c>
      <c r="B47" s="225" t="s">
        <v>167</v>
      </c>
      <c r="C47" s="12" t="s">
        <v>51</v>
      </c>
      <c r="D47" s="65"/>
      <c r="E47" s="65"/>
      <c r="F47" s="67"/>
      <c r="G47" s="65"/>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v>45390</v>
      </c>
      <c r="BQ47" s="1">
        <v>50879</v>
      </c>
      <c r="BR47" s="1">
        <v>63953</v>
      </c>
      <c r="BS47" s="1">
        <v>73582</v>
      </c>
      <c r="BT47" s="1">
        <v>90868</v>
      </c>
      <c r="BU47" s="1">
        <v>67925</v>
      </c>
      <c r="BV47" s="1">
        <v>73536</v>
      </c>
      <c r="BW47" s="1">
        <v>56944</v>
      </c>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row>
    <row r="48" spans="1:759" x14ac:dyDescent="0.35">
      <c r="A48" s="11">
        <v>48</v>
      </c>
      <c r="B48" s="225" t="s">
        <v>168</v>
      </c>
      <c r="C48" s="12" t="s">
        <v>51</v>
      </c>
      <c r="D48" s="65"/>
      <c r="E48" s="65"/>
      <c r="F48" s="67"/>
      <c r="G48" s="65"/>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v>0</v>
      </c>
      <c r="BQ48" s="1">
        <v>0</v>
      </c>
      <c r="BR48" s="1">
        <v>4</v>
      </c>
      <c r="BS48" s="1">
        <v>14</v>
      </c>
      <c r="BT48" s="1">
        <v>34</v>
      </c>
      <c r="BU48" s="1">
        <v>38</v>
      </c>
      <c r="BV48" s="1">
        <v>50</v>
      </c>
      <c r="BW48" s="1">
        <v>70</v>
      </c>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row>
    <row r="49" spans="1:1009" x14ac:dyDescent="0.35">
      <c r="A49" s="11">
        <v>49</v>
      </c>
      <c r="B49" s="225" t="s">
        <v>169</v>
      </c>
      <c r="C49" s="12" t="s">
        <v>51</v>
      </c>
      <c r="D49" s="65"/>
      <c r="E49" s="65"/>
      <c r="F49" s="67"/>
      <c r="G49" s="65"/>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v>0</v>
      </c>
      <c r="BQ49" s="1">
        <v>0</v>
      </c>
      <c r="BR49" s="1">
        <v>11</v>
      </c>
      <c r="BS49" s="1">
        <v>61</v>
      </c>
      <c r="BT49" s="1">
        <v>290</v>
      </c>
      <c r="BU49" s="1">
        <v>437</v>
      </c>
      <c r="BV49" s="1">
        <v>603</v>
      </c>
      <c r="BW49" s="1">
        <v>776</v>
      </c>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row>
    <row r="50" spans="1:1009" x14ac:dyDescent="0.35">
      <c r="A50" s="11">
        <v>50</v>
      </c>
      <c r="B50" s="225" t="s">
        <v>170</v>
      </c>
      <c r="C50" s="12" t="s">
        <v>51</v>
      </c>
      <c r="D50" s="65"/>
      <c r="E50" s="65"/>
      <c r="F50" s="67"/>
      <c r="G50" s="65"/>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v>2439</v>
      </c>
      <c r="BQ50" s="1">
        <v>2302</v>
      </c>
      <c r="BR50" s="1">
        <v>3333</v>
      </c>
      <c r="BS50" s="1">
        <v>3497</v>
      </c>
      <c r="BT50" s="1">
        <v>4091</v>
      </c>
      <c r="BU50" s="1">
        <v>4577</v>
      </c>
      <c r="BV50" s="1">
        <v>5806</v>
      </c>
      <c r="BW50" s="1">
        <v>6835</v>
      </c>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row>
    <row r="51" spans="1:1009" x14ac:dyDescent="0.35">
      <c r="A51" s="11">
        <v>51</v>
      </c>
      <c r="B51" s="225" t="s">
        <v>171</v>
      </c>
      <c r="C51" s="12" t="s">
        <v>51</v>
      </c>
      <c r="D51" s="65"/>
      <c r="E51" s="65"/>
      <c r="F51" s="67"/>
      <c r="G51" s="65"/>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v>33093</v>
      </c>
      <c r="BQ51" s="1">
        <v>26791</v>
      </c>
      <c r="BR51" s="1">
        <v>21496</v>
      </c>
      <c r="BS51" s="1">
        <v>20196</v>
      </c>
      <c r="BT51" s="1">
        <v>23557</v>
      </c>
      <c r="BU51" s="1">
        <v>26186</v>
      </c>
      <c r="BV51" s="1">
        <v>32723</v>
      </c>
      <c r="BW51" s="1">
        <v>39647</v>
      </c>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row>
    <row r="52" spans="1:1009" x14ac:dyDescent="0.35">
      <c r="A52" s="11">
        <v>66</v>
      </c>
      <c r="B52" s="225" t="s">
        <v>172</v>
      </c>
      <c r="C52" s="12" t="s">
        <v>51</v>
      </c>
      <c r="D52" s="65"/>
      <c r="E52" s="65"/>
      <c r="F52" s="67"/>
      <c r="G52" s="65"/>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v>0</v>
      </c>
      <c r="BQ52" s="1">
        <v>0</v>
      </c>
      <c r="BR52" s="1">
        <v>0</v>
      </c>
      <c r="BS52" s="1">
        <v>0</v>
      </c>
      <c r="BT52" s="1">
        <v>0</v>
      </c>
      <c r="BU52" s="1">
        <v>1</v>
      </c>
      <c r="BV52" s="1">
        <v>0</v>
      </c>
      <c r="BW52" s="1">
        <v>2</v>
      </c>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row>
    <row r="53" spans="1:1009" x14ac:dyDescent="0.35">
      <c r="A53" s="11">
        <v>67</v>
      </c>
      <c r="B53" s="225" t="s">
        <v>173</v>
      </c>
      <c r="C53" s="12" t="s">
        <v>51</v>
      </c>
      <c r="D53" s="65"/>
      <c r="E53" s="65"/>
      <c r="F53" s="67"/>
      <c r="G53" s="65"/>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v>0</v>
      </c>
      <c r="BQ53" s="1">
        <v>3</v>
      </c>
      <c r="BR53" s="1">
        <v>3</v>
      </c>
      <c r="BS53" s="1">
        <v>3</v>
      </c>
      <c r="BT53" s="1">
        <v>2</v>
      </c>
      <c r="BU53" s="1">
        <v>13</v>
      </c>
      <c r="BV53" s="1">
        <v>2</v>
      </c>
      <c r="BW53" s="1">
        <v>4</v>
      </c>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row>
    <row r="54" spans="1:1009" x14ac:dyDescent="0.35">
      <c r="A54" s="11">
        <v>68</v>
      </c>
      <c r="B54" s="225" t="s">
        <v>174</v>
      </c>
      <c r="C54" s="12" t="s">
        <v>51</v>
      </c>
      <c r="D54" s="65"/>
      <c r="E54" s="65"/>
      <c r="F54" s="67"/>
      <c r="G54" s="65"/>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v>6736</v>
      </c>
      <c r="BQ54" s="1">
        <v>7048</v>
      </c>
      <c r="BR54" s="1">
        <v>9212</v>
      </c>
      <c r="BS54" s="1">
        <v>10077</v>
      </c>
      <c r="BT54" s="1">
        <v>10909</v>
      </c>
      <c r="BU54" s="1">
        <v>11779</v>
      </c>
      <c r="BV54" s="1">
        <v>12100</v>
      </c>
      <c r="BW54" s="1">
        <v>12616</v>
      </c>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row>
    <row r="55" spans="1:1009" x14ac:dyDescent="0.35">
      <c r="A55" s="11">
        <v>69</v>
      </c>
      <c r="B55" s="225" t="s">
        <v>175</v>
      </c>
      <c r="C55" s="12" t="s">
        <v>51</v>
      </c>
      <c r="D55" s="65"/>
      <c r="E55" s="65"/>
      <c r="F55" s="67"/>
      <c r="G55" s="65"/>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v>37232</v>
      </c>
      <c r="BQ55" s="1">
        <v>0</v>
      </c>
      <c r="BR55" s="1">
        <v>51497</v>
      </c>
      <c r="BS55" s="1">
        <v>55805</v>
      </c>
      <c r="BT55" s="1">
        <v>59944</v>
      </c>
      <c r="BU55" s="1">
        <v>0</v>
      </c>
      <c r="BV55" s="1">
        <v>61682</v>
      </c>
      <c r="BW55" s="1">
        <v>0</v>
      </c>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row>
    <row r="56" spans="1:1009" x14ac:dyDescent="0.35">
      <c r="A56" s="11">
        <v>52</v>
      </c>
      <c r="B56" s="225" t="s">
        <v>138</v>
      </c>
      <c r="C56" s="12" t="s">
        <v>34</v>
      </c>
      <c r="D56" s="12" t="s">
        <v>30</v>
      </c>
      <c r="E56" s="12" t="s">
        <v>146</v>
      </c>
      <c r="F56" s="51">
        <v>5</v>
      </c>
      <c r="G56" s="13">
        <v>11</v>
      </c>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v>93</v>
      </c>
      <c r="BQ56" s="1">
        <v>100</v>
      </c>
      <c r="BR56" s="1">
        <v>97</v>
      </c>
      <c r="BS56" s="1">
        <v>97</v>
      </c>
      <c r="BT56" s="1">
        <v>102</v>
      </c>
      <c r="BU56" s="1">
        <v>126</v>
      </c>
      <c r="BV56" s="1">
        <v>70</v>
      </c>
      <c r="BW56" s="1">
        <v>136</v>
      </c>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row>
    <row r="57" spans="1:1009" x14ac:dyDescent="0.35">
      <c r="A57" s="11">
        <v>53</v>
      </c>
      <c r="B57" s="225" t="s">
        <v>139</v>
      </c>
      <c r="C57" s="12" t="s">
        <v>34</v>
      </c>
      <c r="D57" s="12" t="s">
        <v>30</v>
      </c>
      <c r="E57" s="12" t="s">
        <v>146</v>
      </c>
      <c r="F57" s="51">
        <v>6</v>
      </c>
      <c r="G57" s="13">
        <v>11</v>
      </c>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v>1324</v>
      </c>
      <c r="BQ57" s="1">
        <v>1345</v>
      </c>
      <c r="BR57" s="1">
        <v>1712</v>
      </c>
      <c r="BS57" s="1">
        <v>1711</v>
      </c>
      <c r="BT57" s="1">
        <v>1827</v>
      </c>
      <c r="BU57" s="1">
        <v>1829</v>
      </c>
      <c r="BV57" s="1">
        <v>879</v>
      </c>
      <c r="BW57" s="1">
        <v>1920</v>
      </c>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row>
    <row r="58" spans="1:1009" x14ac:dyDescent="0.35">
      <c r="A58" s="11">
        <v>54</v>
      </c>
      <c r="B58" s="225" t="s">
        <v>140</v>
      </c>
      <c r="C58" s="12" t="s">
        <v>34</v>
      </c>
      <c r="D58" s="12" t="s">
        <v>30</v>
      </c>
      <c r="E58" s="12" t="s">
        <v>146</v>
      </c>
      <c r="F58" s="51">
        <v>7</v>
      </c>
      <c r="G58" s="13">
        <v>11</v>
      </c>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v>809</v>
      </c>
      <c r="BQ58" s="1">
        <v>851</v>
      </c>
      <c r="BR58" s="1">
        <v>2474</v>
      </c>
      <c r="BS58" s="1">
        <v>2506</v>
      </c>
      <c r="BT58" s="1">
        <v>3494</v>
      </c>
      <c r="BU58" s="1">
        <v>3877</v>
      </c>
      <c r="BV58" s="1">
        <v>3961</v>
      </c>
      <c r="BW58" s="1">
        <v>8320</v>
      </c>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row>
    <row r="59" spans="1:1009" x14ac:dyDescent="0.35">
      <c r="A59" s="11">
        <v>55</v>
      </c>
      <c r="B59" s="225" t="s">
        <v>141</v>
      </c>
      <c r="C59" s="12" t="s">
        <v>34</v>
      </c>
      <c r="D59" s="12" t="s">
        <v>30</v>
      </c>
      <c r="E59" s="12" t="s">
        <v>146</v>
      </c>
      <c r="F59" s="51">
        <v>8</v>
      </c>
      <c r="G59" s="13">
        <v>11</v>
      </c>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v>3042</v>
      </c>
      <c r="BQ59" s="1">
        <v>3185</v>
      </c>
      <c r="BR59" s="1">
        <v>4264</v>
      </c>
      <c r="BS59" s="1">
        <v>4381</v>
      </c>
      <c r="BT59" s="1">
        <v>4664</v>
      </c>
      <c r="BU59" s="1">
        <v>4942</v>
      </c>
      <c r="BV59" s="1">
        <v>4880</v>
      </c>
      <c r="BW59" s="1">
        <v>5495</v>
      </c>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row>
    <row r="60" spans="1:1009" x14ac:dyDescent="0.35">
      <c r="A60" s="11">
        <v>56</v>
      </c>
      <c r="B60" s="225" t="s">
        <v>142</v>
      </c>
      <c r="C60" s="12" t="s">
        <v>34</v>
      </c>
      <c r="D60" s="12" t="s">
        <v>30</v>
      </c>
      <c r="E60" s="12" t="s">
        <v>146</v>
      </c>
      <c r="F60" s="51">
        <v>5</v>
      </c>
      <c r="G60" s="13">
        <v>16</v>
      </c>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v>842</v>
      </c>
      <c r="BQ60" s="1">
        <v>942</v>
      </c>
      <c r="BR60" s="1">
        <v>1031</v>
      </c>
      <c r="BS60" s="1">
        <v>1120</v>
      </c>
      <c r="BT60" s="1">
        <v>1096</v>
      </c>
      <c r="BU60" s="1">
        <v>1087</v>
      </c>
      <c r="BV60" s="1">
        <v>1047</v>
      </c>
      <c r="BW60" s="1">
        <v>1068</v>
      </c>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row>
    <row r="61" spans="1:1009" x14ac:dyDescent="0.35">
      <c r="A61" s="11">
        <v>57</v>
      </c>
      <c r="B61" s="225" t="s">
        <v>143</v>
      </c>
      <c r="C61" s="12" t="s">
        <v>34</v>
      </c>
      <c r="D61" s="12" t="s">
        <v>30</v>
      </c>
      <c r="E61" s="12" t="s">
        <v>146</v>
      </c>
      <c r="F61" s="51">
        <v>6</v>
      </c>
      <c r="G61" s="13">
        <v>16</v>
      </c>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v>8995</v>
      </c>
      <c r="BQ61" s="1">
        <v>9546</v>
      </c>
      <c r="BR61" s="1">
        <v>11316</v>
      </c>
      <c r="BS61" s="1">
        <v>11983</v>
      </c>
      <c r="BT61" s="1">
        <v>12071</v>
      </c>
      <c r="BU61" s="1">
        <v>11877</v>
      </c>
      <c r="BV61" s="1">
        <v>11841</v>
      </c>
      <c r="BW61" s="1">
        <v>12208</v>
      </c>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row>
    <row r="62" spans="1:1009" x14ac:dyDescent="0.35">
      <c r="A62" s="11">
        <v>58</v>
      </c>
      <c r="B62" s="225" t="s">
        <v>144</v>
      </c>
      <c r="C62" s="12" t="s">
        <v>34</v>
      </c>
      <c r="D62" s="12" t="s">
        <v>30</v>
      </c>
      <c r="E62" s="12" t="s">
        <v>146</v>
      </c>
      <c r="F62" s="51">
        <v>7</v>
      </c>
      <c r="G62" s="13">
        <v>16</v>
      </c>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v>31808</v>
      </c>
      <c r="BQ62" s="1">
        <v>36924</v>
      </c>
      <c r="BR62" s="1">
        <v>34499</v>
      </c>
      <c r="BS62" s="1">
        <v>40295</v>
      </c>
      <c r="BT62" s="1">
        <v>39705</v>
      </c>
      <c r="BU62" s="1">
        <v>40248</v>
      </c>
      <c r="BV62" s="1">
        <v>40031</v>
      </c>
      <c r="BW62" s="1">
        <v>40616</v>
      </c>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row>
    <row r="63" spans="1:1009" x14ac:dyDescent="0.35">
      <c r="A63" s="11">
        <v>59</v>
      </c>
      <c r="B63" s="225" t="s">
        <v>145</v>
      </c>
      <c r="C63" s="12" t="s">
        <v>34</v>
      </c>
      <c r="D63" s="12" t="s">
        <v>30</v>
      </c>
      <c r="E63" s="12" t="s">
        <v>146</v>
      </c>
      <c r="F63" s="51">
        <v>8</v>
      </c>
      <c r="G63" s="13">
        <v>16</v>
      </c>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v>20728</v>
      </c>
      <c r="BQ63" s="1">
        <v>22217</v>
      </c>
      <c r="BR63" s="1">
        <v>21758</v>
      </c>
      <c r="BS63" s="1">
        <v>26878</v>
      </c>
      <c r="BT63" s="1">
        <v>26540</v>
      </c>
      <c r="BU63" s="1">
        <v>20499</v>
      </c>
      <c r="BV63" s="1">
        <v>20318</v>
      </c>
      <c r="BW63" s="1">
        <v>20893</v>
      </c>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row>
    <row r="64" spans="1:1009" s="69" customFormat="1" ht="13" x14ac:dyDescent="0.3">
      <c r="A64" s="11">
        <v>60</v>
      </c>
      <c r="B64" s="225" t="s">
        <v>148</v>
      </c>
      <c r="C64" s="12" t="s">
        <v>153</v>
      </c>
      <c r="D64" s="68"/>
      <c r="E64" s="68"/>
      <c r="F64" s="68"/>
      <c r="G64" s="68"/>
      <c r="BH64" s="69" t="e">
        <f>NA()</f>
        <v>#N/A</v>
      </c>
      <c r="BI64" s="69" t="e">
        <f>NA()</f>
        <v>#N/A</v>
      </c>
      <c r="BJ64" s="69" t="e">
        <f>NA()</f>
        <v>#N/A</v>
      </c>
      <c r="BK64" s="69" t="e">
        <f>NA()</f>
        <v>#N/A</v>
      </c>
      <c r="BL64" s="69" t="e">
        <f>NA()</f>
        <v>#N/A</v>
      </c>
      <c r="BM64" s="69" t="e">
        <f>NA()</f>
        <v>#N/A</v>
      </c>
      <c r="BN64" s="69" t="e">
        <f>NA()</f>
        <v>#N/A</v>
      </c>
      <c r="BO64" s="69" t="e">
        <f>NA()</f>
        <v>#N/A</v>
      </c>
      <c r="BP64" s="69">
        <f t="shared" ref="BP64:DV64" si="2">IF(BP40="","",SUM(BP40:BP43))</f>
        <v>129251</v>
      </c>
      <c r="BQ64" s="69">
        <f>IF(BQ40="","",SUM(BQ40:BQ43))</f>
        <v>137063</v>
      </c>
      <c r="BR64" s="69">
        <f>IF(BR40="","",SUM(BR40:BR43))</f>
        <v>167934</v>
      </c>
      <c r="BS64" s="69">
        <f t="shared" si="2"/>
        <v>159607</v>
      </c>
      <c r="BT64" s="69">
        <f t="shared" si="2"/>
        <v>131674</v>
      </c>
      <c r="BU64" s="69">
        <f t="shared" si="2"/>
        <v>160413</v>
      </c>
      <c r="BV64" s="69">
        <f t="shared" si="2"/>
        <v>112558</v>
      </c>
      <c r="BW64" s="69">
        <f t="shared" si="2"/>
        <v>153411</v>
      </c>
      <c r="BX64" s="69" t="str">
        <f t="shared" si="2"/>
        <v/>
      </c>
      <c r="BY64" s="69" t="str">
        <f t="shared" si="2"/>
        <v/>
      </c>
      <c r="BZ64" s="69" t="str">
        <f t="shared" si="2"/>
        <v/>
      </c>
      <c r="CA64" s="69" t="str">
        <f t="shared" si="2"/>
        <v/>
      </c>
      <c r="CB64" s="69" t="str">
        <f t="shared" si="2"/>
        <v/>
      </c>
      <c r="CC64" s="69" t="str">
        <f t="shared" si="2"/>
        <v/>
      </c>
      <c r="CD64" s="69" t="str">
        <f t="shared" si="2"/>
        <v/>
      </c>
      <c r="CE64" s="69" t="str">
        <f t="shared" si="2"/>
        <v/>
      </c>
      <c r="CF64" s="69" t="str">
        <f t="shared" si="2"/>
        <v/>
      </c>
      <c r="CG64" s="69" t="str">
        <f t="shared" si="2"/>
        <v/>
      </c>
      <c r="CH64" s="69" t="str">
        <f t="shared" si="2"/>
        <v/>
      </c>
      <c r="CI64" s="69" t="str">
        <f t="shared" si="2"/>
        <v/>
      </c>
      <c r="CJ64" s="69" t="str">
        <f t="shared" si="2"/>
        <v/>
      </c>
      <c r="CK64" s="69" t="str">
        <f t="shared" si="2"/>
        <v/>
      </c>
      <c r="CL64" s="69" t="str">
        <f t="shared" si="2"/>
        <v/>
      </c>
      <c r="CM64" s="69" t="str">
        <f t="shared" si="2"/>
        <v/>
      </c>
      <c r="CN64" s="69" t="str">
        <f t="shared" si="2"/>
        <v/>
      </c>
      <c r="CO64" s="69" t="str">
        <f t="shared" si="2"/>
        <v/>
      </c>
      <c r="CP64" s="69" t="str">
        <f t="shared" si="2"/>
        <v/>
      </c>
      <c r="CQ64" s="69" t="str">
        <f t="shared" si="2"/>
        <v/>
      </c>
      <c r="CR64" s="69" t="str">
        <f t="shared" si="2"/>
        <v/>
      </c>
      <c r="CS64" s="69" t="str">
        <f t="shared" si="2"/>
        <v/>
      </c>
      <c r="CT64" s="69" t="str">
        <f t="shared" si="2"/>
        <v/>
      </c>
      <c r="CU64" s="69" t="str">
        <f t="shared" si="2"/>
        <v/>
      </c>
      <c r="CV64" s="69" t="str">
        <f t="shared" si="2"/>
        <v/>
      </c>
      <c r="CW64" s="69" t="str">
        <f t="shared" si="2"/>
        <v/>
      </c>
      <c r="CX64" s="69" t="str">
        <f t="shared" si="2"/>
        <v/>
      </c>
      <c r="CY64" s="69" t="str">
        <f t="shared" si="2"/>
        <v/>
      </c>
      <c r="CZ64" s="69" t="str">
        <f t="shared" si="2"/>
        <v/>
      </c>
      <c r="DA64" s="69" t="str">
        <f t="shared" si="2"/>
        <v/>
      </c>
      <c r="DB64" s="69" t="str">
        <f t="shared" si="2"/>
        <v/>
      </c>
      <c r="DC64" s="69" t="str">
        <f t="shared" si="2"/>
        <v/>
      </c>
      <c r="DD64" s="69" t="str">
        <f t="shared" si="2"/>
        <v/>
      </c>
      <c r="DE64" s="69" t="str">
        <f t="shared" si="2"/>
        <v/>
      </c>
      <c r="DF64" s="69" t="str">
        <f t="shared" si="2"/>
        <v/>
      </c>
      <c r="DG64" s="69" t="str">
        <f t="shared" si="2"/>
        <v/>
      </c>
      <c r="DH64" s="69" t="str">
        <f t="shared" si="2"/>
        <v/>
      </c>
      <c r="DI64" s="69" t="str">
        <f t="shared" si="2"/>
        <v/>
      </c>
      <c r="DJ64" s="69" t="str">
        <f t="shared" si="2"/>
        <v/>
      </c>
      <c r="DK64" s="69" t="str">
        <f t="shared" si="2"/>
        <v/>
      </c>
      <c r="DL64" s="69" t="str">
        <f t="shared" si="2"/>
        <v/>
      </c>
      <c r="DM64" s="69" t="str">
        <f t="shared" si="2"/>
        <v/>
      </c>
      <c r="DN64" s="69" t="str">
        <f t="shared" si="2"/>
        <v/>
      </c>
      <c r="DO64" s="69" t="str">
        <f t="shared" si="2"/>
        <v/>
      </c>
      <c r="DP64" s="69" t="str">
        <f t="shared" si="2"/>
        <v/>
      </c>
      <c r="DQ64" s="69" t="str">
        <f t="shared" si="2"/>
        <v/>
      </c>
      <c r="DR64" s="69" t="str">
        <f t="shared" si="2"/>
        <v/>
      </c>
      <c r="DS64" s="69" t="str">
        <f t="shared" si="2"/>
        <v/>
      </c>
      <c r="DT64" s="69" t="str">
        <f t="shared" si="2"/>
        <v/>
      </c>
      <c r="DU64" s="69" t="str">
        <f t="shared" si="2"/>
        <v/>
      </c>
      <c r="DV64" s="69" t="str">
        <f t="shared" si="2"/>
        <v/>
      </c>
      <c r="DW64" s="69" t="str">
        <f t="shared" ref="DW64:GH64" si="3">IF(DW40="","",SUM(DW40:DW43))</f>
        <v/>
      </c>
      <c r="DX64" s="69" t="str">
        <f t="shared" si="3"/>
        <v/>
      </c>
      <c r="DY64" s="69" t="str">
        <f t="shared" si="3"/>
        <v/>
      </c>
      <c r="DZ64" s="69" t="str">
        <f t="shared" si="3"/>
        <v/>
      </c>
      <c r="EA64" s="69" t="str">
        <f t="shared" si="3"/>
        <v/>
      </c>
      <c r="EB64" s="69" t="str">
        <f t="shared" si="3"/>
        <v/>
      </c>
      <c r="EC64" s="69" t="str">
        <f t="shared" si="3"/>
        <v/>
      </c>
      <c r="ED64" s="69" t="str">
        <f t="shared" si="3"/>
        <v/>
      </c>
      <c r="EE64" s="69" t="str">
        <f t="shared" si="3"/>
        <v/>
      </c>
      <c r="EF64" s="69" t="str">
        <f t="shared" si="3"/>
        <v/>
      </c>
      <c r="EG64" s="69" t="str">
        <f t="shared" si="3"/>
        <v/>
      </c>
      <c r="EH64" s="69" t="str">
        <f t="shared" si="3"/>
        <v/>
      </c>
      <c r="EI64" s="69" t="str">
        <f t="shared" si="3"/>
        <v/>
      </c>
      <c r="EJ64" s="69" t="str">
        <f t="shared" si="3"/>
        <v/>
      </c>
      <c r="EK64" s="69" t="str">
        <f t="shared" si="3"/>
        <v/>
      </c>
      <c r="EL64" s="69" t="str">
        <f t="shared" si="3"/>
        <v/>
      </c>
      <c r="EM64" s="69" t="str">
        <f t="shared" si="3"/>
        <v/>
      </c>
      <c r="EN64" s="69" t="str">
        <f t="shared" si="3"/>
        <v/>
      </c>
      <c r="EO64" s="69" t="str">
        <f t="shared" si="3"/>
        <v/>
      </c>
      <c r="EP64" s="69" t="str">
        <f t="shared" si="3"/>
        <v/>
      </c>
      <c r="EQ64" s="69" t="str">
        <f t="shared" si="3"/>
        <v/>
      </c>
      <c r="ER64" s="69" t="str">
        <f t="shared" si="3"/>
        <v/>
      </c>
      <c r="ES64" s="69" t="str">
        <f t="shared" si="3"/>
        <v/>
      </c>
      <c r="ET64" s="69" t="str">
        <f t="shared" si="3"/>
        <v/>
      </c>
      <c r="EU64" s="69" t="str">
        <f t="shared" si="3"/>
        <v/>
      </c>
      <c r="EV64" s="69" t="str">
        <f t="shared" si="3"/>
        <v/>
      </c>
      <c r="EW64" s="69" t="str">
        <f t="shared" si="3"/>
        <v/>
      </c>
      <c r="EX64" s="69" t="str">
        <f t="shared" si="3"/>
        <v/>
      </c>
      <c r="EY64" s="69" t="str">
        <f t="shared" si="3"/>
        <v/>
      </c>
      <c r="EZ64" s="69" t="str">
        <f t="shared" si="3"/>
        <v/>
      </c>
      <c r="FA64" s="69" t="str">
        <f t="shared" si="3"/>
        <v/>
      </c>
      <c r="FB64" s="69" t="str">
        <f t="shared" si="3"/>
        <v/>
      </c>
      <c r="FC64" s="69" t="str">
        <f t="shared" si="3"/>
        <v/>
      </c>
      <c r="FD64" s="69" t="str">
        <f t="shared" si="3"/>
        <v/>
      </c>
      <c r="FE64" s="69" t="str">
        <f t="shared" si="3"/>
        <v/>
      </c>
      <c r="FF64" s="69" t="str">
        <f t="shared" si="3"/>
        <v/>
      </c>
      <c r="FG64" s="69" t="str">
        <f t="shared" si="3"/>
        <v/>
      </c>
      <c r="FH64" s="69" t="str">
        <f t="shared" si="3"/>
        <v/>
      </c>
      <c r="FI64" s="69" t="str">
        <f t="shared" si="3"/>
        <v/>
      </c>
      <c r="FJ64" s="69" t="str">
        <f t="shared" si="3"/>
        <v/>
      </c>
      <c r="FK64" s="69" t="str">
        <f t="shared" si="3"/>
        <v/>
      </c>
      <c r="FL64" s="69" t="str">
        <f t="shared" si="3"/>
        <v/>
      </c>
      <c r="FM64" s="69" t="str">
        <f t="shared" si="3"/>
        <v/>
      </c>
      <c r="FN64" s="69" t="str">
        <f t="shared" si="3"/>
        <v/>
      </c>
      <c r="FO64" s="69" t="str">
        <f t="shared" si="3"/>
        <v/>
      </c>
      <c r="FP64" s="69" t="str">
        <f t="shared" si="3"/>
        <v/>
      </c>
      <c r="FQ64" s="69" t="str">
        <f t="shared" si="3"/>
        <v/>
      </c>
      <c r="FR64" s="69" t="str">
        <f t="shared" si="3"/>
        <v/>
      </c>
      <c r="FS64" s="69" t="str">
        <f t="shared" si="3"/>
        <v/>
      </c>
      <c r="FT64" s="69" t="str">
        <f t="shared" si="3"/>
        <v/>
      </c>
      <c r="FU64" s="69" t="str">
        <f t="shared" si="3"/>
        <v/>
      </c>
      <c r="FV64" s="69" t="str">
        <f t="shared" si="3"/>
        <v/>
      </c>
      <c r="FW64" s="69" t="str">
        <f t="shared" si="3"/>
        <v/>
      </c>
      <c r="FX64" s="69" t="str">
        <f t="shared" si="3"/>
        <v/>
      </c>
      <c r="FY64" s="69" t="str">
        <f t="shared" si="3"/>
        <v/>
      </c>
      <c r="FZ64" s="69" t="str">
        <f t="shared" si="3"/>
        <v/>
      </c>
      <c r="GA64" s="69" t="str">
        <f t="shared" si="3"/>
        <v/>
      </c>
      <c r="GB64" s="69" t="str">
        <f t="shared" si="3"/>
        <v/>
      </c>
      <c r="GC64" s="69" t="str">
        <f t="shared" si="3"/>
        <v/>
      </c>
      <c r="GD64" s="69" t="str">
        <f t="shared" si="3"/>
        <v/>
      </c>
      <c r="GE64" s="69" t="str">
        <f t="shared" si="3"/>
        <v/>
      </c>
      <c r="GF64" s="69" t="str">
        <f t="shared" si="3"/>
        <v/>
      </c>
      <c r="GG64" s="69" t="str">
        <f t="shared" si="3"/>
        <v/>
      </c>
      <c r="GH64" s="69" t="str">
        <f t="shared" si="3"/>
        <v/>
      </c>
      <c r="GI64" s="69" t="str">
        <f t="shared" ref="GI64:IT64" si="4">IF(GI40="","",SUM(GI40:GI43))</f>
        <v/>
      </c>
      <c r="GJ64" s="69" t="str">
        <f t="shared" si="4"/>
        <v/>
      </c>
      <c r="GK64" s="69" t="str">
        <f t="shared" si="4"/>
        <v/>
      </c>
      <c r="GL64" s="69" t="str">
        <f t="shared" si="4"/>
        <v/>
      </c>
      <c r="GM64" s="69" t="str">
        <f t="shared" si="4"/>
        <v/>
      </c>
      <c r="GN64" s="69" t="str">
        <f t="shared" si="4"/>
        <v/>
      </c>
      <c r="GO64" s="69" t="str">
        <f t="shared" si="4"/>
        <v/>
      </c>
      <c r="GP64" s="69" t="str">
        <f t="shared" si="4"/>
        <v/>
      </c>
      <c r="GQ64" s="69" t="str">
        <f t="shared" si="4"/>
        <v/>
      </c>
      <c r="GR64" s="69" t="str">
        <f t="shared" si="4"/>
        <v/>
      </c>
      <c r="GS64" s="69" t="str">
        <f t="shared" si="4"/>
        <v/>
      </c>
      <c r="GT64" s="69" t="str">
        <f t="shared" si="4"/>
        <v/>
      </c>
      <c r="GU64" s="69" t="str">
        <f t="shared" si="4"/>
        <v/>
      </c>
      <c r="GV64" s="69" t="str">
        <f t="shared" si="4"/>
        <v/>
      </c>
      <c r="GW64" s="69" t="str">
        <f t="shared" si="4"/>
        <v/>
      </c>
      <c r="GX64" s="69" t="str">
        <f t="shared" si="4"/>
        <v/>
      </c>
      <c r="GY64" s="69" t="str">
        <f t="shared" si="4"/>
        <v/>
      </c>
      <c r="GZ64" s="69" t="str">
        <f t="shared" si="4"/>
        <v/>
      </c>
      <c r="HA64" s="69" t="str">
        <f t="shared" si="4"/>
        <v/>
      </c>
      <c r="HB64" s="69" t="str">
        <f t="shared" si="4"/>
        <v/>
      </c>
      <c r="HC64" s="69" t="str">
        <f t="shared" si="4"/>
        <v/>
      </c>
      <c r="HD64" s="69" t="str">
        <f t="shared" si="4"/>
        <v/>
      </c>
      <c r="HE64" s="69" t="str">
        <f t="shared" si="4"/>
        <v/>
      </c>
      <c r="HF64" s="69" t="str">
        <f t="shared" si="4"/>
        <v/>
      </c>
      <c r="HG64" s="69" t="str">
        <f t="shared" si="4"/>
        <v/>
      </c>
      <c r="HH64" s="69" t="str">
        <f t="shared" si="4"/>
        <v/>
      </c>
      <c r="HI64" s="69" t="str">
        <f t="shared" si="4"/>
        <v/>
      </c>
      <c r="HJ64" s="69" t="str">
        <f t="shared" si="4"/>
        <v/>
      </c>
      <c r="HK64" s="69" t="str">
        <f t="shared" si="4"/>
        <v/>
      </c>
      <c r="HL64" s="69" t="str">
        <f t="shared" si="4"/>
        <v/>
      </c>
      <c r="HM64" s="69" t="str">
        <f t="shared" si="4"/>
        <v/>
      </c>
      <c r="HN64" s="69" t="str">
        <f t="shared" si="4"/>
        <v/>
      </c>
      <c r="HO64" s="69" t="str">
        <f t="shared" si="4"/>
        <v/>
      </c>
      <c r="HP64" s="69" t="str">
        <f t="shared" si="4"/>
        <v/>
      </c>
      <c r="HQ64" s="69" t="str">
        <f t="shared" si="4"/>
        <v/>
      </c>
      <c r="HR64" s="69" t="str">
        <f t="shared" si="4"/>
        <v/>
      </c>
      <c r="HS64" s="69" t="str">
        <f t="shared" si="4"/>
        <v/>
      </c>
      <c r="HT64" s="69" t="str">
        <f t="shared" si="4"/>
        <v/>
      </c>
      <c r="HU64" s="69" t="str">
        <f t="shared" si="4"/>
        <v/>
      </c>
      <c r="HV64" s="69" t="str">
        <f t="shared" si="4"/>
        <v/>
      </c>
      <c r="HW64" s="69" t="str">
        <f t="shared" si="4"/>
        <v/>
      </c>
      <c r="HX64" s="69" t="str">
        <f t="shared" si="4"/>
        <v/>
      </c>
      <c r="HY64" s="69" t="str">
        <f t="shared" si="4"/>
        <v/>
      </c>
      <c r="HZ64" s="69" t="str">
        <f t="shared" si="4"/>
        <v/>
      </c>
      <c r="IA64" s="69" t="str">
        <f t="shared" si="4"/>
        <v/>
      </c>
      <c r="IB64" s="69" t="str">
        <f t="shared" si="4"/>
        <v/>
      </c>
      <c r="IC64" s="69" t="str">
        <f t="shared" si="4"/>
        <v/>
      </c>
      <c r="ID64" s="69" t="str">
        <f t="shared" si="4"/>
        <v/>
      </c>
      <c r="IE64" s="69" t="str">
        <f t="shared" si="4"/>
        <v/>
      </c>
      <c r="IF64" s="69" t="str">
        <f t="shared" si="4"/>
        <v/>
      </c>
      <c r="IG64" s="69" t="str">
        <f t="shared" si="4"/>
        <v/>
      </c>
      <c r="IH64" s="69" t="str">
        <f t="shared" si="4"/>
        <v/>
      </c>
      <c r="II64" s="69" t="str">
        <f t="shared" si="4"/>
        <v/>
      </c>
      <c r="IJ64" s="69" t="str">
        <f t="shared" si="4"/>
        <v/>
      </c>
      <c r="IK64" s="69" t="str">
        <f t="shared" si="4"/>
        <v/>
      </c>
      <c r="IL64" s="69" t="str">
        <f t="shared" si="4"/>
        <v/>
      </c>
      <c r="IM64" s="69" t="str">
        <f t="shared" si="4"/>
        <v/>
      </c>
      <c r="IN64" s="69" t="str">
        <f t="shared" si="4"/>
        <v/>
      </c>
      <c r="IO64" s="69" t="str">
        <f t="shared" si="4"/>
        <v/>
      </c>
      <c r="IP64" s="69" t="str">
        <f t="shared" si="4"/>
        <v/>
      </c>
      <c r="IQ64" s="69" t="str">
        <f t="shared" si="4"/>
        <v/>
      </c>
      <c r="IR64" s="69" t="str">
        <f t="shared" si="4"/>
        <v/>
      </c>
      <c r="IS64" s="69" t="str">
        <f t="shared" si="4"/>
        <v/>
      </c>
      <c r="IT64" s="69" t="str">
        <f t="shared" si="4"/>
        <v/>
      </c>
      <c r="IU64" s="69" t="str">
        <f t="shared" ref="IU64:LF64" si="5">IF(IU40="","",SUM(IU40:IU43))</f>
        <v/>
      </c>
      <c r="IV64" s="69" t="str">
        <f t="shared" si="5"/>
        <v/>
      </c>
      <c r="IW64" s="69" t="str">
        <f t="shared" si="5"/>
        <v/>
      </c>
      <c r="IX64" s="69" t="str">
        <f t="shared" si="5"/>
        <v/>
      </c>
      <c r="IY64" s="69" t="str">
        <f t="shared" si="5"/>
        <v/>
      </c>
      <c r="IZ64" s="69" t="str">
        <f t="shared" si="5"/>
        <v/>
      </c>
      <c r="JA64" s="69" t="str">
        <f t="shared" si="5"/>
        <v/>
      </c>
      <c r="JB64" s="69" t="str">
        <f t="shared" si="5"/>
        <v/>
      </c>
      <c r="JC64" s="69" t="str">
        <f t="shared" si="5"/>
        <v/>
      </c>
      <c r="JD64" s="69" t="str">
        <f t="shared" si="5"/>
        <v/>
      </c>
      <c r="JE64" s="69" t="str">
        <f t="shared" si="5"/>
        <v/>
      </c>
      <c r="JF64" s="69" t="str">
        <f t="shared" si="5"/>
        <v/>
      </c>
      <c r="JG64" s="69" t="str">
        <f t="shared" si="5"/>
        <v/>
      </c>
      <c r="JH64" s="69" t="str">
        <f t="shared" si="5"/>
        <v/>
      </c>
      <c r="JI64" s="69" t="str">
        <f t="shared" si="5"/>
        <v/>
      </c>
      <c r="JJ64" s="69" t="str">
        <f t="shared" si="5"/>
        <v/>
      </c>
      <c r="JK64" s="69" t="str">
        <f t="shared" si="5"/>
        <v/>
      </c>
      <c r="JL64" s="69" t="str">
        <f t="shared" si="5"/>
        <v/>
      </c>
      <c r="JM64" s="69" t="str">
        <f t="shared" si="5"/>
        <v/>
      </c>
      <c r="JN64" s="69" t="str">
        <f t="shared" si="5"/>
        <v/>
      </c>
      <c r="JO64" s="69" t="str">
        <f t="shared" si="5"/>
        <v/>
      </c>
      <c r="JP64" s="69" t="str">
        <f t="shared" si="5"/>
        <v/>
      </c>
      <c r="JQ64" s="69" t="str">
        <f t="shared" si="5"/>
        <v/>
      </c>
      <c r="JR64" s="69" t="str">
        <f t="shared" si="5"/>
        <v/>
      </c>
      <c r="JS64" s="69" t="str">
        <f t="shared" si="5"/>
        <v/>
      </c>
      <c r="JT64" s="69" t="str">
        <f t="shared" si="5"/>
        <v/>
      </c>
      <c r="JU64" s="69" t="str">
        <f t="shared" si="5"/>
        <v/>
      </c>
      <c r="JV64" s="69" t="str">
        <f t="shared" si="5"/>
        <v/>
      </c>
      <c r="JW64" s="69" t="str">
        <f t="shared" si="5"/>
        <v/>
      </c>
      <c r="JX64" s="69" t="str">
        <f t="shared" si="5"/>
        <v/>
      </c>
      <c r="JY64" s="69" t="str">
        <f t="shared" si="5"/>
        <v/>
      </c>
      <c r="JZ64" s="69" t="str">
        <f t="shared" si="5"/>
        <v/>
      </c>
      <c r="KA64" s="69" t="str">
        <f t="shared" si="5"/>
        <v/>
      </c>
      <c r="KB64" s="69" t="str">
        <f t="shared" si="5"/>
        <v/>
      </c>
      <c r="KC64" s="69" t="str">
        <f t="shared" si="5"/>
        <v/>
      </c>
      <c r="KD64" s="69" t="str">
        <f t="shared" si="5"/>
        <v/>
      </c>
      <c r="KE64" s="69" t="str">
        <f t="shared" si="5"/>
        <v/>
      </c>
      <c r="KF64" s="69" t="str">
        <f t="shared" si="5"/>
        <v/>
      </c>
      <c r="KG64" s="69" t="str">
        <f t="shared" si="5"/>
        <v/>
      </c>
      <c r="KH64" s="69" t="str">
        <f t="shared" si="5"/>
        <v/>
      </c>
      <c r="KI64" s="69" t="str">
        <f t="shared" si="5"/>
        <v/>
      </c>
      <c r="KJ64" s="69" t="str">
        <f t="shared" si="5"/>
        <v/>
      </c>
      <c r="KK64" s="69" t="str">
        <f t="shared" si="5"/>
        <v/>
      </c>
      <c r="KL64" s="69" t="str">
        <f t="shared" si="5"/>
        <v/>
      </c>
      <c r="KM64" s="69" t="str">
        <f t="shared" si="5"/>
        <v/>
      </c>
      <c r="KN64" s="69" t="str">
        <f t="shared" si="5"/>
        <v/>
      </c>
      <c r="KO64" s="69" t="str">
        <f t="shared" si="5"/>
        <v/>
      </c>
      <c r="KP64" s="69" t="str">
        <f t="shared" si="5"/>
        <v/>
      </c>
      <c r="KQ64" s="69" t="str">
        <f t="shared" si="5"/>
        <v/>
      </c>
      <c r="KR64" s="69" t="str">
        <f t="shared" si="5"/>
        <v/>
      </c>
      <c r="KS64" s="69" t="str">
        <f t="shared" si="5"/>
        <v/>
      </c>
      <c r="KT64" s="69" t="str">
        <f t="shared" si="5"/>
        <v/>
      </c>
      <c r="KU64" s="69" t="str">
        <f t="shared" si="5"/>
        <v/>
      </c>
      <c r="KV64" s="69" t="str">
        <f t="shared" si="5"/>
        <v/>
      </c>
      <c r="KW64" s="69" t="str">
        <f t="shared" si="5"/>
        <v/>
      </c>
      <c r="KX64" s="69" t="str">
        <f t="shared" si="5"/>
        <v/>
      </c>
      <c r="KY64" s="69" t="str">
        <f t="shared" si="5"/>
        <v/>
      </c>
      <c r="KZ64" s="69" t="str">
        <f t="shared" si="5"/>
        <v/>
      </c>
      <c r="LA64" s="69" t="str">
        <f t="shared" si="5"/>
        <v/>
      </c>
      <c r="LB64" s="69" t="str">
        <f t="shared" si="5"/>
        <v/>
      </c>
      <c r="LC64" s="69" t="str">
        <f t="shared" si="5"/>
        <v/>
      </c>
      <c r="LD64" s="69" t="str">
        <f t="shared" si="5"/>
        <v/>
      </c>
      <c r="LE64" s="69" t="str">
        <f t="shared" si="5"/>
        <v/>
      </c>
      <c r="LF64" s="69" t="str">
        <f t="shared" si="5"/>
        <v/>
      </c>
      <c r="LG64" s="69" t="str">
        <f t="shared" ref="LG64:NR64" si="6">IF(LG40="","",SUM(LG40:LG43))</f>
        <v/>
      </c>
      <c r="LH64" s="69" t="str">
        <f t="shared" si="6"/>
        <v/>
      </c>
      <c r="LI64" s="69" t="str">
        <f t="shared" si="6"/>
        <v/>
      </c>
      <c r="LJ64" s="69" t="str">
        <f t="shared" si="6"/>
        <v/>
      </c>
      <c r="LK64" s="69" t="str">
        <f t="shared" si="6"/>
        <v/>
      </c>
      <c r="LL64" s="69" t="str">
        <f t="shared" si="6"/>
        <v/>
      </c>
      <c r="LM64" s="69" t="str">
        <f t="shared" si="6"/>
        <v/>
      </c>
      <c r="LN64" s="69" t="str">
        <f t="shared" si="6"/>
        <v/>
      </c>
      <c r="LO64" s="69" t="str">
        <f t="shared" si="6"/>
        <v/>
      </c>
      <c r="LP64" s="69" t="str">
        <f t="shared" si="6"/>
        <v/>
      </c>
      <c r="LQ64" s="69" t="str">
        <f t="shared" si="6"/>
        <v/>
      </c>
      <c r="LR64" s="69" t="str">
        <f t="shared" si="6"/>
        <v/>
      </c>
      <c r="LS64" s="69" t="str">
        <f t="shared" si="6"/>
        <v/>
      </c>
      <c r="LT64" s="69" t="str">
        <f t="shared" si="6"/>
        <v/>
      </c>
      <c r="LU64" s="69" t="str">
        <f t="shared" si="6"/>
        <v/>
      </c>
      <c r="LV64" s="69" t="str">
        <f t="shared" si="6"/>
        <v/>
      </c>
      <c r="LW64" s="69" t="str">
        <f t="shared" si="6"/>
        <v/>
      </c>
      <c r="LX64" s="69" t="str">
        <f t="shared" si="6"/>
        <v/>
      </c>
      <c r="LY64" s="69" t="str">
        <f t="shared" si="6"/>
        <v/>
      </c>
      <c r="LZ64" s="69" t="str">
        <f t="shared" si="6"/>
        <v/>
      </c>
      <c r="MA64" s="69" t="str">
        <f t="shared" si="6"/>
        <v/>
      </c>
      <c r="MB64" s="69" t="str">
        <f t="shared" si="6"/>
        <v/>
      </c>
      <c r="MC64" s="69" t="str">
        <f t="shared" si="6"/>
        <v/>
      </c>
      <c r="MD64" s="69" t="str">
        <f t="shared" si="6"/>
        <v/>
      </c>
      <c r="ME64" s="69" t="str">
        <f t="shared" si="6"/>
        <v/>
      </c>
      <c r="MF64" s="69" t="str">
        <f t="shared" si="6"/>
        <v/>
      </c>
      <c r="MG64" s="69" t="str">
        <f t="shared" si="6"/>
        <v/>
      </c>
      <c r="MH64" s="69" t="str">
        <f t="shared" si="6"/>
        <v/>
      </c>
      <c r="MI64" s="69" t="str">
        <f t="shared" si="6"/>
        <v/>
      </c>
      <c r="MJ64" s="69" t="str">
        <f t="shared" si="6"/>
        <v/>
      </c>
      <c r="MK64" s="69" t="str">
        <f t="shared" si="6"/>
        <v/>
      </c>
      <c r="ML64" s="69" t="str">
        <f t="shared" si="6"/>
        <v/>
      </c>
      <c r="MM64" s="69" t="str">
        <f t="shared" si="6"/>
        <v/>
      </c>
      <c r="MN64" s="69" t="str">
        <f t="shared" si="6"/>
        <v/>
      </c>
      <c r="MO64" s="69" t="str">
        <f t="shared" si="6"/>
        <v/>
      </c>
      <c r="MP64" s="69" t="str">
        <f t="shared" si="6"/>
        <v/>
      </c>
      <c r="MQ64" s="69" t="str">
        <f t="shared" si="6"/>
        <v/>
      </c>
      <c r="MR64" s="69" t="str">
        <f t="shared" si="6"/>
        <v/>
      </c>
      <c r="MS64" s="69" t="str">
        <f t="shared" si="6"/>
        <v/>
      </c>
      <c r="MT64" s="69" t="str">
        <f t="shared" si="6"/>
        <v/>
      </c>
      <c r="MU64" s="69" t="str">
        <f t="shared" si="6"/>
        <v/>
      </c>
      <c r="MV64" s="69" t="str">
        <f t="shared" si="6"/>
        <v/>
      </c>
      <c r="MW64" s="69" t="str">
        <f t="shared" si="6"/>
        <v/>
      </c>
      <c r="MX64" s="69" t="str">
        <f t="shared" si="6"/>
        <v/>
      </c>
      <c r="MY64" s="69" t="str">
        <f t="shared" si="6"/>
        <v/>
      </c>
      <c r="MZ64" s="69" t="str">
        <f t="shared" si="6"/>
        <v/>
      </c>
      <c r="NA64" s="69" t="str">
        <f t="shared" si="6"/>
        <v/>
      </c>
      <c r="NB64" s="69" t="str">
        <f t="shared" si="6"/>
        <v/>
      </c>
      <c r="NC64" s="69" t="str">
        <f t="shared" si="6"/>
        <v/>
      </c>
      <c r="ND64" s="69" t="str">
        <f t="shared" si="6"/>
        <v/>
      </c>
      <c r="NE64" s="69" t="str">
        <f t="shared" si="6"/>
        <v/>
      </c>
      <c r="NF64" s="69" t="str">
        <f t="shared" si="6"/>
        <v/>
      </c>
      <c r="NG64" s="69" t="str">
        <f t="shared" si="6"/>
        <v/>
      </c>
      <c r="NH64" s="69" t="str">
        <f t="shared" si="6"/>
        <v/>
      </c>
      <c r="NI64" s="69" t="str">
        <f t="shared" si="6"/>
        <v/>
      </c>
      <c r="NJ64" s="69" t="str">
        <f t="shared" si="6"/>
        <v/>
      </c>
      <c r="NK64" s="69" t="str">
        <f t="shared" si="6"/>
        <v/>
      </c>
      <c r="NL64" s="69" t="str">
        <f t="shared" si="6"/>
        <v/>
      </c>
      <c r="NM64" s="69" t="str">
        <f t="shared" si="6"/>
        <v/>
      </c>
      <c r="NN64" s="69" t="str">
        <f t="shared" si="6"/>
        <v/>
      </c>
      <c r="NO64" s="69" t="str">
        <f t="shared" si="6"/>
        <v/>
      </c>
      <c r="NP64" s="69" t="str">
        <f t="shared" si="6"/>
        <v/>
      </c>
      <c r="NQ64" s="69" t="str">
        <f t="shared" si="6"/>
        <v/>
      </c>
      <c r="NR64" s="69" t="str">
        <f t="shared" si="6"/>
        <v/>
      </c>
      <c r="NS64" s="69" t="str">
        <f t="shared" ref="NS64:QD64" si="7">IF(NS40="","",SUM(NS40:NS43))</f>
        <v/>
      </c>
      <c r="NT64" s="69" t="str">
        <f t="shared" si="7"/>
        <v/>
      </c>
      <c r="NU64" s="69" t="str">
        <f t="shared" si="7"/>
        <v/>
      </c>
      <c r="NV64" s="69" t="str">
        <f t="shared" si="7"/>
        <v/>
      </c>
      <c r="NW64" s="69" t="str">
        <f t="shared" si="7"/>
        <v/>
      </c>
      <c r="NX64" s="69" t="str">
        <f t="shared" si="7"/>
        <v/>
      </c>
      <c r="NY64" s="69" t="str">
        <f t="shared" si="7"/>
        <v/>
      </c>
      <c r="NZ64" s="69" t="str">
        <f t="shared" si="7"/>
        <v/>
      </c>
      <c r="OA64" s="69" t="str">
        <f t="shared" si="7"/>
        <v/>
      </c>
      <c r="OB64" s="69" t="str">
        <f t="shared" si="7"/>
        <v/>
      </c>
      <c r="OC64" s="69" t="str">
        <f t="shared" si="7"/>
        <v/>
      </c>
      <c r="OD64" s="69" t="str">
        <f t="shared" si="7"/>
        <v/>
      </c>
      <c r="OE64" s="69" t="str">
        <f t="shared" si="7"/>
        <v/>
      </c>
      <c r="OF64" s="69" t="str">
        <f t="shared" si="7"/>
        <v/>
      </c>
      <c r="OG64" s="69" t="str">
        <f t="shared" si="7"/>
        <v/>
      </c>
      <c r="OH64" s="69" t="str">
        <f t="shared" si="7"/>
        <v/>
      </c>
      <c r="OI64" s="69" t="str">
        <f t="shared" si="7"/>
        <v/>
      </c>
      <c r="OJ64" s="69" t="str">
        <f t="shared" si="7"/>
        <v/>
      </c>
      <c r="OK64" s="69" t="str">
        <f t="shared" si="7"/>
        <v/>
      </c>
      <c r="OL64" s="69" t="str">
        <f t="shared" si="7"/>
        <v/>
      </c>
      <c r="OM64" s="69" t="str">
        <f t="shared" si="7"/>
        <v/>
      </c>
      <c r="ON64" s="69" t="str">
        <f t="shared" si="7"/>
        <v/>
      </c>
      <c r="OO64" s="69" t="str">
        <f t="shared" si="7"/>
        <v/>
      </c>
      <c r="OP64" s="69" t="str">
        <f t="shared" si="7"/>
        <v/>
      </c>
      <c r="OQ64" s="69" t="str">
        <f t="shared" si="7"/>
        <v/>
      </c>
      <c r="OR64" s="69" t="str">
        <f t="shared" si="7"/>
        <v/>
      </c>
      <c r="OS64" s="69" t="str">
        <f t="shared" si="7"/>
        <v/>
      </c>
      <c r="OT64" s="69" t="str">
        <f t="shared" si="7"/>
        <v/>
      </c>
      <c r="OU64" s="69" t="str">
        <f t="shared" si="7"/>
        <v/>
      </c>
      <c r="OV64" s="69" t="str">
        <f t="shared" si="7"/>
        <v/>
      </c>
      <c r="OW64" s="69" t="str">
        <f t="shared" si="7"/>
        <v/>
      </c>
      <c r="OX64" s="69" t="str">
        <f t="shared" si="7"/>
        <v/>
      </c>
      <c r="OY64" s="69" t="str">
        <f t="shared" si="7"/>
        <v/>
      </c>
      <c r="OZ64" s="69" t="str">
        <f t="shared" si="7"/>
        <v/>
      </c>
      <c r="PA64" s="69" t="str">
        <f t="shared" si="7"/>
        <v/>
      </c>
      <c r="PB64" s="69" t="str">
        <f t="shared" si="7"/>
        <v/>
      </c>
      <c r="PC64" s="69" t="str">
        <f t="shared" si="7"/>
        <v/>
      </c>
      <c r="PD64" s="69" t="str">
        <f t="shared" si="7"/>
        <v/>
      </c>
      <c r="PE64" s="69" t="str">
        <f t="shared" si="7"/>
        <v/>
      </c>
      <c r="PF64" s="69" t="str">
        <f t="shared" si="7"/>
        <v/>
      </c>
      <c r="PG64" s="69" t="str">
        <f t="shared" si="7"/>
        <v/>
      </c>
      <c r="PH64" s="69" t="str">
        <f t="shared" si="7"/>
        <v/>
      </c>
      <c r="PI64" s="69" t="str">
        <f t="shared" si="7"/>
        <v/>
      </c>
      <c r="PJ64" s="69" t="str">
        <f t="shared" si="7"/>
        <v/>
      </c>
      <c r="PK64" s="69" t="str">
        <f t="shared" si="7"/>
        <v/>
      </c>
      <c r="PL64" s="69" t="str">
        <f t="shared" si="7"/>
        <v/>
      </c>
      <c r="PM64" s="69" t="str">
        <f t="shared" si="7"/>
        <v/>
      </c>
      <c r="PN64" s="69" t="str">
        <f t="shared" si="7"/>
        <v/>
      </c>
      <c r="PO64" s="69" t="str">
        <f t="shared" si="7"/>
        <v/>
      </c>
      <c r="PP64" s="69" t="str">
        <f t="shared" si="7"/>
        <v/>
      </c>
      <c r="PQ64" s="69" t="str">
        <f t="shared" si="7"/>
        <v/>
      </c>
      <c r="PR64" s="69" t="str">
        <f t="shared" si="7"/>
        <v/>
      </c>
      <c r="PS64" s="69" t="str">
        <f t="shared" si="7"/>
        <v/>
      </c>
      <c r="PT64" s="69" t="str">
        <f t="shared" si="7"/>
        <v/>
      </c>
      <c r="PU64" s="69" t="str">
        <f t="shared" si="7"/>
        <v/>
      </c>
      <c r="PV64" s="69" t="str">
        <f t="shared" si="7"/>
        <v/>
      </c>
      <c r="PW64" s="69" t="str">
        <f t="shared" si="7"/>
        <v/>
      </c>
      <c r="PX64" s="69" t="str">
        <f t="shared" si="7"/>
        <v/>
      </c>
      <c r="PY64" s="69" t="str">
        <f t="shared" si="7"/>
        <v/>
      </c>
      <c r="PZ64" s="69" t="str">
        <f t="shared" si="7"/>
        <v/>
      </c>
      <c r="QA64" s="69" t="str">
        <f t="shared" si="7"/>
        <v/>
      </c>
      <c r="QB64" s="69" t="str">
        <f t="shared" si="7"/>
        <v/>
      </c>
      <c r="QC64" s="69" t="str">
        <f t="shared" si="7"/>
        <v/>
      </c>
      <c r="QD64" s="69" t="str">
        <f t="shared" si="7"/>
        <v/>
      </c>
      <c r="QE64" s="69" t="str">
        <f t="shared" ref="QE64:SP64" si="8">IF(QE40="","",SUM(QE40:QE43))</f>
        <v/>
      </c>
      <c r="QF64" s="69" t="str">
        <f t="shared" si="8"/>
        <v/>
      </c>
      <c r="QG64" s="69" t="str">
        <f t="shared" si="8"/>
        <v/>
      </c>
      <c r="QH64" s="69" t="str">
        <f t="shared" si="8"/>
        <v/>
      </c>
      <c r="QI64" s="69" t="str">
        <f t="shared" si="8"/>
        <v/>
      </c>
      <c r="QJ64" s="69" t="str">
        <f t="shared" si="8"/>
        <v/>
      </c>
      <c r="QK64" s="69" t="str">
        <f t="shared" si="8"/>
        <v/>
      </c>
      <c r="QL64" s="69" t="str">
        <f t="shared" si="8"/>
        <v/>
      </c>
      <c r="QM64" s="69" t="str">
        <f t="shared" si="8"/>
        <v/>
      </c>
      <c r="QN64" s="69" t="str">
        <f t="shared" si="8"/>
        <v/>
      </c>
      <c r="QO64" s="69" t="str">
        <f t="shared" si="8"/>
        <v/>
      </c>
      <c r="QP64" s="69" t="str">
        <f t="shared" si="8"/>
        <v/>
      </c>
      <c r="QQ64" s="69" t="str">
        <f t="shared" si="8"/>
        <v/>
      </c>
      <c r="QR64" s="69" t="str">
        <f t="shared" si="8"/>
        <v/>
      </c>
      <c r="QS64" s="69" t="str">
        <f t="shared" si="8"/>
        <v/>
      </c>
      <c r="QT64" s="69" t="str">
        <f t="shared" si="8"/>
        <v/>
      </c>
      <c r="QU64" s="69" t="str">
        <f t="shared" si="8"/>
        <v/>
      </c>
      <c r="QV64" s="69" t="str">
        <f t="shared" si="8"/>
        <v/>
      </c>
      <c r="QW64" s="69" t="str">
        <f t="shared" si="8"/>
        <v/>
      </c>
      <c r="QX64" s="69" t="str">
        <f t="shared" si="8"/>
        <v/>
      </c>
      <c r="QY64" s="69" t="str">
        <f t="shared" si="8"/>
        <v/>
      </c>
      <c r="QZ64" s="69" t="str">
        <f t="shared" si="8"/>
        <v/>
      </c>
      <c r="RA64" s="69" t="str">
        <f t="shared" si="8"/>
        <v/>
      </c>
      <c r="RB64" s="69" t="str">
        <f t="shared" si="8"/>
        <v/>
      </c>
      <c r="RC64" s="69" t="str">
        <f t="shared" si="8"/>
        <v/>
      </c>
      <c r="RD64" s="69" t="str">
        <f t="shared" si="8"/>
        <v/>
      </c>
      <c r="RE64" s="69" t="str">
        <f t="shared" si="8"/>
        <v/>
      </c>
      <c r="RF64" s="69" t="str">
        <f t="shared" si="8"/>
        <v/>
      </c>
      <c r="RG64" s="69" t="str">
        <f t="shared" si="8"/>
        <v/>
      </c>
      <c r="RH64" s="69" t="str">
        <f t="shared" si="8"/>
        <v/>
      </c>
      <c r="RI64" s="69" t="str">
        <f t="shared" si="8"/>
        <v/>
      </c>
      <c r="RJ64" s="69" t="str">
        <f t="shared" si="8"/>
        <v/>
      </c>
      <c r="RK64" s="69" t="str">
        <f t="shared" si="8"/>
        <v/>
      </c>
      <c r="RL64" s="69" t="str">
        <f t="shared" si="8"/>
        <v/>
      </c>
      <c r="RM64" s="69" t="str">
        <f t="shared" si="8"/>
        <v/>
      </c>
      <c r="RN64" s="69" t="str">
        <f t="shared" si="8"/>
        <v/>
      </c>
      <c r="RO64" s="69" t="str">
        <f t="shared" si="8"/>
        <v/>
      </c>
      <c r="RP64" s="69" t="str">
        <f t="shared" si="8"/>
        <v/>
      </c>
      <c r="RQ64" s="69" t="str">
        <f t="shared" si="8"/>
        <v/>
      </c>
      <c r="RR64" s="69" t="str">
        <f t="shared" si="8"/>
        <v/>
      </c>
      <c r="RS64" s="69" t="str">
        <f t="shared" si="8"/>
        <v/>
      </c>
      <c r="RT64" s="69" t="str">
        <f t="shared" si="8"/>
        <v/>
      </c>
      <c r="RU64" s="69" t="str">
        <f t="shared" si="8"/>
        <v/>
      </c>
      <c r="RV64" s="69" t="str">
        <f t="shared" si="8"/>
        <v/>
      </c>
      <c r="RW64" s="69" t="str">
        <f t="shared" si="8"/>
        <v/>
      </c>
      <c r="RX64" s="69" t="str">
        <f t="shared" si="8"/>
        <v/>
      </c>
      <c r="RY64" s="69" t="str">
        <f t="shared" si="8"/>
        <v/>
      </c>
      <c r="RZ64" s="69" t="str">
        <f t="shared" si="8"/>
        <v/>
      </c>
      <c r="SA64" s="69" t="str">
        <f t="shared" si="8"/>
        <v/>
      </c>
      <c r="SB64" s="69" t="str">
        <f t="shared" si="8"/>
        <v/>
      </c>
      <c r="SC64" s="69" t="str">
        <f t="shared" si="8"/>
        <v/>
      </c>
      <c r="SD64" s="69" t="str">
        <f t="shared" si="8"/>
        <v/>
      </c>
      <c r="SE64" s="69" t="str">
        <f t="shared" si="8"/>
        <v/>
      </c>
      <c r="SF64" s="69" t="str">
        <f t="shared" si="8"/>
        <v/>
      </c>
      <c r="SG64" s="69" t="str">
        <f t="shared" si="8"/>
        <v/>
      </c>
      <c r="SH64" s="69" t="str">
        <f t="shared" si="8"/>
        <v/>
      </c>
      <c r="SI64" s="69" t="str">
        <f t="shared" si="8"/>
        <v/>
      </c>
      <c r="SJ64" s="69" t="str">
        <f t="shared" si="8"/>
        <v/>
      </c>
      <c r="SK64" s="69" t="str">
        <f t="shared" si="8"/>
        <v/>
      </c>
      <c r="SL64" s="69" t="str">
        <f t="shared" si="8"/>
        <v/>
      </c>
      <c r="SM64" s="69" t="str">
        <f t="shared" si="8"/>
        <v/>
      </c>
      <c r="SN64" s="69" t="str">
        <f t="shared" si="8"/>
        <v/>
      </c>
      <c r="SO64" s="69" t="str">
        <f t="shared" si="8"/>
        <v/>
      </c>
      <c r="SP64" s="69" t="str">
        <f t="shared" si="8"/>
        <v/>
      </c>
      <c r="SQ64" s="69" t="str">
        <f t="shared" ref="SQ64:VB64" si="9">IF(SQ40="","",SUM(SQ40:SQ43))</f>
        <v/>
      </c>
      <c r="SR64" s="69" t="str">
        <f t="shared" si="9"/>
        <v/>
      </c>
      <c r="SS64" s="69" t="str">
        <f t="shared" si="9"/>
        <v/>
      </c>
      <c r="ST64" s="69" t="str">
        <f t="shared" si="9"/>
        <v/>
      </c>
      <c r="SU64" s="69" t="str">
        <f t="shared" si="9"/>
        <v/>
      </c>
      <c r="SV64" s="69" t="str">
        <f t="shared" si="9"/>
        <v/>
      </c>
      <c r="SW64" s="69" t="str">
        <f t="shared" si="9"/>
        <v/>
      </c>
      <c r="SX64" s="69" t="str">
        <f t="shared" si="9"/>
        <v/>
      </c>
      <c r="SY64" s="69" t="str">
        <f t="shared" si="9"/>
        <v/>
      </c>
      <c r="SZ64" s="69" t="str">
        <f t="shared" si="9"/>
        <v/>
      </c>
      <c r="TA64" s="69" t="str">
        <f t="shared" si="9"/>
        <v/>
      </c>
      <c r="TB64" s="69" t="str">
        <f t="shared" si="9"/>
        <v/>
      </c>
      <c r="TC64" s="69" t="str">
        <f t="shared" si="9"/>
        <v/>
      </c>
      <c r="TD64" s="69" t="str">
        <f t="shared" si="9"/>
        <v/>
      </c>
      <c r="TE64" s="69" t="str">
        <f t="shared" si="9"/>
        <v/>
      </c>
      <c r="TF64" s="69" t="str">
        <f t="shared" si="9"/>
        <v/>
      </c>
      <c r="TG64" s="69" t="str">
        <f t="shared" si="9"/>
        <v/>
      </c>
      <c r="TH64" s="69" t="str">
        <f t="shared" si="9"/>
        <v/>
      </c>
      <c r="TI64" s="69" t="str">
        <f t="shared" si="9"/>
        <v/>
      </c>
      <c r="TJ64" s="69" t="str">
        <f t="shared" si="9"/>
        <v/>
      </c>
      <c r="TK64" s="69" t="str">
        <f t="shared" si="9"/>
        <v/>
      </c>
      <c r="TL64" s="69" t="str">
        <f t="shared" si="9"/>
        <v/>
      </c>
      <c r="TM64" s="69" t="str">
        <f t="shared" si="9"/>
        <v/>
      </c>
      <c r="TN64" s="69" t="str">
        <f t="shared" si="9"/>
        <v/>
      </c>
      <c r="TO64" s="69" t="str">
        <f t="shared" si="9"/>
        <v/>
      </c>
      <c r="TP64" s="69" t="str">
        <f t="shared" si="9"/>
        <v/>
      </c>
      <c r="TQ64" s="69" t="str">
        <f t="shared" si="9"/>
        <v/>
      </c>
      <c r="TR64" s="69" t="str">
        <f t="shared" si="9"/>
        <v/>
      </c>
      <c r="TS64" s="69" t="str">
        <f t="shared" si="9"/>
        <v/>
      </c>
      <c r="TT64" s="69" t="str">
        <f t="shared" si="9"/>
        <v/>
      </c>
      <c r="TU64" s="69" t="str">
        <f t="shared" si="9"/>
        <v/>
      </c>
      <c r="TV64" s="69" t="str">
        <f t="shared" si="9"/>
        <v/>
      </c>
      <c r="TW64" s="69" t="str">
        <f t="shared" si="9"/>
        <v/>
      </c>
      <c r="TX64" s="69" t="str">
        <f t="shared" si="9"/>
        <v/>
      </c>
      <c r="TY64" s="69" t="str">
        <f t="shared" si="9"/>
        <v/>
      </c>
      <c r="TZ64" s="69" t="str">
        <f t="shared" si="9"/>
        <v/>
      </c>
      <c r="UA64" s="69" t="str">
        <f t="shared" si="9"/>
        <v/>
      </c>
      <c r="UB64" s="69" t="str">
        <f t="shared" si="9"/>
        <v/>
      </c>
      <c r="UC64" s="69" t="str">
        <f t="shared" si="9"/>
        <v/>
      </c>
      <c r="UD64" s="69" t="str">
        <f t="shared" si="9"/>
        <v/>
      </c>
      <c r="UE64" s="69" t="str">
        <f t="shared" si="9"/>
        <v/>
      </c>
      <c r="UF64" s="69" t="str">
        <f t="shared" si="9"/>
        <v/>
      </c>
      <c r="UG64" s="69" t="str">
        <f t="shared" si="9"/>
        <v/>
      </c>
      <c r="UH64" s="69" t="str">
        <f t="shared" si="9"/>
        <v/>
      </c>
      <c r="UI64" s="69" t="str">
        <f t="shared" si="9"/>
        <v/>
      </c>
      <c r="UJ64" s="69" t="str">
        <f t="shared" si="9"/>
        <v/>
      </c>
      <c r="UK64" s="69" t="str">
        <f t="shared" si="9"/>
        <v/>
      </c>
      <c r="UL64" s="69" t="str">
        <f t="shared" si="9"/>
        <v/>
      </c>
      <c r="UM64" s="69" t="str">
        <f t="shared" si="9"/>
        <v/>
      </c>
      <c r="UN64" s="69" t="str">
        <f t="shared" si="9"/>
        <v/>
      </c>
      <c r="UO64" s="69" t="str">
        <f t="shared" si="9"/>
        <v/>
      </c>
      <c r="UP64" s="69" t="str">
        <f t="shared" si="9"/>
        <v/>
      </c>
      <c r="UQ64" s="69" t="str">
        <f t="shared" si="9"/>
        <v/>
      </c>
      <c r="UR64" s="69" t="str">
        <f t="shared" si="9"/>
        <v/>
      </c>
      <c r="US64" s="69" t="str">
        <f t="shared" si="9"/>
        <v/>
      </c>
      <c r="UT64" s="69" t="str">
        <f t="shared" si="9"/>
        <v/>
      </c>
      <c r="UU64" s="69" t="str">
        <f t="shared" si="9"/>
        <v/>
      </c>
      <c r="UV64" s="69" t="str">
        <f t="shared" si="9"/>
        <v/>
      </c>
      <c r="UW64" s="69" t="str">
        <f t="shared" si="9"/>
        <v/>
      </c>
      <c r="UX64" s="69" t="str">
        <f t="shared" si="9"/>
        <v/>
      </c>
      <c r="UY64" s="69" t="str">
        <f t="shared" si="9"/>
        <v/>
      </c>
      <c r="UZ64" s="69" t="str">
        <f t="shared" si="9"/>
        <v/>
      </c>
      <c r="VA64" s="69" t="str">
        <f t="shared" si="9"/>
        <v/>
      </c>
      <c r="VB64" s="69" t="str">
        <f t="shared" si="9"/>
        <v/>
      </c>
      <c r="VC64" s="69" t="str">
        <f t="shared" ref="VC64:XN64" si="10">IF(VC40="","",SUM(VC40:VC43))</f>
        <v/>
      </c>
      <c r="VD64" s="69" t="str">
        <f t="shared" si="10"/>
        <v/>
      </c>
      <c r="VE64" s="69" t="str">
        <f t="shared" si="10"/>
        <v/>
      </c>
      <c r="VF64" s="69" t="str">
        <f t="shared" si="10"/>
        <v/>
      </c>
      <c r="VG64" s="69" t="str">
        <f t="shared" si="10"/>
        <v/>
      </c>
      <c r="VH64" s="69" t="str">
        <f t="shared" si="10"/>
        <v/>
      </c>
      <c r="VI64" s="69" t="str">
        <f t="shared" si="10"/>
        <v/>
      </c>
      <c r="VJ64" s="69" t="str">
        <f t="shared" si="10"/>
        <v/>
      </c>
      <c r="VK64" s="69" t="str">
        <f t="shared" si="10"/>
        <v/>
      </c>
      <c r="VL64" s="69" t="str">
        <f t="shared" si="10"/>
        <v/>
      </c>
      <c r="VM64" s="69" t="str">
        <f t="shared" si="10"/>
        <v/>
      </c>
      <c r="VN64" s="69" t="str">
        <f t="shared" si="10"/>
        <v/>
      </c>
      <c r="VO64" s="69" t="str">
        <f t="shared" si="10"/>
        <v/>
      </c>
      <c r="VP64" s="69" t="str">
        <f t="shared" si="10"/>
        <v/>
      </c>
      <c r="VQ64" s="69" t="str">
        <f t="shared" si="10"/>
        <v/>
      </c>
      <c r="VR64" s="69" t="str">
        <f t="shared" si="10"/>
        <v/>
      </c>
      <c r="VS64" s="69" t="str">
        <f t="shared" si="10"/>
        <v/>
      </c>
      <c r="VT64" s="69" t="str">
        <f t="shared" si="10"/>
        <v/>
      </c>
      <c r="VU64" s="69" t="str">
        <f t="shared" si="10"/>
        <v/>
      </c>
      <c r="VV64" s="69" t="str">
        <f t="shared" si="10"/>
        <v/>
      </c>
      <c r="VW64" s="69" t="str">
        <f t="shared" si="10"/>
        <v/>
      </c>
      <c r="VX64" s="69" t="str">
        <f t="shared" si="10"/>
        <v/>
      </c>
      <c r="VY64" s="69" t="str">
        <f t="shared" si="10"/>
        <v/>
      </c>
      <c r="VZ64" s="69" t="str">
        <f t="shared" si="10"/>
        <v/>
      </c>
      <c r="WA64" s="69" t="str">
        <f t="shared" si="10"/>
        <v/>
      </c>
      <c r="WB64" s="69" t="str">
        <f t="shared" si="10"/>
        <v/>
      </c>
      <c r="WC64" s="69" t="str">
        <f t="shared" si="10"/>
        <v/>
      </c>
      <c r="WD64" s="69" t="str">
        <f t="shared" si="10"/>
        <v/>
      </c>
      <c r="WE64" s="69" t="str">
        <f t="shared" si="10"/>
        <v/>
      </c>
      <c r="WF64" s="69" t="str">
        <f t="shared" si="10"/>
        <v/>
      </c>
      <c r="WG64" s="69" t="str">
        <f t="shared" si="10"/>
        <v/>
      </c>
      <c r="WH64" s="69" t="str">
        <f t="shared" si="10"/>
        <v/>
      </c>
      <c r="WI64" s="69" t="str">
        <f t="shared" si="10"/>
        <v/>
      </c>
      <c r="WJ64" s="69" t="str">
        <f t="shared" si="10"/>
        <v/>
      </c>
      <c r="WK64" s="69" t="str">
        <f t="shared" si="10"/>
        <v/>
      </c>
      <c r="WL64" s="69" t="str">
        <f t="shared" si="10"/>
        <v/>
      </c>
      <c r="WM64" s="69" t="str">
        <f t="shared" si="10"/>
        <v/>
      </c>
      <c r="WN64" s="69" t="str">
        <f t="shared" si="10"/>
        <v/>
      </c>
      <c r="WO64" s="69" t="str">
        <f t="shared" si="10"/>
        <v/>
      </c>
      <c r="WP64" s="69" t="str">
        <f t="shared" si="10"/>
        <v/>
      </c>
      <c r="WQ64" s="69" t="str">
        <f t="shared" si="10"/>
        <v/>
      </c>
      <c r="WR64" s="69" t="str">
        <f t="shared" si="10"/>
        <v/>
      </c>
      <c r="WS64" s="69" t="str">
        <f t="shared" si="10"/>
        <v/>
      </c>
      <c r="WT64" s="69" t="str">
        <f t="shared" si="10"/>
        <v/>
      </c>
      <c r="WU64" s="69" t="str">
        <f t="shared" si="10"/>
        <v/>
      </c>
      <c r="WV64" s="69" t="str">
        <f t="shared" si="10"/>
        <v/>
      </c>
      <c r="WW64" s="69" t="str">
        <f t="shared" si="10"/>
        <v/>
      </c>
      <c r="WX64" s="69" t="str">
        <f t="shared" si="10"/>
        <v/>
      </c>
      <c r="WY64" s="69" t="str">
        <f t="shared" si="10"/>
        <v/>
      </c>
      <c r="WZ64" s="69" t="str">
        <f t="shared" si="10"/>
        <v/>
      </c>
      <c r="XA64" s="69" t="str">
        <f t="shared" si="10"/>
        <v/>
      </c>
      <c r="XB64" s="69" t="str">
        <f t="shared" si="10"/>
        <v/>
      </c>
      <c r="XC64" s="69" t="str">
        <f t="shared" si="10"/>
        <v/>
      </c>
      <c r="XD64" s="69" t="str">
        <f t="shared" si="10"/>
        <v/>
      </c>
      <c r="XE64" s="69" t="str">
        <f t="shared" si="10"/>
        <v/>
      </c>
      <c r="XF64" s="69" t="str">
        <f t="shared" si="10"/>
        <v/>
      </c>
      <c r="XG64" s="69" t="str">
        <f t="shared" si="10"/>
        <v/>
      </c>
      <c r="XH64" s="69" t="str">
        <f t="shared" si="10"/>
        <v/>
      </c>
      <c r="XI64" s="69" t="str">
        <f t="shared" si="10"/>
        <v/>
      </c>
      <c r="XJ64" s="69" t="str">
        <f t="shared" si="10"/>
        <v/>
      </c>
      <c r="XK64" s="69" t="str">
        <f t="shared" si="10"/>
        <v/>
      </c>
      <c r="XL64" s="69" t="str">
        <f t="shared" si="10"/>
        <v/>
      </c>
      <c r="XM64" s="69" t="str">
        <f t="shared" si="10"/>
        <v/>
      </c>
      <c r="XN64" s="69" t="str">
        <f t="shared" si="10"/>
        <v/>
      </c>
      <c r="XO64" s="69" t="str">
        <f t="shared" ref="XO64:ZZ64" si="11">IF(XO40="","",SUM(XO40:XO43))</f>
        <v/>
      </c>
      <c r="XP64" s="69" t="str">
        <f t="shared" si="11"/>
        <v/>
      </c>
      <c r="XQ64" s="69" t="str">
        <f t="shared" si="11"/>
        <v/>
      </c>
      <c r="XR64" s="69" t="str">
        <f t="shared" si="11"/>
        <v/>
      </c>
      <c r="XS64" s="69" t="str">
        <f t="shared" si="11"/>
        <v/>
      </c>
      <c r="XT64" s="69" t="str">
        <f t="shared" si="11"/>
        <v/>
      </c>
      <c r="XU64" s="69" t="str">
        <f t="shared" si="11"/>
        <v/>
      </c>
      <c r="XV64" s="69" t="str">
        <f t="shared" si="11"/>
        <v/>
      </c>
      <c r="XW64" s="69" t="str">
        <f t="shared" si="11"/>
        <v/>
      </c>
      <c r="XX64" s="69" t="str">
        <f t="shared" si="11"/>
        <v/>
      </c>
      <c r="XY64" s="69" t="str">
        <f t="shared" si="11"/>
        <v/>
      </c>
      <c r="XZ64" s="69" t="str">
        <f t="shared" si="11"/>
        <v/>
      </c>
      <c r="YA64" s="69" t="str">
        <f t="shared" si="11"/>
        <v/>
      </c>
      <c r="YB64" s="69" t="str">
        <f t="shared" si="11"/>
        <v/>
      </c>
      <c r="YC64" s="69" t="str">
        <f t="shared" si="11"/>
        <v/>
      </c>
      <c r="YD64" s="69" t="str">
        <f t="shared" si="11"/>
        <v/>
      </c>
      <c r="YE64" s="69" t="str">
        <f t="shared" si="11"/>
        <v/>
      </c>
      <c r="YF64" s="69" t="str">
        <f t="shared" si="11"/>
        <v/>
      </c>
      <c r="YG64" s="69" t="str">
        <f t="shared" si="11"/>
        <v/>
      </c>
      <c r="YH64" s="69" t="str">
        <f t="shared" si="11"/>
        <v/>
      </c>
      <c r="YI64" s="69" t="str">
        <f t="shared" si="11"/>
        <v/>
      </c>
      <c r="YJ64" s="69" t="str">
        <f t="shared" si="11"/>
        <v/>
      </c>
      <c r="YK64" s="69" t="str">
        <f t="shared" si="11"/>
        <v/>
      </c>
      <c r="YL64" s="69" t="str">
        <f t="shared" si="11"/>
        <v/>
      </c>
      <c r="YM64" s="69" t="str">
        <f t="shared" si="11"/>
        <v/>
      </c>
      <c r="YN64" s="69" t="str">
        <f t="shared" si="11"/>
        <v/>
      </c>
      <c r="YO64" s="69" t="str">
        <f t="shared" si="11"/>
        <v/>
      </c>
      <c r="YP64" s="69" t="str">
        <f t="shared" si="11"/>
        <v/>
      </c>
      <c r="YQ64" s="69" t="str">
        <f t="shared" si="11"/>
        <v/>
      </c>
      <c r="YR64" s="69" t="str">
        <f t="shared" si="11"/>
        <v/>
      </c>
      <c r="YS64" s="69" t="str">
        <f t="shared" si="11"/>
        <v/>
      </c>
      <c r="YT64" s="69" t="str">
        <f t="shared" si="11"/>
        <v/>
      </c>
      <c r="YU64" s="69" t="str">
        <f t="shared" si="11"/>
        <v/>
      </c>
      <c r="YV64" s="69" t="str">
        <f t="shared" si="11"/>
        <v/>
      </c>
      <c r="YW64" s="69" t="str">
        <f t="shared" si="11"/>
        <v/>
      </c>
      <c r="YX64" s="69" t="str">
        <f t="shared" si="11"/>
        <v/>
      </c>
      <c r="YY64" s="69" t="str">
        <f t="shared" si="11"/>
        <v/>
      </c>
      <c r="YZ64" s="69" t="str">
        <f t="shared" si="11"/>
        <v/>
      </c>
      <c r="ZA64" s="69" t="str">
        <f t="shared" si="11"/>
        <v/>
      </c>
      <c r="ZB64" s="69" t="str">
        <f t="shared" si="11"/>
        <v/>
      </c>
      <c r="ZC64" s="69" t="str">
        <f t="shared" si="11"/>
        <v/>
      </c>
      <c r="ZD64" s="69" t="str">
        <f t="shared" si="11"/>
        <v/>
      </c>
      <c r="ZE64" s="69" t="str">
        <f t="shared" si="11"/>
        <v/>
      </c>
      <c r="ZF64" s="69" t="str">
        <f t="shared" si="11"/>
        <v/>
      </c>
      <c r="ZG64" s="69" t="str">
        <f t="shared" si="11"/>
        <v/>
      </c>
      <c r="ZH64" s="69" t="str">
        <f t="shared" si="11"/>
        <v/>
      </c>
      <c r="ZI64" s="69" t="str">
        <f t="shared" si="11"/>
        <v/>
      </c>
      <c r="ZJ64" s="69" t="str">
        <f t="shared" si="11"/>
        <v/>
      </c>
      <c r="ZK64" s="69" t="str">
        <f t="shared" si="11"/>
        <v/>
      </c>
      <c r="ZL64" s="69" t="str">
        <f t="shared" si="11"/>
        <v/>
      </c>
      <c r="ZM64" s="69" t="str">
        <f t="shared" si="11"/>
        <v/>
      </c>
      <c r="ZN64" s="69" t="str">
        <f t="shared" si="11"/>
        <v/>
      </c>
      <c r="ZO64" s="69" t="str">
        <f t="shared" si="11"/>
        <v/>
      </c>
      <c r="ZP64" s="69" t="str">
        <f t="shared" si="11"/>
        <v/>
      </c>
      <c r="ZQ64" s="69" t="str">
        <f t="shared" si="11"/>
        <v/>
      </c>
      <c r="ZR64" s="69" t="str">
        <f t="shared" si="11"/>
        <v/>
      </c>
      <c r="ZS64" s="69" t="str">
        <f t="shared" si="11"/>
        <v/>
      </c>
      <c r="ZT64" s="69" t="str">
        <f t="shared" si="11"/>
        <v/>
      </c>
      <c r="ZU64" s="69" t="str">
        <f t="shared" si="11"/>
        <v/>
      </c>
      <c r="ZV64" s="69" t="str">
        <f t="shared" si="11"/>
        <v/>
      </c>
      <c r="ZW64" s="69" t="str">
        <f t="shared" si="11"/>
        <v/>
      </c>
      <c r="ZX64" s="69" t="str">
        <f t="shared" si="11"/>
        <v/>
      </c>
      <c r="ZY64" s="69" t="str">
        <f t="shared" si="11"/>
        <v/>
      </c>
      <c r="ZZ64" s="69" t="str">
        <f t="shared" si="11"/>
        <v/>
      </c>
      <c r="AAA64" s="69" t="str">
        <f t="shared" ref="AAA64:ACL64" si="12">IF(AAA40="","",SUM(AAA40:AAA43))</f>
        <v/>
      </c>
      <c r="AAB64" s="69" t="str">
        <f t="shared" si="12"/>
        <v/>
      </c>
      <c r="AAC64" s="69" t="str">
        <f t="shared" si="12"/>
        <v/>
      </c>
      <c r="AAD64" s="69" t="str">
        <f t="shared" si="12"/>
        <v/>
      </c>
      <c r="AAE64" s="69" t="str">
        <f t="shared" si="12"/>
        <v/>
      </c>
      <c r="AAF64" s="69" t="str">
        <f t="shared" si="12"/>
        <v/>
      </c>
      <c r="AAG64" s="69" t="str">
        <f t="shared" si="12"/>
        <v/>
      </c>
      <c r="AAH64" s="69" t="str">
        <f t="shared" si="12"/>
        <v/>
      </c>
      <c r="AAI64" s="69" t="str">
        <f t="shared" si="12"/>
        <v/>
      </c>
      <c r="AAJ64" s="69" t="str">
        <f t="shared" si="12"/>
        <v/>
      </c>
      <c r="AAK64" s="69" t="str">
        <f t="shared" si="12"/>
        <v/>
      </c>
      <c r="AAL64" s="69" t="str">
        <f t="shared" si="12"/>
        <v/>
      </c>
      <c r="AAM64" s="69" t="str">
        <f t="shared" si="12"/>
        <v/>
      </c>
      <c r="AAN64" s="69" t="str">
        <f t="shared" si="12"/>
        <v/>
      </c>
      <c r="AAO64" s="69" t="str">
        <f t="shared" si="12"/>
        <v/>
      </c>
      <c r="AAP64" s="69" t="str">
        <f t="shared" si="12"/>
        <v/>
      </c>
      <c r="AAQ64" s="69" t="str">
        <f t="shared" si="12"/>
        <v/>
      </c>
      <c r="AAR64" s="69" t="str">
        <f t="shared" si="12"/>
        <v/>
      </c>
      <c r="AAS64" s="69" t="str">
        <f t="shared" si="12"/>
        <v/>
      </c>
      <c r="AAT64" s="69" t="str">
        <f t="shared" si="12"/>
        <v/>
      </c>
      <c r="AAU64" s="69" t="str">
        <f t="shared" si="12"/>
        <v/>
      </c>
      <c r="AAV64" s="69" t="str">
        <f t="shared" si="12"/>
        <v/>
      </c>
      <c r="AAW64" s="69" t="str">
        <f t="shared" si="12"/>
        <v/>
      </c>
      <c r="AAX64" s="69" t="str">
        <f t="shared" si="12"/>
        <v/>
      </c>
      <c r="AAY64" s="69" t="str">
        <f t="shared" si="12"/>
        <v/>
      </c>
      <c r="AAZ64" s="69" t="str">
        <f t="shared" si="12"/>
        <v/>
      </c>
      <c r="ABA64" s="69" t="str">
        <f t="shared" si="12"/>
        <v/>
      </c>
      <c r="ABB64" s="69" t="str">
        <f t="shared" si="12"/>
        <v/>
      </c>
      <c r="ABC64" s="69" t="str">
        <f t="shared" si="12"/>
        <v/>
      </c>
      <c r="ABD64" s="69" t="str">
        <f t="shared" si="12"/>
        <v/>
      </c>
      <c r="ABE64" s="69" t="str">
        <f t="shared" si="12"/>
        <v/>
      </c>
      <c r="ABF64" s="69" t="str">
        <f t="shared" si="12"/>
        <v/>
      </c>
      <c r="ABG64" s="69" t="str">
        <f t="shared" si="12"/>
        <v/>
      </c>
      <c r="ABH64" s="69" t="str">
        <f t="shared" si="12"/>
        <v/>
      </c>
      <c r="ABI64" s="69" t="str">
        <f t="shared" si="12"/>
        <v/>
      </c>
      <c r="ABJ64" s="69" t="str">
        <f t="shared" si="12"/>
        <v/>
      </c>
      <c r="ABK64" s="69" t="str">
        <f t="shared" si="12"/>
        <v/>
      </c>
      <c r="ABL64" s="69" t="str">
        <f t="shared" si="12"/>
        <v/>
      </c>
      <c r="ABM64" s="69" t="str">
        <f t="shared" si="12"/>
        <v/>
      </c>
      <c r="ABN64" s="69" t="str">
        <f t="shared" si="12"/>
        <v/>
      </c>
      <c r="ABO64" s="69" t="str">
        <f t="shared" si="12"/>
        <v/>
      </c>
      <c r="ABP64" s="69" t="str">
        <f t="shared" si="12"/>
        <v/>
      </c>
      <c r="ABQ64" s="69" t="str">
        <f t="shared" si="12"/>
        <v/>
      </c>
      <c r="ABR64" s="69" t="str">
        <f t="shared" si="12"/>
        <v/>
      </c>
      <c r="ABS64" s="69" t="str">
        <f t="shared" si="12"/>
        <v/>
      </c>
      <c r="ABT64" s="69" t="str">
        <f t="shared" si="12"/>
        <v/>
      </c>
      <c r="ABU64" s="69" t="str">
        <f t="shared" si="12"/>
        <v/>
      </c>
      <c r="ABV64" s="69" t="str">
        <f t="shared" si="12"/>
        <v/>
      </c>
      <c r="ABW64" s="69" t="str">
        <f t="shared" si="12"/>
        <v/>
      </c>
      <c r="ABX64" s="69" t="str">
        <f t="shared" si="12"/>
        <v/>
      </c>
      <c r="ABY64" s="69" t="str">
        <f t="shared" si="12"/>
        <v/>
      </c>
      <c r="ABZ64" s="69" t="str">
        <f t="shared" si="12"/>
        <v/>
      </c>
      <c r="ACA64" s="69" t="str">
        <f t="shared" si="12"/>
        <v/>
      </c>
      <c r="ACB64" s="69" t="str">
        <f t="shared" si="12"/>
        <v/>
      </c>
      <c r="ACC64" s="69" t="str">
        <f t="shared" si="12"/>
        <v/>
      </c>
      <c r="ACD64" s="69" t="str">
        <f t="shared" si="12"/>
        <v/>
      </c>
      <c r="ACE64" s="69" t="str">
        <f t="shared" si="12"/>
        <v/>
      </c>
      <c r="ACF64" s="69" t="str">
        <f t="shared" si="12"/>
        <v/>
      </c>
      <c r="ACG64" s="69" t="str">
        <f t="shared" si="12"/>
        <v/>
      </c>
      <c r="ACH64" s="69" t="str">
        <f t="shared" si="12"/>
        <v/>
      </c>
      <c r="ACI64" s="69" t="str">
        <f t="shared" si="12"/>
        <v/>
      </c>
      <c r="ACJ64" s="69" t="str">
        <f t="shared" si="12"/>
        <v/>
      </c>
      <c r="ACK64" s="69" t="str">
        <f t="shared" si="12"/>
        <v/>
      </c>
      <c r="ACL64" s="69" t="str">
        <f t="shared" si="12"/>
        <v/>
      </c>
      <c r="ACM64" s="69" t="str">
        <f t="shared" ref="ACM64:AEX64" si="13">IF(ACM40="","",SUM(ACM40:ACM43))</f>
        <v/>
      </c>
      <c r="ACN64" s="69" t="str">
        <f t="shared" si="13"/>
        <v/>
      </c>
      <c r="ACO64" s="69" t="str">
        <f t="shared" si="13"/>
        <v/>
      </c>
      <c r="ACP64" s="69" t="str">
        <f t="shared" si="13"/>
        <v/>
      </c>
      <c r="ACQ64" s="69" t="str">
        <f t="shared" si="13"/>
        <v/>
      </c>
      <c r="ACR64" s="69" t="str">
        <f t="shared" si="13"/>
        <v/>
      </c>
      <c r="ACS64" s="69" t="str">
        <f t="shared" si="13"/>
        <v/>
      </c>
      <c r="ACT64" s="69" t="str">
        <f t="shared" si="13"/>
        <v/>
      </c>
      <c r="ACU64" s="69" t="str">
        <f t="shared" si="13"/>
        <v/>
      </c>
      <c r="ACV64" s="69" t="str">
        <f t="shared" si="13"/>
        <v/>
      </c>
      <c r="ACW64" s="69" t="str">
        <f t="shared" si="13"/>
        <v/>
      </c>
      <c r="ACX64" s="69" t="str">
        <f t="shared" si="13"/>
        <v/>
      </c>
      <c r="ACY64" s="69" t="str">
        <f t="shared" si="13"/>
        <v/>
      </c>
      <c r="ACZ64" s="69" t="str">
        <f t="shared" si="13"/>
        <v/>
      </c>
      <c r="ADA64" s="69" t="str">
        <f t="shared" si="13"/>
        <v/>
      </c>
      <c r="ADB64" s="69" t="str">
        <f t="shared" si="13"/>
        <v/>
      </c>
      <c r="ADC64" s="69" t="str">
        <f t="shared" si="13"/>
        <v/>
      </c>
      <c r="ADD64" s="69" t="str">
        <f t="shared" si="13"/>
        <v/>
      </c>
      <c r="ADE64" s="69" t="str">
        <f t="shared" si="13"/>
        <v/>
      </c>
      <c r="ADF64" s="69" t="str">
        <f t="shared" si="13"/>
        <v/>
      </c>
      <c r="ADG64" s="69" t="str">
        <f t="shared" si="13"/>
        <v/>
      </c>
      <c r="ADH64" s="69" t="str">
        <f t="shared" si="13"/>
        <v/>
      </c>
      <c r="ADI64" s="69" t="str">
        <f t="shared" si="13"/>
        <v/>
      </c>
      <c r="ADJ64" s="69" t="str">
        <f t="shared" si="13"/>
        <v/>
      </c>
      <c r="ADK64" s="69" t="str">
        <f t="shared" si="13"/>
        <v/>
      </c>
      <c r="ADL64" s="69" t="str">
        <f t="shared" si="13"/>
        <v/>
      </c>
      <c r="ADM64" s="69" t="str">
        <f t="shared" si="13"/>
        <v/>
      </c>
      <c r="ADN64" s="69" t="str">
        <f t="shared" si="13"/>
        <v/>
      </c>
      <c r="ADO64" s="69" t="str">
        <f t="shared" si="13"/>
        <v/>
      </c>
      <c r="ADP64" s="69" t="str">
        <f t="shared" si="13"/>
        <v/>
      </c>
      <c r="ADQ64" s="69" t="str">
        <f t="shared" si="13"/>
        <v/>
      </c>
      <c r="ADR64" s="69" t="str">
        <f t="shared" si="13"/>
        <v/>
      </c>
      <c r="ADS64" s="69" t="str">
        <f t="shared" si="13"/>
        <v/>
      </c>
      <c r="ADT64" s="69" t="str">
        <f t="shared" si="13"/>
        <v/>
      </c>
      <c r="ADU64" s="69" t="str">
        <f t="shared" si="13"/>
        <v/>
      </c>
      <c r="ADV64" s="69" t="str">
        <f t="shared" si="13"/>
        <v/>
      </c>
      <c r="ADW64" s="69" t="str">
        <f t="shared" si="13"/>
        <v/>
      </c>
      <c r="ADX64" s="69" t="str">
        <f t="shared" si="13"/>
        <v/>
      </c>
      <c r="ADY64" s="69" t="str">
        <f t="shared" si="13"/>
        <v/>
      </c>
      <c r="ADZ64" s="69" t="str">
        <f t="shared" si="13"/>
        <v/>
      </c>
      <c r="AEA64" s="69" t="str">
        <f t="shared" si="13"/>
        <v/>
      </c>
      <c r="AEB64" s="69" t="str">
        <f t="shared" si="13"/>
        <v/>
      </c>
      <c r="AEC64" s="69" t="str">
        <f t="shared" si="13"/>
        <v/>
      </c>
      <c r="AED64" s="69" t="str">
        <f t="shared" si="13"/>
        <v/>
      </c>
      <c r="AEE64" s="69" t="str">
        <f t="shared" si="13"/>
        <v/>
      </c>
      <c r="AEF64" s="69" t="str">
        <f t="shared" si="13"/>
        <v/>
      </c>
      <c r="AEG64" s="69" t="str">
        <f t="shared" si="13"/>
        <v/>
      </c>
      <c r="AEH64" s="69" t="str">
        <f t="shared" si="13"/>
        <v/>
      </c>
      <c r="AEI64" s="69" t="str">
        <f t="shared" si="13"/>
        <v/>
      </c>
      <c r="AEJ64" s="69" t="str">
        <f t="shared" si="13"/>
        <v/>
      </c>
      <c r="AEK64" s="69" t="str">
        <f t="shared" si="13"/>
        <v/>
      </c>
      <c r="AEL64" s="69" t="str">
        <f t="shared" si="13"/>
        <v/>
      </c>
      <c r="AEM64" s="69" t="str">
        <f t="shared" si="13"/>
        <v/>
      </c>
      <c r="AEN64" s="69" t="str">
        <f t="shared" si="13"/>
        <v/>
      </c>
      <c r="AEO64" s="69" t="str">
        <f t="shared" si="13"/>
        <v/>
      </c>
      <c r="AEP64" s="69" t="str">
        <f t="shared" si="13"/>
        <v/>
      </c>
      <c r="AEQ64" s="69" t="str">
        <f t="shared" si="13"/>
        <v/>
      </c>
      <c r="AER64" s="69" t="str">
        <f t="shared" si="13"/>
        <v/>
      </c>
      <c r="AES64" s="69" t="str">
        <f t="shared" si="13"/>
        <v/>
      </c>
      <c r="AET64" s="69" t="str">
        <f t="shared" si="13"/>
        <v/>
      </c>
      <c r="AEU64" s="69" t="str">
        <f t="shared" si="13"/>
        <v/>
      </c>
      <c r="AEV64" s="69" t="str">
        <f t="shared" si="13"/>
        <v/>
      </c>
      <c r="AEW64" s="69" t="str">
        <f t="shared" si="13"/>
        <v/>
      </c>
      <c r="AEX64" s="69" t="str">
        <f t="shared" si="13"/>
        <v/>
      </c>
      <c r="AEY64" s="69" t="str">
        <f t="shared" ref="AEY64:AHJ64" si="14">IF(AEY40="","",SUM(AEY40:AEY43))</f>
        <v/>
      </c>
      <c r="AEZ64" s="69" t="str">
        <f t="shared" si="14"/>
        <v/>
      </c>
      <c r="AFA64" s="69" t="str">
        <f t="shared" si="14"/>
        <v/>
      </c>
      <c r="AFB64" s="69" t="str">
        <f t="shared" si="14"/>
        <v/>
      </c>
      <c r="AFC64" s="69" t="str">
        <f t="shared" si="14"/>
        <v/>
      </c>
      <c r="AFD64" s="69" t="str">
        <f t="shared" si="14"/>
        <v/>
      </c>
      <c r="AFE64" s="69" t="str">
        <f t="shared" si="14"/>
        <v/>
      </c>
      <c r="AFF64" s="69" t="str">
        <f t="shared" si="14"/>
        <v/>
      </c>
      <c r="AFG64" s="69" t="str">
        <f t="shared" si="14"/>
        <v/>
      </c>
      <c r="AFH64" s="69" t="str">
        <f t="shared" si="14"/>
        <v/>
      </c>
      <c r="AFI64" s="69" t="str">
        <f t="shared" si="14"/>
        <v/>
      </c>
      <c r="AFJ64" s="69" t="str">
        <f t="shared" si="14"/>
        <v/>
      </c>
      <c r="AFK64" s="69" t="str">
        <f t="shared" si="14"/>
        <v/>
      </c>
      <c r="AFL64" s="69" t="str">
        <f t="shared" si="14"/>
        <v/>
      </c>
      <c r="AFM64" s="69" t="str">
        <f t="shared" si="14"/>
        <v/>
      </c>
      <c r="AFN64" s="69" t="str">
        <f t="shared" si="14"/>
        <v/>
      </c>
      <c r="AFO64" s="69" t="str">
        <f t="shared" si="14"/>
        <v/>
      </c>
      <c r="AFP64" s="69" t="str">
        <f t="shared" si="14"/>
        <v/>
      </c>
      <c r="AFQ64" s="69" t="str">
        <f t="shared" si="14"/>
        <v/>
      </c>
      <c r="AFR64" s="69" t="str">
        <f t="shared" si="14"/>
        <v/>
      </c>
      <c r="AFS64" s="69" t="str">
        <f t="shared" si="14"/>
        <v/>
      </c>
      <c r="AFT64" s="69" t="str">
        <f t="shared" si="14"/>
        <v/>
      </c>
      <c r="AFU64" s="69" t="str">
        <f t="shared" si="14"/>
        <v/>
      </c>
      <c r="AFV64" s="69" t="str">
        <f t="shared" si="14"/>
        <v/>
      </c>
      <c r="AFW64" s="69" t="str">
        <f t="shared" si="14"/>
        <v/>
      </c>
      <c r="AFX64" s="69" t="str">
        <f t="shared" si="14"/>
        <v/>
      </c>
      <c r="AFY64" s="69" t="str">
        <f t="shared" si="14"/>
        <v/>
      </c>
      <c r="AFZ64" s="69" t="str">
        <f t="shared" si="14"/>
        <v/>
      </c>
      <c r="AGA64" s="69" t="str">
        <f t="shared" si="14"/>
        <v/>
      </c>
      <c r="AGB64" s="69" t="str">
        <f t="shared" si="14"/>
        <v/>
      </c>
      <c r="AGC64" s="69" t="str">
        <f t="shared" si="14"/>
        <v/>
      </c>
      <c r="AGD64" s="69" t="str">
        <f t="shared" si="14"/>
        <v/>
      </c>
      <c r="AGE64" s="69" t="str">
        <f t="shared" si="14"/>
        <v/>
      </c>
      <c r="AGF64" s="69" t="str">
        <f t="shared" si="14"/>
        <v/>
      </c>
      <c r="AGG64" s="69" t="str">
        <f t="shared" si="14"/>
        <v/>
      </c>
      <c r="AGH64" s="69" t="str">
        <f t="shared" si="14"/>
        <v/>
      </c>
      <c r="AGI64" s="69" t="str">
        <f t="shared" si="14"/>
        <v/>
      </c>
      <c r="AGJ64" s="69" t="str">
        <f t="shared" si="14"/>
        <v/>
      </c>
      <c r="AGK64" s="69" t="str">
        <f t="shared" si="14"/>
        <v/>
      </c>
      <c r="AGL64" s="69" t="str">
        <f t="shared" si="14"/>
        <v/>
      </c>
      <c r="AGM64" s="69" t="str">
        <f t="shared" si="14"/>
        <v/>
      </c>
      <c r="AGN64" s="69" t="str">
        <f t="shared" si="14"/>
        <v/>
      </c>
      <c r="AGO64" s="69" t="str">
        <f t="shared" si="14"/>
        <v/>
      </c>
      <c r="AGP64" s="69" t="str">
        <f t="shared" si="14"/>
        <v/>
      </c>
      <c r="AGQ64" s="69" t="str">
        <f t="shared" si="14"/>
        <v/>
      </c>
      <c r="AGR64" s="69" t="str">
        <f t="shared" si="14"/>
        <v/>
      </c>
      <c r="AGS64" s="69" t="str">
        <f t="shared" si="14"/>
        <v/>
      </c>
      <c r="AGT64" s="69" t="str">
        <f t="shared" si="14"/>
        <v/>
      </c>
      <c r="AGU64" s="69" t="str">
        <f t="shared" si="14"/>
        <v/>
      </c>
      <c r="AGV64" s="69" t="str">
        <f t="shared" si="14"/>
        <v/>
      </c>
      <c r="AGW64" s="69" t="str">
        <f t="shared" si="14"/>
        <v/>
      </c>
      <c r="AGX64" s="69" t="str">
        <f t="shared" si="14"/>
        <v/>
      </c>
      <c r="AGY64" s="69" t="str">
        <f t="shared" si="14"/>
        <v/>
      </c>
      <c r="AGZ64" s="69" t="str">
        <f t="shared" si="14"/>
        <v/>
      </c>
      <c r="AHA64" s="69" t="str">
        <f t="shared" si="14"/>
        <v/>
      </c>
      <c r="AHB64" s="69" t="str">
        <f t="shared" si="14"/>
        <v/>
      </c>
      <c r="AHC64" s="69" t="str">
        <f t="shared" si="14"/>
        <v/>
      </c>
      <c r="AHD64" s="69" t="str">
        <f t="shared" si="14"/>
        <v/>
      </c>
      <c r="AHE64" s="69" t="str">
        <f t="shared" si="14"/>
        <v/>
      </c>
      <c r="AHF64" s="69" t="str">
        <f t="shared" si="14"/>
        <v/>
      </c>
      <c r="AHG64" s="69" t="str">
        <f t="shared" si="14"/>
        <v/>
      </c>
      <c r="AHH64" s="69" t="str">
        <f t="shared" si="14"/>
        <v/>
      </c>
      <c r="AHI64" s="69" t="str">
        <f t="shared" si="14"/>
        <v/>
      </c>
      <c r="AHJ64" s="69" t="str">
        <f t="shared" si="14"/>
        <v/>
      </c>
      <c r="AHK64" s="69" t="str">
        <f t="shared" ref="AHK64:AJV64" si="15">IF(AHK40="","",SUM(AHK40:AHK43))</f>
        <v/>
      </c>
      <c r="AHL64" s="69" t="str">
        <f t="shared" si="15"/>
        <v/>
      </c>
      <c r="AHM64" s="69" t="str">
        <f t="shared" si="15"/>
        <v/>
      </c>
      <c r="AHN64" s="69" t="str">
        <f t="shared" si="15"/>
        <v/>
      </c>
      <c r="AHO64" s="69" t="str">
        <f t="shared" si="15"/>
        <v/>
      </c>
      <c r="AHP64" s="69" t="str">
        <f t="shared" si="15"/>
        <v/>
      </c>
      <c r="AHQ64" s="69" t="str">
        <f t="shared" si="15"/>
        <v/>
      </c>
      <c r="AHR64" s="69" t="str">
        <f t="shared" si="15"/>
        <v/>
      </c>
      <c r="AHS64" s="69" t="str">
        <f t="shared" si="15"/>
        <v/>
      </c>
      <c r="AHT64" s="69" t="str">
        <f t="shared" si="15"/>
        <v/>
      </c>
      <c r="AHU64" s="69" t="str">
        <f t="shared" si="15"/>
        <v/>
      </c>
      <c r="AHV64" s="69" t="str">
        <f t="shared" si="15"/>
        <v/>
      </c>
      <c r="AHW64" s="69" t="str">
        <f t="shared" si="15"/>
        <v/>
      </c>
      <c r="AHX64" s="69" t="str">
        <f t="shared" si="15"/>
        <v/>
      </c>
      <c r="AHY64" s="69" t="str">
        <f t="shared" si="15"/>
        <v/>
      </c>
      <c r="AHZ64" s="69" t="str">
        <f t="shared" si="15"/>
        <v/>
      </c>
      <c r="AIA64" s="69" t="str">
        <f t="shared" si="15"/>
        <v/>
      </c>
      <c r="AIB64" s="69" t="str">
        <f t="shared" si="15"/>
        <v/>
      </c>
      <c r="AIC64" s="69" t="str">
        <f t="shared" si="15"/>
        <v/>
      </c>
      <c r="AID64" s="69" t="str">
        <f t="shared" si="15"/>
        <v/>
      </c>
      <c r="AIE64" s="69" t="str">
        <f t="shared" si="15"/>
        <v/>
      </c>
      <c r="AIF64" s="69" t="str">
        <f t="shared" si="15"/>
        <v/>
      </c>
      <c r="AIG64" s="69" t="str">
        <f t="shared" si="15"/>
        <v/>
      </c>
      <c r="AIH64" s="69" t="str">
        <f t="shared" si="15"/>
        <v/>
      </c>
      <c r="AII64" s="69" t="str">
        <f t="shared" si="15"/>
        <v/>
      </c>
      <c r="AIJ64" s="69" t="str">
        <f t="shared" si="15"/>
        <v/>
      </c>
      <c r="AIK64" s="69" t="str">
        <f t="shared" si="15"/>
        <v/>
      </c>
      <c r="AIL64" s="69" t="str">
        <f t="shared" si="15"/>
        <v/>
      </c>
      <c r="AIM64" s="69" t="str">
        <f t="shared" si="15"/>
        <v/>
      </c>
      <c r="AIN64" s="69" t="str">
        <f t="shared" si="15"/>
        <v/>
      </c>
      <c r="AIO64" s="69" t="str">
        <f t="shared" si="15"/>
        <v/>
      </c>
      <c r="AIP64" s="69" t="str">
        <f t="shared" si="15"/>
        <v/>
      </c>
      <c r="AIQ64" s="69" t="str">
        <f t="shared" si="15"/>
        <v/>
      </c>
      <c r="AIR64" s="69" t="str">
        <f t="shared" si="15"/>
        <v/>
      </c>
      <c r="AIS64" s="69" t="str">
        <f t="shared" si="15"/>
        <v/>
      </c>
      <c r="AIT64" s="69" t="str">
        <f t="shared" si="15"/>
        <v/>
      </c>
      <c r="AIU64" s="69" t="str">
        <f t="shared" si="15"/>
        <v/>
      </c>
      <c r="AIV64" s="69" t="str">
        <f t="shared" si="15"/>
        <v/>
      </c>
      <c r="AIW64" s="69" t="str">
        <f t="shared" si="15"/>
        <v/>
      </c>
      <c r="AIX64" s="69" t="str">
        <f t="shared" si="15"/>
        <v/>
      </c>
      <c r="AIY64" s="69" t="str">
        <f t="shared" si="15"/>
        <v/>
      </c>
      <c r="AIZ64" s="69" t="str">
        <f t="shared" si="15"/>
        <v/>
      </c>
      <c r="AJA64" s="69" t="str">
        <f t="shared" si="15"/>
        <v/>
      </c>
      <c r="AJB64" s="69" t="str">
        <f t="shared" si="15"/>
        <v/>
      </c>
      <c r="AJC64" s="69" t="str">
        <f t="shared" si="15"/>
        <v/>
      </c>
      <c r="AJD64" s="69" t="str">
        <f t="shared" si="15"/>
        <v/>
      </c>
      <c r="AJE64" s="69" t="str">
        <f t="shared" si="15"/>
        <v/>
      </c>
      <c r="AJF64" s="69" t="str">
        <f t="shared" si="15"/>
        <v/>
      </c>
      <c r="AJG64" s="69" t="str">
        <f t="shared" si="15"/>
        <v/>
      </c>
      <c r="AJH64" s="69" t="str">
        <f t="shared" si="15"/>
        <v/>
      </c>
      <c r="AJI64" s="69" t="str">
        <f t="shared" si="15"/>
        <v/>
      </c>
      <c r="AJJ64" s="69" t="str">
        <f t="shared" si="15"/>
        <v/>
      </c>
      <c r="AJK64" s="69" t="str">
        <f t="shared" si="15"/>
        <v/>
      </c>
      <c r="AJL64" s="69" t="str">
        <f t="shared" si="15"/>
        <v/>
      </c>
      <c r="AJM64" s="69" t="str">
        <f t="shared" si="15"/>
        <v/>
      </c>
      <c r="AJN64" s="69" t="str">
        <f t="shared" si="15"/>
        <v/>
      </c>
      <c r="AJO64" s="69" t="str">
        <f t="shared" si="15"/>
        <v/>
      </c>
      <c r="AJP64" s="69" t="str">
        <f t="shared" si="15"/>
        <v/>
      </c>
      <c r="AJQ64" s="69" t="str">
        <f t="shared" si="15"/>
        <v/>
      </c>
      <c r="AJR64" s="69" t="str">
        <f t="shared" si="15"/>
        <v/>
      </c>
      <c r="AJS64" s="69" t="str">
        <f t="shared" si="15"/>
        <v/>
      </c>
      <c r="AJT64" s="69" t="str">
        <f t="shared" si="15"/>
        <v/>
      </c>
      <c r="AJU64" s="69" t="str">
        <f t="shared" si="15"/>
        <v/>
      </c>
      <c r="AJV64" s="69" t="str">
        <f t="shared" si="15"/>
        <v/>
      </c>
      <c r="AJW64" s="69" t="str">
        <f t="shared" ref="AJW64:ALU64" si="16">IF(AJW40="","",SUM(AJW40:AJW43))</f>
        <v/>
      </c>
      <c r="AJX64" s="69" t="str">
        <f t="shared" si="16"/>
        <v/>
      </c>
      <c r="AJY64" s="69" t="str">
        <f t="shared" si="16"/>
        <v/>
      </c>
      <c r="AJZ64" s="69" t="str">
        <f t="shared" si="16"/>
        <v/>
      </c>
      <c r="AKA64" s="69" t="str">
        <f t="shared" si="16"/>
        <v/>
      </c>
      <c r="AKB64" s="69" t="str">
        <f t="shared" si="16"/>
        <v/>
      </c>
      <c r="AKC64" s="69" t="str">
        <f t="shared" si="16"/>
        <v/>
      </c>
      <c r="AKD64" s="69" t="str">
        <f t="shared" si="16"/>
        <v/>
      </c>
      <c r="AKE64" s="69" t="str">
        <f t="shared" si="16"/>
        <v/>
      </c>
      <c r="AKF64" s="69" t="str">
        <f t="shared" si="16"/>
        <v/>
      </c>
      <c r="AKG64" s="69" t="str">
        <f t="shared" si="16"/>
        <v/>
      </c>
      <c r="AKH64" s="69" t="str">
        <f t="shared" si="16"/>
        <v/>
      </c>
      <c r="AKI64" s="69" t="str">
        <f t="shared" si="16"/>
        <v/>
      </c>
      <c r="AKJ64" s="69" t="str">
        <f t="shared" si="16"/>
        <v/>
      </c>
      <c r="AKK64" s="69" t="str">
        <f t="shared" si="16"/>
        <v/>
      </c>
      <c r="AKL64" s="69" t="str">
        <f t="shared" si="16"/>
        <v/>
      </c>
      <c r="AKM64" s="69" t="str">
        <f t="shared" si="16"/>
        <v/>
      </c>
      <c r="AKN64" s="69" t="str">
        <f t="shared" si="16"/>
        <v/>
      </c>
      <c r="AKO64" s="69" t="str">
        <f t="shared" si="16"/>
        <v/>
      </c>
      <c r="AKP64" s="69" t="str">
        <f t="shared" si="16"/>
        <v/>
      </c>
      <c r="AKQ64" s="69" t="str">
        <f t="shared" si="16"/>
        <v/>
      </c>
      <c r="AKR64" s="69" t="str">
        <f t="shared" si="16"/>
        <v/>
      </c>
      <c r="AKS64" s="69" t="str">
        <f t="shared" si="16"/>
        <v/>
      </c>
      <c r="AKT64" s="69" t="str">
        <f t="shared" si="16"/>
        <v/>
      </c>
      <c r="AKU64" s="69" t="str">
        <f t="shared" si="16"/>
        <v/>
      </c>
      <c r="AKV64" s="69" t="str">
        <f t="shared" si="16"/>
        <v/>
      </c>
      <c r="AKW64" s="69" t="str">
        <f t="shared" si="16"/>
        <v/>
      </c>
      <c r="AKX64" s="69" t="str">
        <f t="shared" si="16"/>
        <v/>
      </c>
      <c r="AKY64" s="69" t="str">
        <f t="shared" si="16"/>
        <v/>
      </c>
      <c r="AKZ64" s="69" t="str">
        <f t="shared" si="16"/>
        <v/>
      </c>
      <c r="ALA64" s="69" t="str">
        <f t="shared" si="16"/>
        <v/>
      </c>
      <c r="ALB64" s="69" t="str">
        <f t="shared" si="16"/>
        <v/>
      </c>
      <c r="ALC64" s="69" t="str">
        <f t="shared" si="16"/>
        <v/>
      </c>
      <c r="ALD64" s="69" t="str">
        <f t="shared" si="16"/>
        <v/>
      </c>
      <c r="ALE64" s="69" t="str">
        <f t="shared" si="16"/>
        <v/>
      </c>
      <c r="ALF64" s="69" t="str">
        <f t="shared" si="16"/>
        <v/>
      </c>
      <c r="ALG64" s="69" t="str">
        <f t="shared" si="16"/>
        <v/>
      </c>
      <c r="ALH64" s="69" t="str">
        <f t="shared" si="16"/>
        <v/>
      </c>
      <c r="ALI64" s="69" t="str">
        <f t="shared" si="16"/>
        <v/>
      </c>
      <c r="ALJ64" s="69" t="str">
        <f t="shared" si="16"/>
        <v/>
      </c>
      <c r="ALK64" s="69" t="str">
        <f t="shared" si="16"/>
        <v/>
      </c>
      <c r="ALL64" s="69" t="str">
        <f t="shared" si="16"/>
        <v/>
      </c>
      <c r="ALM64" s="69" t="str">
        <f t="shared" si="16"/>
        <v/>
      </c>
      <c r="ALN64" s="69" t="str">
        <f t="shared" si="16"/>
        <v/>
      </c>
      <c r="ALO64" s="69" t="str">
        <f t="shared" si="16"/>
        <v/>
      </c>
      <c r="ALP64" s="69" t="str">
        <f t="shared" si="16"/>
        <v/>
      </c>
      <c r="ALQ64" s="69" t="str">
        <f t="shared" si="16"/>
        <v/>
      </c>
      <c r="ALR64" s="69" t="str">
        <f t="shared" si="16"/>
        <v/>
      </c>
      <c r="ALS64" s="69" t="str">
        <f t="shared" si="16"/>
        <v/>
      </c>
      <c r="ALT64" s="69" t="str">
        <f t="shared" si="16"/>
        <v/>
      </c>
      <c r="ALU64" s="69" t="str">
        <f t="shared" si="16"/>
        <v/>
      </c>
    </row>
    <row r="65" spans="1:1037" s="69" customFormat="1" ht="13" x14ac:dyDescent="0.3">
      <c r="A65" s="11">
        <v>61</v>
      </c>
      <c r="B65" s="225" t="s">
        <v>147</v>
      </c>
      <c r="C65" s="12" t="s">
        <v>153</v>
      </c>
      <c r="D65" s="68"/>
      <c r="E65" s="68"/>
      <c r="F65" s="68"/>
      <c r="G65" s="68"/>
      <c r="BP65" s="69">
        <f t="shared" ref="BP65:DV65" si="17">IF(BP44="","",SUM(BP44:BP47))</f>
        <v>50275</v>
      </c>
      <c r="BQ65" s="69">
        <f>IF(BQ44="","",SUM(BQ44:BQ47))</f>
        <v>58234</v>
      </c>
      <c r="BR65" s="69">
        <f>IF(BR44="","",SUM(BR44:BR47))</f>
        <v>74450</v>
      </c>
      <c r="BS65" s="69">
        <f t="shared" si="17"/>
        <v>86812</v>
      </c>
      <c r="BT65" s="69">
        <f t="shared" si="17"/>
        <v>109268</v>
      </c>
      <c r="BU65" s="69">
        <f t="shared" si="17"/>
        <v>81604</v>
      </c>
      <c r="BV65" s="69">
        <f t="shared" si="17"/>
        <v>89098</v>
      </c>
      <c r="BW65" s="69">
        <f t="shared" si="17"/>
        <v>72201</v>
      </c>
      <c r="BX65" s="69" t="str">
        <f t="shared" si="17"/>
        <v/>
      </c>
      <c r="BY65" s="69" t="str">
        <f t="shared" si="17"/>
        <v/>
      </c>
      <c r="BZ65" s="69" t="str">
        <f t="shared" si="17"/>
        <v/>
      </c>
      <c r="CA65" s="69" t="str">
        <f t="shared" si="17"/>
        <v/>
      </c>
      <c r="CB65" s="69" t="str">
        <f t="shared" si="17"/>
        <v/>
      </c>
      <c r="CC65" s="69" t="str">
        <f t="shared" si="17"/>
        <v/>
      </c>
      <c r="CD65" s="69" t="str">
        <f t="shared" si="17"/>
        <v/>
      </c>
      <c r="CE65" s="69" t="str">
        <f t="shared" si="17"/>
        <v/>
      </c>
      <c r="CF65" s="69" t="str">
        <f t="shared" si="17"/>
        <v/>
      </c>
      <c r="CG65" s="69" t="str">
        <f t="shared" si="17"/>
        <v/>
      </c>
      <c r="CH65" s="69" t="str">
        <f t="shared" si="17"/>
        <v/>
      </c>
      <c r="CI65" s="69" t="str">
        <f t="shared" si="17"/>
        <v/>
      </c>
      <c r="CJ65" s="69" t="str">
        <f t="shared" si="17"/>
        <v/>
      </c>
      <c r="CK65" s="69" t="str">
        <f t="shared" si="17"/>
        <v/>
      </c>
      <c r="CL65" s="69" t="str">
        <f t="shared" si="17"/>
        <v/>
      </c>
      <c r="CM65" s="69" t="str">
        <f t="shared" si="17"/>
        <v/>
      </c>
      <c r="CN65" s="69" t="str">
        <f t="shared" si="17"/>
        <v/>
      </c>
      <c r="CO65" s="69" t="str">
        <f t="shared" si="17"/>
        <v/>
      </c>
      <c r="CP65" s="69" t="str">
        <f t="shared" si="17"/>
        <v/>
      </c>
      <c r="CQ65" s="69" t="str">
        <f t="shared" si="17"/>
        <v/>
      </c>
      <c r="CR65" s="69" t="str">
        <f t="shared" si="17"/>
        <v/>
      </c>
      <c r="CS65" s="69" t="str">
        <f t="shared" si="17"/>
        <v/>
      </c>
      <c r="CT65" s="69" t="str">
        <f t="shared" si="17"/>
        <v/>
      </c>
      <c r="CU65" s="69" t="str">
        <f t="shared" si="17"/>
        <v/>
      </c>
      <c r="CV65" s="69" t="str">
        <f t="shared" si="17"/>
        <v/>
      </c>
      <c r="CW65" s="69" t="str">
        <f t="shared" si="17"/>
        <v/>
      </c>
      <c r="CX65" s="69" t="str">
        <f t="shared" si="17"/>
        <v/>
      </c>
      <c r="CY65" s="69" t="str">
        <f t="shared" si="17"/>
        <v/>
      </c>
      <c r="CZ65" s="69" t="str">
        <f t="shared" si="17"/>
        <v/>
      </c>
      <c r="DA65" s="69" t="str">
        <f t="shared" si="17"/>
        <v/>
      </c>
      <c r="DB65" s="69" t="str">
        <f t="shared" si="17"/>
        <v/>
      </c>
      <c r="DC65" s="69" t="str">
        <f t="shared" si="17"/>
        <v/>
      </c>
      <c r="DD65" s="69" t="str">
        <f t="shared" si="17"/>
        <v/>
      </c>
      <c r="DE65" s="69" t="str">
        <f t="shared" si="17"/>
        <v/>
      </c>
      <c r="DF65" s="69" t="str">
        <f t="shared" si="17"/>
        <v/>
      </c>
      <c r="DG65" s="69" t="str">
        <f t="shared" si="17"/>
        <v/>
      </c>
      <c r="DH65" s="69" t="str">
        <f t="shared" si="17"/>
        <v/>
      </c>
      <c r="DI65" s="69" t="str">
        <f t="shared" si="17"/>
        <v/>
      </c>
      <c r="DJ65" s="69" t="str">
        <f t="shared" si="17"/>
        <v/>
      </c>
      <c r="DK65" s="69" t="str">
        <f t="shared" si="17"/>
        <v/>
      </c>
      <c r="DL65" s="69" t="str">
        <f t="shared" si="17"/>
        <v/>
      </c>
      <c r="DM65" s="69" t="str">
        <f t="shared" si="17"/>
        <v/>
      </c>
      <c r="DN65" s="69" t="str">
        <f t="shared" si="17"/>
        <v/>
      </c>
      <c r="DO65" s="69" t="str">
        <f t="shared" si="17"/>
        <v/>
      </c>
      <c r="DP65" s="69" t="str">
        <f t="shared" si="17"/>
        <v/>
      </c>
      <c r="DQ65" s="69" t="str">
        <f t="shared" si="17"/>
        <v/>
      </c>
      <c r="DR65" s="69" t="str">
        <f t="shared" si="17"/>
        <v/>
      </c>
      <c r="DS65" s="69" t="str">
        <f t="shared" si="17"/>
        <v/>
      </c>
      <c r="DT65" s="69" t="str">
        <f t="shared" si="17"/>
        <v/>
      </c>
      <c r="DU65" s="69" t="str">
        <f t="shared" si="17"/>
        <v/>
      </c>
      <c r="DV65" s="69" t="str">
        <f t="shared" si="17"/>
        <v/>
      </c>
      <c r="DW65" s="69" t="str">
        <f t="shared" ref="DW65:GH65" si="18">IF(DW44="","",SUM(DW44:DW47))</f>
        <v/>
      </c>
      <c r="DX65" s="69" t="str">
        <f t="shared" si="18"/>
        <v/>
      </c>
      <c r="DY65" s="69" t="str">
        <f t="shared" si="18"/>
        <v/>
      </c>
      <c r="DZ65" s="69" t="str">
        <f t="shared" si="18"/>
        <v/>
      </c>
      <c r="EA65" s="69" t="str">
        <f t="shared" si="18"/>
        <v/>
      </c>
      <c r="EB65" s="69" t="str">
        <f t="shared" si="18"/>
        <v/>
      </c>
      <c r="EC65" s="69" t="str">
        <f t="shared" si="18"/>
        <v/>
      </c>
      <c r="ED65" s="69" t="str">
        <f t="shared" si="18"/>
        <v/>
      </c>
      <c r="EE65" s="69" t="str">
        <f t="shared" si="18"/>
        <v/>
      </c>
      <c r="EF65" s="69" t="str">
        <f t="shared" si="18"/>
        <v/>
      </c>
      <c r="EG65" s="69" t="str">
        <f t="shared" si="18"/>
        <v/>
      </c>
      <c r="EH65" s="69" t="str">
        <f t="shared" si="18"/>
        <v/>
      </c>
      <c r="EI65" s="69" t="str">
        <f t="shared" si="18"/>
        <v/>
      </c>
      <c r="EJ65" s="69" t="str">
        <f t="shared" si="18"/>
        <v/>
      </c>
      <c r="EK65" s="69" t="str">
        <f t="shared" si="18"/>
        <v/>
      </c>
      <c r="EL65" s="69" t="str">
        <f t="shared" si="18"/>
        <v/>
      </c>
      <c r="EM65" s="69" t="str">
        <f t="shared" si="18"/>
        <v/>
      </c>
      <c r="EN65" s="69" t="str">
        <f t="shared" si="18"/>
        <v/>
      </c>
      <c r="EO65" s="69" t="str">
        <f t="shared" si="18"/>
        <v/>
      </c>
      <c r="EP65" s="69" t="str">
        <f t="shared" si="18"/>
        <v/>
      </c>
      <c r="EQ65" s="69" t="str">
        <f t="shared" si="18"/>
        <v/>
      </c>
      <c r="ER65" s="69" t="str">
        <f t="shared" si="18"/>
        <v/>
      </c>
      <c r="ES65" s="69" t="str">
        <f t="shared" si="18"/>
        <v/>
      </c>
      <c r="ET65" s="69" t="str">
        <f t="shared" si="18"/>
        <v/>
      </c>
      <c r="EU65" s="69" t="str">
        <f t="shared" si="18"/>
        <v/>
      </c>
      <c r="EV65" s="69" t="str">
        <f t="shared" si="18"/>
        <v/>
      </c>
      <c r="EW65" s="69" t="str">
        <f t="shared" si="18"/>
        <v/>
      </c>
      <c r="EX65" s="69" t="str">
        <f t="shared" si="18"/>
        <v/>
      </c>
      <c r="EY65" s="69" t="str">
        <f t="shared" si="18"/>
        <v/>
      </c>
      <c r="EZ65" s="69" t="str">
        <f t="shared" si="18"/>
        <v/>
      </c>
      <c r="FA65" s="69" t="str">
        <f t="shared" si="18"/>
        <v/>
      </c>
      <c r="FB65" s="69" t="str">
        <f t="shared" si="18"/>
        <v/>
      </c>
      <c r="FC65" s="69" t="str">
        <f t="shared" si="18"/>
        <v/>
      </c>
      <c r="FD65" s="69" t="str">
        <f t="shared" si="18"/>
        <v/>
      </c>
      <c r="FE65" s="69" t="str">
        <f t="shared" si="18"/>
        <v/>
      </c>
      <c r="FF65" s="69" t="str">
        <f t="shared" si="18"/>
        <v/>
      </c>
      <c r="FG65" s="69" t="str">
        <f t="shared" si="18"/>
        <v/>
      </c>
      <c r="FH65" s="69" t="str">
        <f t="shared" si="18"/>
        <v/>
      </c>
      <c r="FI65" s="69" t="str">
        <f t="shared" si="18"/>
        <v/>
      </c>
      <c r="FJ65" s="69" t="str">
        <f t="shared" si="18"/>
        <v/>
      </c>
      <c r="FK65" s="69" t="str">
        <f t="shared" si="18"/>
        <v/>
      </c>
      <c r="FL65" s="69" t="str">
        <f t="shared" si="18"/>
        <v/>
      </c>
      <c r="FM65" s="69" t="str">
        <f t="shared" si="18"/>
        <v/>
      </c>
      <c r="FN65" s="69" t="str">
        <f t="shared" si="18"/>
        <v/>
      </c>
      <c r="FO65" s="69" t="str">
        <f t="shared" si="18"/>
        <v/>
      </c>
      <c r="FP65" s="69" t="str">
        <f t="shared" si="18"/>
        <v/>
      </c>
      <c r="FQ65" s="69" t="str">
        <f t="shared" si="18"/>
        <v/>
      </c>
      <c r="FR65" s="69" t="str">
        <f t="shared" si="18"/>
        <v/>
      </c>
      <c r="FS65" s="69" t="str">
        <f t="shared" si="18"/>
        <v/>
      </c>
      <c r="FT65" s="69" t="str">
        <f t="shared" si="18"/>
        <v/>
      </c>
      <c r="FU65" s="69" t="str">
        <f t="shared" si="18"/>
        <v/>
      </c>
      <c r="FV65" s="69" t="str">
        <f t="shared" si="18"/>
        <v/>
      </c>
      <c r="FW65" s="69" t="str">
        <f t="shared" si="18"/>
        <v/>
      </c>
      <c r="FX65" s="69" t="str">
        <f t="shared" si="18"/>
        <v/>
      </c>
      <c r="FY65" s="69" t="str">
        <f t="shared" si="18"/>
        <v/>
      </c>
      <c r="FZ65" s="69" t="str">
        <f t="shared" si="18"/>
        <v/>
      </c>
      <c r="GA65" s="69" t="str">
        <f t="shared" si="18"/>
        <v/>
      </c>
      <c r="GB65" s="69" t="str">
        <f t="shared" si="18"/>
        <v/>
      </c>
      <c r="GC65" s="69" t="str">
        <f t="shared" si="18"/>
        <v/>
      </c>
      <c r="GD65" s="69" t="str">
        <f t="shared" si="18"/>
        <v/>
      </c>
      <c r="GE65" s="69" t="str">
        <f t="shared" si="18"/>
        <v/>
      </c>
      <c r="GF65" s="69" t="str">
        <f t="shared" si="18"/>
        <v/>
      </c>
      <c r="GG65" s="69" t="str">
        <f t="shared" si="18"/>
        <v/>
      </c>
      <c r="GH65" s="69" t="str">
        <f t="shared" si="18"/>
        <v/>
      </c>
      <c r="GI65" s="69" t="str">
        <f t="shared" ref="GI65:IT65" si="19">IF(GI44="","",SUM(GI44:GI47))</f>
        <v/>
      </c>
      <c r="GJ65" s="69" t="str">
        <f t="shared" si="19"/>
        <v/>
      </c>
      <c r="GK65" s="69" t="str">
        <f t="shared" si="19"/>
        <v/>
      </c>
      <c r="GL65" s="69" t="str">
        <f t="shared" si="19"/>
        <v/>
      </c>
      <c r="GM65" s="69" t="str">
        <f t="shared" si="19"/>
        <v/>
      </c>
      <c r="GN65" s="69" t="str">
        <f t="shared" si="19"/>
        <v/>
      </c>
      <c r="GO65" s="69" t="str">
        <f t="shared" si="19"/>
        <v/>
      </c>
      <c r="GP65" s="69" t="str">
        <f t="shared" si="19"/>
        <v/>
      </c>
      <c r="GQ65" s="69" t="str">
        <f t="shared" si="19"/>
        <v/>
      </c>
      <c r="GR65" s="69" t="str">
        <f t="shared" si="19"/>
        <v/>
      </c>
      <c r="GS65" s="69" t="str">
        <f t="shared" si="19"/>
        <v/>
      </c>
      <c r="GT65" s="69" t="str">
        <f t="shared" si="19"/>
        <v/>
      </c>
      <c r="GU65" s="69" t="str">
        <f t="shared" si="19"/>
        <v/>
      </c>
      <c r="GV65" s="69" t="str">
        <f t="shared" si="19"/>
        <v/>
      </c>
      <c r="GW65" s="69" t="str">
        <f t="shared" si="19"/>
        <v/>
      </c>
      <c r="GX65" s="69" t="str">
        <f t="shared" si="19"/>
        <v/>
      </c>
      <c r="GY65" s="69" t="str">
        <f t="shared" si="19"/>
        <v/>
      </c>
      <c r="GZ65" s="69" t="str">
        <f t="shared" si="19"/>
        <v/>
      </c>
      <c r="HA65" s="69" t="str">
        <f t="shared" si="19"/>
        <v/>
      </c>
      <c r="HB65" s="69" t="str">
        <f t="shared" si="19"/>
        <v/>
      </c>
      <c r="HC65" s="69" t="str">
        <f t="shared" si="19"/>
        <v/>
      </c>
      <c r="HD65" s="69" t="str">
        <f t="shared" si="19"/>
        <v/>
      </c>
      <c r="HE65" s="69" t="str">
        <f t="shared" si="19"/>
        <v/>
      </c>
      <c r="HF65" s="69" t="str">
        <f t="shared" si="19"/>
        <v/>
      </c>
      <c r="HG65" s="69" t="str">
        <f t="shared" si="19"/>
        <v/>
      </c>
      <c r="HH65" s="69" t="str">
        <f t="shared" si="19"/>
        <v/>
      </c>
      <c r="HI65" s="69" t="str">
        <f t="shared" si="19"/>
        <v/>
      </c>
      <c r="HJ65" s="69" t="str">
        <f t="shared" si="19"/>
        <v/>
      </c>
      <c r="HK65" s="69" t="str">
        <f t="shared" si="19"/>
        <v/>
      </c>
      <c r="HL65" s="69" t="str">
        <f t="shared" si="19"/>
        <v/>
      </c>
      <c r="HM65" s="69" t="str">
        <f t="shared" si="19"/>
        <v/>
      </c>
      <c r="HN65" s="69" t="str">
        <f t="shared" si="19"/>
        <v/>
      </c>
      <c r="HO65" s="69" t="str">
        <f t="shared" si="19"/>
        <v/>
      </c>
      <c r="HP65" s="69" t="str">
        <f t="shared" si="19"/>
        <v/>
      </c>
      <c r="HQ65" s="69" t="str">
        <f t="shared" si="19"/>
        <v/>
      </c>
      <c r="HR65" s="69" t="str">
        <f t="shared" si="19"/>
        <v/>
      </c>
      <c r="HS65" s="69" t="str">
        <f t="shared" si="19"/>
        <v/>
      </c>
      <c r="HT65" s="69" t="str">
        <f t="shared" si="19"/>
        <v/>
      </c>
      <c r="HU65" s="69" t="str">
        <f t="shared" si="19"/>
        <v/>
      </c>
      <c r="HV65" s="69" t="str">
        <f t="shared" si="19"/>
        <v/>
      </c>
      <c r="HW65" s="69" t="str">
        <f t="shared" si="19"/>
        <v/>
      </c>
      <c r="HX65" s="69" t="str">
        <f t="shared" si="19"/>
        <v/>
      </c>
      <c r="HY65" s="69" t="str">
        <f t="shared" si="19"/>
        <v/>
      </c>
      <c r="HZ65" s="69" t="str">
        <f t="shared" si="19"/>
        <v/>
      </c>
      <c r="IA65" s="69" t="str">
        <f t="shared" si="19"/>
        <v/>
      </c>
      <c r="IB65" s="69" t="str">
        <f t="shared" si="19"/>
        <v/>
      </c>
      <c r="IC65" s="69" t="str">
        <f t="shared" si="19"/>
        <v/>
      </c>
      <c r="ID65" s="69" t="str">
        <f t="shared" si="19"/>
        <v/>
      </c>
      <c r="IE65" s="69" t="str">
        <f t="shared" si="19"/>
        <v/>
      </c>
      <c r="IF65" s="69" t="str">
        <f t="shared" si="19"/>
        <v/>
      </c>
      <c r="IG65" s="69" t="str">
        <f t="shared" si="19"/>
        <v/>
      </c>
      <c r="IH65" s="69" t="str">
        <f t="shared" si="19"/>
        <v/>
      </c>
      <c r="II65" s="69" t="str">
        <f t="shared" si="19"/>
        <v/>
      </c>
      <c r="IJ65" s="69" t="str">
        <f t="shared" si="19"/>
        <v/>
      </c>
      <c r="IK65" s="69" t="str">
        <f t="shared" si="19"/>
        <v/>
      </c>
      <c r="IL65" s="69" t="str">
        <f t="shared" si="19"/>
        <v/>
      </c>
      <c r="IM65" s="69" t="str">
        <f t="shared" si="19"/>
        <v/>
      </c>
      <c r="IN65" s="69" t="str">
        <f t="shared" si="19"/>
        <v/>
      </c>
      <c r="IO65" s="69" t="str">
        <f t="shared" si="19"/>
        <v/>
      </c>
      <c r="IP65" s="69" t="str">
        <f t="shared" si="19"/>
        <v/>
      </c>
      <c r="IQ65" s="69" t="str">
        <f t="shared" si="19"/>
        <v/>
      </c>
      <c r="IR65" s="69" t="str">
        <f t="shared" si="19"/>
        <v/>
      </c>
      <c r="IS65" s="69" t="str">
        <f t="shared" si="19"/>
        <v/>
      </c>
      <c r="IT65" s="69" t="str">
        <f t="shared" si="19"/>
        <v/>
      </c>
      <c r="IU65" s="69" t="str">
        <f t="shared" ref="IU65:LF65" si="20">IF(IU44="","",SUM(IU44:IU47))</f>
        <v/>
      </c>
      <c r="IV65" s="69" t="str">
        <f t="shared" si="20"/>
        <v/>
      </c>
      <c r="IW65" s="69" t="str">
        <f t="shared" si="20"/>
        <v/>
      </c>
      <c r="IX65" s="69" t="str">
        <f t="shared" si="20"/>
        <v/>
      </c>
      <c r="IY65" s="69" t="str">
        <f t="shared" si="20"/>
        <v/>
      </c>
      <c r="IZ65" s="69" t="str">
        <f t="shared" si="20"/>
        <v/>
      </c>
      <c r="JA65" s="69" t="str">
        <f t="shared" si="20"/>
        <v/>
      </c>
      <c r="JB65" s="69" t="str">
        <f t="shared" si="20"/>
        <v/>
      </c>
      <c r="JC65" s="69" t="str">
        <f t="shared" si="20"/>
        <v/>
      </c>
      <c r="JD65" s="69" t="str">
        <f t="shared" si="20"/>
        <v/>
      </c>
      <c r="JE65" s="69" t="str">
        <f t="shared" si="20"/>
        <v/>
      </c>
      <c r="JF65" s="69" t="str">
        <f t="shared" si="20"/>
        <v/>
      </c>
      <c r="JG65" s="69" t="str">
        <f t="shared" si="20"/>
        <v/>
      </c>
      <c r="JH65" s="69" t="str">
        <f t="shared" si="20"/>
        <v/>
      </c>
      <c r="JI65" s="69" t="str">
        <f t="shared" si="20"/>
        <v/>
      </c>
      <c r="JJ65" s="69" t="str">
        <f t="shared" si="20"/>
        <v/>
      </c>
      <c r="JK65" s="69" t="str">
        <f t="shared" si="20"/>
        <v/>
      </c>
      <c r="JL65" s="69" t="str">
        <f t="shared" si="20"/>
        <v/>
      </c>
      <c r="JM65" s="69" t="str">
        <f t="shared" si="20"/>
        <v/>
      </c>
      <c r="JN65" s="69" t="str">
        <f t="shared" si="20"/>
        <v/>
      </c>
      <c r="JO65" s="69" t="str">
        <f t="shared" si="20"/>
        <v/>
      </c>
      <c r="JP65" s="69" t="str">
        <f t="shared" si="20"/>
        <v/>
      </c>
      <c r="JQ65" s="69" t="str">
        <f t="shared" si="20"/>
        <v/>
      </c>
      <c r="JR65" s="69" t="str">
        <f t="shared" si="20"/>
        <v/>
      </c>
      <c r="JS65" s="69" t="str">
        <f t="shared" si="20"/>
        <v/>
      </c>
      <c r="JT65" s="69" t="str">
        <f t="shared" si="20"/>
        <v/>
      </c>
      <c r="JU65" s="69" t="str">
        <f t="shared" si="20"/>
        <v/>
      </c>
      <c r="JV65" s="69" t="str">
        <f t="shared" si="20"/>
        <v/>
      </c>
      <c r="JW65" s="69" t="str">
        <f t="shared" si="20"/>
        <v/>
      </c>
      <c r="JX65" s="69" t="str">
        <f t="shared" si="20"/>
        <v/>
      </c>
      <c r="JY65" s="69" t="str">
        <f t="shared" si="20"/>
        <v/>
      </c>
      <c r="JZ65" s="69" t="str">
        <f t="shared" si="20"/>
        <v/>
      </c>
      <c r="KA65" s="69" t="str">
        <f t="shared" si="20"/>
        <v/>
      </c>
      <c r="KB65" s="69" t="str">
        <f t="shared" si="20"/>
        <v/>
      </c>
      <c r="KC65" s="69" t="str">
        <f t="shared" si="20"/>
        <v/>
      </c>
      <c r="KD65" s="69" t="str">
        <f t="shared" si="20"/>
        <v/>
      </c>
      <c r="KE65" s="69" t="str">
        <f t="shared" si="20"/>
        <v/>
      </c>
      <c r="KF65" s="69" t="str">
        <f t="shared" si="20"/>
        <v/>
      </c>
      <c r="KG65" s="69" t="str">
        <f t="shared" si="20"/>
        <v/>
      </c>
      <c r="KH65" s="69" t="str">
        <f t="shared" si="20"/>
        <v/>
      </c>
      <c r="KI65" s="69" t="str">
        <f t="shared" si="20"/>
        <v/>
      </c>
      <c r="KJ65" s="69" t="str">
        <f t="shared" si="20"/>
        <v/>
      </c>
      <c r="KK65" s="69" t="str">
        <f t="shared" si="20"/>
        <v/>
      </c>
      <c r="KL65" s="69" t="str">
        <f t="shared" si="20"/>
        <v/>
      </c>
      <c r="KM65" s="69" t="str">
        <f t="shared" si="20"/>
        <v/>
      </c>
      <c r="KN65" s="69" t="str">
        <f t="shared" si="20"/>
        <v/>
      </c>
      <c r="KO65" s="69" t="str">
        <f t="shared" si="20"/>
        <v/>
      </c>
      <c r="KP65" s="69" t="str">
        <f t="shared" si="20"/>
        <v/>
      </c>
      <c r="KQ65" s="69" t="str">
        <f t="shared" si="20"/>
        <v/>
      </c>
      <c r="KR65" s="69" t="str">
        <f t="shared" si="20"/>
        <v/>
      </c>
      <c r="KS65" s="69" t="str">
        <f t="shared" si="20"/>
        <v/>
      </c>
      <c r="KT65" s="69" t="str">
        <f t="shared" si="20"/>
        <v/>
      </c>
      <c r="KU65" s="69" t="str">
        <f t="shared" si="20"/>
        <v/>
      </c>
      <c r="KV65" s="69" t="str">
        <f t="shared" si="20"/>
        <v/>
      </c>
      <c r="KW65" s="69" t="str">
        <f t="shared" si="20"/>
        <v/>
      </c>
      <c r="KX65" s="69" t="str">
        <f t="shared" si="20"/>
        <v/>
      </c>
      <c r="KY65" s="69" t="str">
        <f t="shared" si="20"/>
        <v/>
      </c>
      <c r="KZ65" s="69" t="str">
        <f t="shared" si="20"/>
        <v/>
      </c>
      <c r="LA65" s="69" t="str">
        <f t="shared" si="20"/>
        <v/>
      </c>
      <c r="LB65" s="69" t="str">
        <f t="shared" si="20"/>
        <v/>
      </c>
      <c r="LC65" s="69" t="str">
        <f t="shared" si="20"/>
        <v/>
      </c>
      <c r="LD65" s="69" t="str">
        <f t="shared" si="20"/>
        <v/>
      </c>
      <c r="LE65" s="69" t="str">
        <f t="shared" si="20"/>
        <v/>
      </c>
      <c r="LF65" s="69" t="str">
        <f t="shared" si="20"/>
        <v/>
      </c>
      <c r="LG65" s="69" t="str">
        <f t="shared" ref="LG65:NR65" si="21">IF(LG44="","",SUM(LG44:LG47))</f>
        <v/>
      </c>
      <c r="LH65" s="69" t="str">
        <f t="shared" si="21"/>
        <v/>
      </c>
      <c r="LI65" s="69" t="str">
        <f t="shared" si="21"/>
        <v/>
      </c>
      <c r="LJ65" s="69" t="str">
        <f t="shared" si="21"/>
        <v/>
      </c>
      <c r="LK65" s="69" t="str">
        <f t="shared" si="21"/>
        <v/>
      </c>
      <c r="LL65" s="69" t="str">
        <f t="shared" si="21"/>
        <v/>
      </c>
      <c r="LM65" s="69" t="str">
        <f t="shared" si="21"/>
        <v/>
      </c>
      <c r="LN65" s="69" t="str">
        <f t="shared" si="21"/>
        <v/>
      </c>
      <c r="LO65" s="69" t="str">
        <f t="shared" si="21"/>
        <v/>
      </c>
      <c r="LP65" s="69" t="str">
        <f t="shared" si="21"/>
        <v/>
      </c>
      <c r="LQ65" s="69" t="str">
        <f t="shared" si="21"/>
        <v/>
      </c>
      <c r="LR65" s="69" t="str">
        <f t="shared" si="21"/>
        <v/>
      </c>
      <c r="LS65" s="69" t="str">
        <f t="shared" si="21"/>
        <v/>
      </c>
      <c r="LT65" s="69" t="str">
        <f t="shared" si="21"/>
        <v/>
      </c>
      <c r="LU65" s="69" t="str">
        <f t="shared" si="21"/>
        <v/>
      </c>
      <c r="LV65" s="69" t="str">
        <f t="shared" si="21"/>
        <v/>
      </c>
      <c r="LW65" s="69" t="str">
        <f t="shared" si="21"/>
        <v/>
      </c>
      <c r="LX65" s="69" t="str">
        <f t="shared" si="21"/>
        <v/>
      </c>
      <c r="LY65" s="69" t="str">
        <f t="shared" si="21"/>
        <v/>
      </c>
      <c r="LZ65" s="69" t="str">
        <f t="shared" si="21"/>
        <v/>
      </c>
      <c r="MA65" s="69" t="str">
        <f t="shared" si="21"/>
        <v/>
      </c>
      <c r="MB65" s="69" t="str">
        <f t="shared" si="21"/>
        <v/>
      </c>
      <c r="MC65" s="69" t="str">
        <f t="shared" si="21"/>
        <v/>
      </c>
      <c r="MD65" s="69" t="str">
        <f t="shared" si="21"/>
        <v/>
      </c>
      <c r="ME65" s="69" t="str">
        <f t="shared" si="21"/>
        <v/>
      </c>
      <c r="MF65" s="69" t="str">
        <f t="shared" si="21"/>
        <v/>
      </c>
      <c r="MG65" s="69" t="str">
        <f t="shared" si="21"/>
        <v/>
      </c>
      <c r="MH65" s="69" t="str">
        <f t="shared" si="21"/>
        <v/>
      </c>
      <c r="MI65" s="69" t="str">
        <f t="shared" si="21"/>
        <v/>
      </c>
      <c r="MJ65" s="69" t="str">
        <f t="shared" si="21"/>
        <v/>
      </c>
      <c r="MK65" s="69" t="str">
        <f t="shared" si="21"/>
        <v/>
      </c>
      <c r="ML65" s="69" t="str">
        <f t="shared" si="21"/>
        <v/>
      </c>
      <c r="MM65" s="69" t="str">
        <f t="shared" si="21"/>
        <v/>
      </c>
      <c r="MN65" s="69" t="str">
        <f t="shared" si="21"/>
        <v/>
      </c>
      <c r="MO65" s="69" t="str">
        <f t="shared" si="21"/>
        <v/>
      </c>
      <c r="MP65" s="69" t="str">
        <f t="shared" si="21"/>
        <v/>
      </c>
      <c r="MQ65" s="69" t="str">
        <f t="shared" si="21"/>
        <v/>
      </c>
      <c r="MR65" s="69" t="str">
        <f t="shared" si="21"/>
        <v/>
      </c>
      <c r="MS65" s="69" t="str">
        <f t="shared" si="21"/>
        <v/>
      </c>
      <c r="MT65" s="69" t="str">
        <f t="shared" si="21"/>
        <v/>
      </c>
      <c r="MU65" s="69" t="str">
        <f t="shared" si="21"/>
        <v/>
      </c>
      <c r="MV65" s="69" t="str">
        <f t="shared" si="21"/>
        <v/>
      </c>
      <c r="MW65" s="69" t="str">
        <f t="shared" si="21"/>
        <v/>
      </c>
      <c r="MX65" s="69" t="str">
        <f t="shared" si="21"/>
        <v/>
      </c>
      <c r="MY65" s="69" t="str">
        <f t="shared" si="21"/>
        <v/>
      </c>
      <c r="MZ65" s="69" t="str">
        <f t="shared" si="21"/>
        <v/>
      </c>
      <c r="NA65" s="69" t="str">
        <f t="shared" si="21"/>
        <v/>
      </c>
      <c r="NB65" s="69" t="str">
        <f t="shared" si="21"/>
        <v/>
      </c>
      <c r="NC65" s="69" t="str">
        <f t="shared" si="21"/>
        <v/>
      </c>
      <c r="ND65" s="69" t="str">
        <f t="shared" si="21"/>
        <v/>
      </c>
      <c r="NE65" s="69" t="str">
        <f t="shared" si="21"/>
        <v/>
      </c>
      <c r="NF65" s="69" t="str">
        <f t="shared" si="21"/>
        <v/>
      </c>
      <c r="NG65" s="69" t="str">
        <f t="shared" si="21"/>
        <v/>
      </c>
      <c r="NH65" s="69" t="str">
        <f t="shared" si="21"/>
        <v/>
      </c>
      <c r="NI65" s="69" t="str">
        <f t="shared" si="21"/>
        <v/>
      </c>
      <c r="NJ65" s="69" t="str">
        <f t="shared" si="21"/>
        <v/>
      </c>
      <c r="NK65" s="69" t="str">
        <f t="shared" si="21"/>
        <v/>
      </c>
      <c r="NL65" s="69" t="str">
        <f t="shared" si="21"/>
        <v/>
      </c>
      <c r="NM65" s="69" t="str">
        <f t="shared" si="21"/>
        <v/>
      </c>
      <c r="NN65" s="69" t="str">
        <f t="shared" si="21"/>
        <v/>
      </c>
      <c r="NO65" s="69" t="str">
        <f t="shared" si="21"/>
        <v/>
      </c>
      <c r="NP65" s="69" t="str">
        <f t="shared" si="21"/>
        <v/>
      </c>
      <c r="NQ65" s="69" t="str">
        <f t="shared" si="21"/>
        <v/>
      </c>
      <c r="NR65" s="69" t="str">
        <f t="shared" si="21"/>
        <v/>
      </c>
      <c r="NS65" s="69" t="str">
        <f t="shared" ref="NS65:QD65" si="22">IF(NS44="","",SUM(NS44:NS47))</f>
        <v/>
      </c>
      <c r="NT65" s="69" t="str">
        <f t="shared" si="22"/>
        <v/>
      </c>
      <c r="NU65" s="69" t="str">
        <f t="shared" si="22"/>
        <v/>
      </c>
      <c r="NV65" s="69" t="str">
        <f t="shared" si="22"/>
        <v/>
      </c>
      <c r="NW65" s="69" t="str">
        <f t="shared" si="22"/>
        <v/>
      </c>
      <c r="NX65" s="69" t="str">
        <f t="shared" si="22"/>
        <v/>
      </c>
      <c r="NY65" s="69" t="str">
        <f t="shared" si="22"/>
        <v/>
      </c>
      <c r="NZ65" s="69" t="str">
        <f t="shared" si="22"/>
        <v/>
      </c>
      <c r="OA65" s="69" t="str">
        <f t="shared" si="22"/>
        <v/>
      </c>
      <c r="OB65" s="69" t="str">
        <f t="shared" si="22"/>
        <v/>
      </c>
      <c r="OC65" s="69" t="str">
        <f t="shared" si="22"/>
        <v/>
      </c>
      <c r="OD65" s="69" t="str">
        <f t="shared" si="22"/>
        <v/>
      </c>
      <c r="OE65" s="69" t="str">
        <f t="shared" si="22"/>
        <v/>
      </c>
      <c r="OF65" s="69" t="str">
        <f t="shared" si="22"/>
        <v/>
      </c>
      <c r="OG65" s="69" t="str">
        <f t="shared" si="22"/>
        <v/>
      </c>
      <c r="OH65" s="69" t="str">
        <f t="shared" si="22"/>
        <v/>
      </c>
      <c r="OI65" s="69" t="str">
        <f t="shared" si="22"/>
        <v/>
      </c>
      <c r="OJ65" s="69" t="str">
        <f t="shared" si="22"/>
        <v/>
      </c>
      <c r="OK65" s="69" t="str">
        <f t="shared" si="22"/>
        <v/>
      </c>
      <c r="OL65" s="69" t="str">
        <f t="shared" si="22"/>
        <v/>
      </c>
      <c r="OM65" s="69" t="str">
        <f t="shared" si="22"/>
        <v/>
      </c>
      <c r="ON65" s="69" t="str">
        <f t="shared" si="22"/>
        <v/>
      </c>
      <c r="OO65" s="69" t="str">
        <f t="shared" si="22"/>
        <v/>
      </c>
      <c r="OP65" s="69" t="str">
        <f t="shared" si="22"/>
        <v/>
      </c>
      <c r="OQ65" s="69" t="str">
        <f t="shared" si="22"/>
        <v/>
      </c>
      <c r="OR65" s="69" t="str">
        <f t="shared" si="22"/>
        <v/>
      </c>
      <c r="OS65" s="69" t="str">
        <f t="shared" si="22"/>
        <v/>
      </c>
      <c r="OT65" s="69" t="str">
        <f t="shared" si="22"/>
        <v/>
      </c>
      <c r="OU65" s="69" t="str">
        <f t="shared" si="22"/>
        <v/>
      </c>
      <c r="OV65" s="69" t="str">
        <f t="shared" si="22"/>
        <v/>
      </c>
      <c r="OW65" s="69" t="str">
        <f t="shared" si="22"/>
        <v/>
      </c>
      <c r="OX65" s="69" t="str">
        <f t="shared" si="22"/>
        <v/>
      </c>
      <c r="OY65" s="69" t="str">
        <f t="shared" si="22"/>
        <v/>
      </c>
      <c r="OZ65" s="69" t="str">
        <f t="shared" si="22"/>
        <v/>
      </c>
      <c r="PA65" s="69" t="str">
        <f t="shared" si="22"/>
        <v/>
      </c>
      <c r="PB65" s="69" t="str">
        <f t="shared" si="22"/>
        <v/>
      </c>
      <c r="PC65" s="69" t="str">
        <f t="shared" si="22"/>
        <v/>
      </c>
      <c r="PD65" s="69" t="str">
        <f t="shared" si="22"/>
        <v/>
      </c>
      <c r="PE65" s="69" t="str">
        <f t="shared" si="22"/>
        <v/>
      </c>
      <c r="PF65" s="69" t="str">
        <f t="shared" si="22"/>
        <v/>
      </c>
      <c r="PG65" s="69" t="str">
        <f t="shared" si="22"/>
        <v/>
      </c>
      <c r="PH65" s="69" t="str">
        <f t="shared" si="22"/>
        <v/>
      </c>
      <c r="PI65" s="69" t="str">
        <f t="shared" si="22"/>
        <v/>
      </c>
      <c r="PJ65" s="69" t="str">
        <f t="shared" si="22"/>
        <v/>
      </c>
      <c r="PK65" s="69" t="str">
        <f t="shared" si="22"/>
        <v/>
      </c>
      <c r="PL65" s="69" t="str">
        <f t="shared" si="22"/>
        <v/>
      </c>
      <c r="PM65" s="69" t="str">
        <f t="shared" si="22"/>
        <v/>
      </c>
      <c r="PN65" s="69" t="str">
        <f t="shared" si="22"/>
        <v/>
      </c>
      <c r="PO65" s="69" t="str">
        <f t="shared" si="22"/>
        <v/>
      </c>
      <c r="PP65" s="69" t="str">
        <f t="shared" si="22"/>
        <v/>
      </c>
      <c r="PQ65" s="69" t="str">
        <f t="shared" si="22"/>
        <v/>
      </c>
      <c r="PR65" s="69" t="str">
        <f t="shared" si="22"/>
        <v/>
      </c>
      <c r="PS65" s="69" t="str">
        <f t="shared" si="22"/>
        <v/>
      </c>
      <c r="PT65" s="69" t="str">
        <f t="shared" si="22"/>
        <v/>
      </c>
      <c r="PU65" s="69" t="str">
        <f t="shared" si="22"/>
        <v/>
      </c>
      <c r="PV65" s="69" t="str">
        <f t="shared" si="22"/>
        <v/>
      </c>
      <c r="PW65" s="69" t="str">
        <f t="shared" si="22"/>
        <v/>
      </c>
      <c r="PX65" s="69" t="str">
        <f t="shared" si="22"/>
        <v/>
      </c>
      <c r="PY65" s="69" t="str">
        <f t="shared" si="22"/>
        <v/>
      </c>
      <c r="PZ65" s="69" t="str">
        <f t="shared" si="22"/>
        <v/>
      </c>
      <c r="QA65" s="69" t="str">
        <f t="shared" si="22"/>
        <v/>
      </c>
      <c r="QB65" s="69" t="str">
        <f t="shared" si="22"/>
        <v/>
      </c>
      <c r="QC65" s="69" t="str">
        <f t="shared" si="22"/>
        <v/>
      </c>
      <c r="QD65" s="69" t="str">
        <f t="shared" si="22"/>
        <v/>
      </c>
      <c r="QE65" s="69" t="str">
        <f t="shared" ref="QE65:SP65" si="23">IF(QE44="","",SUM(QE44:QE47))</f>
        <v/>
      </c>
      <c r="QF65" s="69" t="str">
        <f t="shared" si="23"/>
        <v/>
      </c>
      <c r="QG65" s="69" t="str">
        <f t="shared" si="23"/>
        <v/>
      </c>
      <c r="QH65" s="69" t="str">
        <f t="shared" si="23"/>
        <v/>
      </c>
      <c r="QI65" s="69" t="str">
        <f t="shared" si="23"/>
        <v/>
      </c>
      <c r="QJ65" s="69" t="str">
        <f t="shared" si="23"/>
        <v/>
      </c>
      <c r="QK65" s="69" t="str">
        <f t="shared" si="23"/>
        <v/>
      </c>
      <c r="QL65" s="69" t="str">
        <f t="shared" si="23"/>
        <v/>
      </c>
      <c r="QM65" s="69" t="str">
        <f t="shared" si="23"/>
        <v/>
      </c>
      <c r="QN65" s="69" t="str">
        <f t="shared" si="23"/>
        <v/>
      </c>
      <c r="QO65" s="69" t="str">
        <f t="shared" si="23"/>
        <v/>
      </c>
      <c r="QP65" s="69" t="str">
        <f t="shared" si="23"/>
        <v/>
      </c>
      <c r="QQ65" s="69" t="str">
        <f t="shared" si="23"/>
        <v/>
      </c>
      <c r="QR65" s="69" t="str">
        <f t="shared" si="23"/>
        <v/>
      </c>
      <c r="QS65" s="69" t="str">
        <f t="shared" si="23"/>
        <v/>
      </c>
      <c r="QT65" s="69" t="str">
        <f t="shared" si="23"/>
        <v/>
      </c>
      <c r="QU65" s="69" t="str">
        <f t="shared" si="23"/>
        <v/>
      </c>
      <c r="QV65" s="69" t="str">
        <f t="shared" si="23"/>
        <v/>
      </c>
      <c r="QW65" s="69" t="str">
        <f t="shared" si="23"/>
        <v/>
      </c>
      <c r="QX65" s="69" t="str">
        <f t="shared" si="23"/>
        <v/>
      </c>
      <c r="QY65" s="69" t="str">
        <f t="shared" si="23"/>
        <v/>
      </c>
      <c r="QZ65" s="69" t="str">
        <f t="shared" si="23"/>
        <v/>
      </c>
      <c r="RA65" s="69" t="str">
        <f t="shared" si="23"/>
        <v/>
      </c>
      <c r="RB65" s="69" t="str">
        <f t="shared" si="23"/>
        <v/>
      </c>
      <c r="RC65" s="69" t="str">
        <f t="shared" si="23"/>
        <v/>
      </c>
      <c r="RD65" s="69" t="str">
        <f t="shared" si="23"/>
        <v/>
      </c>
      <c r="RE65" s="69" t="str">
        <f t="shared" si="23"/>
        <v/>
      </c>
      <c r="RF65" s="69" t="str">
        <f t="shared" si="23"/>
        <v/>
      </c>
      <c r="RG65" s="69" t="str">
        <f t="shared" si="23"/>
        <v/>
      </c>
      <c r="RH65" s="69" t="str">
        <f t="shared" si="23"/>
        <v/>
      </c>
      <c r="RI65" s="69" t="str">
        <f t="shared" si="23"/>
        <v/>
      </c>
      <c r="RJ65" s="69" t="str">
        <f t="shared" si="23"/>
        <v/>
      </c>
      <c r="RK65" s="69" t="str">
        <f t="shared" si="23"/>
        <v/>
      </c>
      <c r="RL65" s="69" t="str">
        <f t="shared" si="23"/>
        <v/>
      </c>
      <c r="RM65" s="69" t="str">
        <f t="shared" si="23"/>
        <v/>
      </c>
      <c r="RN65" s="69" t="str">
        <f t="shared" si="23"/>
        <v/>
      </c>
      <c r="RO65" s="69" t="str">
        <f t="shared" si="23"/>
        <v/>
      </c>
      <c r="RP65" s="69" t="str">
        <f t="shared" si="23"/>
        <v/>
      </c>
      <c r="RQ65" s="69" t="str">
        <f t="shared" si="23"/>
        <v/>
      </c>
      <c r="RR65" s="69" t="str">
        <f t="shared" si="23"/>
        <v/>
      </c>
      <c r="RS65" s="69" t="str">
        <f t="shared" si="23"/>
        <v/>
      </c>
      <c r="RT65" s="69" t="str">
        <f t="shared" si="23"/>
        <v/>
      </c>
      <c r="RU65" s="69" t="str">
        <f t="shared" si="23"/>
        <v/>
      </c>
      <c r="RV65" s="69" t="str">
        <f t="shared" si="23"/>
        <v/>
      </c>
      <c r="RW65" s="69" t="str">
        <f t="shared" si="23"/>
        <v/>
      </c>
      <c r="RX65" s="69" t="str">
        <f t="shared" si="23"/>
        <v/>
      </c>
      <c r="RY65" s="69" t="str">
        <f t="shared" si="23"/>
        <v/>
      </c>
      <c r="RZ65" s="69" t="str">
        <f t="shared" si="23"/>
        <v/>
      </c>
      <c r="SA65" s="69" t="str">
        <f t="shared" si="23"/>
        <v/>
      </c>
      <c r="SB65" s="69" t="str">
        <f t="shared" si="23"/>
        <v/>
      </c>
      <c r="SC65" s="69" t="str">
        <f t="shared" si="23"/>
        <v/>
      </c>
      <c r="SD65" s="69" t="str">
        <f t="shared" si="23"/>
        <v/>
      </c>
      <c r="SE65" s="69" t="str">
        <f t="shared" si="23"/>
        <v/>
      </c>
      <c r="SF65" s="69" t="str">
        <f t="shared" si="23"/>
        <v/>
      </c>
      <c r="SG65" s="69" t="str">
        <f t="shared" si="23"/>
        <v/>
      </c>
      <c r="SH65" s="69" t="str">
        <f t="shared" si="23"/>
        <v/>
      </c>
      <c r="SI65" s="69" t="str">
        <f t="shared" si="23"/>
        <v/>
      </c>
      <c r="SJ65" s="69" t="str">
        <f t="shared" si="23"/>
        <v/>
      </c>
      <c r="SK65" s="69" t="str">
        <f t="shared" si="23"/>
        <v/>
      </c>
      <c r="SL65" s="69" t="str">
        <f t="shared" si="23"/>
        <v/>
      </c>
      <c r="SM65" s="69" t="str">
        <f t="shared" si="23"/>
        <v/>
      </c>
      <c r="SN65" s="69" t="str">
        <f t="shared" si="23"/>
        <v/>
      </c>
      <c r="SO65" s="69" t="str">
        <f t="shared" si="23"/>
        <v/>
      </c>
      <c r="SP65" s="69" t="str">
        <f t="shared" si="23"/>
        <v/>
      </c>
      <c r="SQ65" s="69" t="str">
        <f t="shared" ref="SQ65:VB65" si="24">IF(SQ44="","",SUM(SQ44:SQ47))</f>
        <v/>
      </c>
      <c r="SR65" s="69" t="str">
        <f t="shared" si="24"/>
        <v/>
      </c>
      <c r="SS65" s="69" t="str">
        <f t="shared" si="24"/>
        <v/>
      </c>
      <c r="ST65" s="69" t="str">
        <f t="shared" si="24"/>
        <v/>
      </c>
      <c r="SU65" s="69" t="str">
        <f t="shared" si="24"/>
        <v/>
      </c>
      <c r="SV65" s="69" t="str">
        <f t="shared" si="24"/>
        <v/>
      </c>
      <c r="SW65" s="69" t="str">
        <f t="shared" si="24"/>
        <v/>
      </c>
      <c r="SX65" s="69" t="str">
        <f t="shared" si="24"/>
        <v/>
      </c>
      <c r="SY65" s="69" t="str">
        <f t="shared" si="24"/>
        <v/>
      </c>
      <c r="SZ65" s="69" t="str">
        <f t="shared" si="24"/>
        <v/>
      </c>
      <c r="TA65" s="69" t="str">
        <f t="shared" si="24"/>
        <v/>
      </c>
      <c r="TB65" s="69" t="str">
        <f t="shared" si="24"/>
        <v/>
      </c>
      <c r="TC65" s="69" t="str">
        <f t="shared" si="24"/>
        <v/>
      </c>
      <c r="TD65" s="69" t="str">
        <f t="shared" si="24"/>
        <v/>
      </c>
      <c r="TE65" s="69" t="str">
        <f t="shared" si="24"/>
        <v/>
      </c>
      <c r="TF65" s="69" t="str">
        <f t="shared" si="24"/>
        <v/>
      </c>
      <c r="TG65" s="69" t="str">
        <f t="shared" si="24"/>
        <v/>
      </c>
      <c r="TH65" s="69" t="str">
        <f t="shared" si="24"/>
        <v/>
      </c>
      <c r="TI65" s="69" t="str">
        <f t="shared" si="24"/>
        <v/>
      </c>
      <c r="TJ65" s="69" t="str">
        <f t="shared" si="24"/>
        <v/>
      </c>
      <c r="TK65" s="69" t="str">
        <f t="shared" si="24"/>
        <v/>
      </c>
      <c r="TL65" s="69" t="str">
        <f t="shared" si="24"/>
        <v/>
      </c>
      <c r="TM65" s="69" t="str">
        <f t="shared" si="24"/>
        <v/>
      </c>
      <c r="TN65" s="69" t="str">
        <f t="shared" si="24"/>
        <v/>
      </c>
      <c r="TO65" s="69" t="str">
        <f t="shared" si="24"/>
        <v/>
      </c>
      <c r="TP65" s="69" t="str">
        <f t="shared" si="24"/>
        <v/>
      </c>
      <c r="TQ65" s="69" t="str">
        <f t="shared" si="24"/>
        <v/>
      </c>
      <c r="TR65" s="69" t="str">
        <f t="shared" si="24"/>
        <v/>
      </c>
      <c r="TS65" s="69" t="str">
        <f t="shared" si="24"/>
        <v/>
      </c>
      <c r="TT65" s="69" t="str">
        <f t="shared" si="24"/>
        <v/>
      </c>
      <c r="TU65" s="69" t="str">
        <f t="shared" si="24"/>
        <v/>
      </c>
      <c r="TV65" s="69" t="str">
        <f t="shared" si="24"/>
        <v/>
      </c>
      <c r="TW65" s="69" t="str">
        <f t="shared" si="24"/>
        <v/>
      </c>
      <c r="TX65" s="69" t="str">
        <f t="shared" si="24"/>
        <v/>
      </c>
      <c r="TY65" s="69" t="str">
        <f t="shared" si="24"/>
        <v/>
      </c>
      <c r="TZ65" s="69" t="str">
        <f t="shared" si="24"/>
        <v/>
      </c>
      <c r="UA65" s="69" t="str">
        <f t="shared" si="24"/>
        <v/>
      </c>
      <c r="UB65" s="69" t="str">
        <f t="shared" si="24"/>
        <v/>
      </c>
      <c r="UC65" s="69" t="str">
        <f t="shared" si="24"/>
        <v/>
      </c>
      <c r="UD65" s="69" t="str">
        <f t="shared" si="24"/>
        <v/>
      </c>
      <c r="UE65" s="69" t="str">
        <f t="shared" si="24"/>
        <v/>
      </c>
      <c r="UF65" s="69" t="str">
        <f t="shared" si="24"/>
        <v/>
      </c>
      <c r="UG65" s="69" t="str">
        <f t="shared" si="24"/>
        <v/>
      </c>
      <c r="UH65" s="69" t="str">
        <f t="shared" si="24"/>
        <v/>
      </c>
      <c r="UI65" s="69" t="str">
        <f t="shared" si="24"/>
        <v/>
      </c>
      <c r="UJ65" s="69" t="str">
        <f t="shared" si="24"/>
        <v/>
      </c>
      <c r="UK65" s="69" t="str">
        <f t="shared" si="24"/>
        <v/>
      </c>
      <c r="UL65" s="69" t="str">
        <f t="shared" si="24"/>
        <v/>
      </c>
      <c r="UM65" s="69" t="str">
        <f t="shared" si="24"/>
        <v/>
      </c>
      <c r="UN65" s="69" t="str">
        <f t="shared" si="24"/>
        <v/>
      </c>
      <c r="UO65" s="69" t="str">
        <f t="shared" si="24"/>
        <v/>
      </c>
      <c r="UP65" s="69" t="str">
        <f t="shared" si="24"/>
        <v/>
      </c>
      <c r="UQ65" s="69" t="str">
        <f t="shared" si="24"/>
        <v/>
      </c>
      <c r="UR65" s="69" t="str">
        <f t="shared" si="24"/>
        <v/>
      </c>
      <c r="US65" s="69" t="str">
        <f t="shared" si="24"/>
        <v/>
      </c>
      <c r="UT65" s="69" t="str">
        <f t="shared" si="24"/>
        <v/>
      </c>
      <c r="UU65" s="69" t="str">
        <f t="shared" si="24"/>
        <v/>
      </c>
      <c r="UV65" s="69" t="str">
        <f t="shared" si="24"/>
        <v/>
      </c>
      <c r="UW65" s="69" t="str">
        <f t="shared" si="24"/>
        <v/>
      </c>
      <c r="UX65" s="69" t="str">
        <f t="shared" si="24"/>
        <v/>
      </c>
      <c r="UY65" s="69" t="str">
        <f t="shared" si="24"/>
        <v/>
      </c>
      <c r="UZ65" s="69" t="str">
        <f t="shared" si="24"/>
        <v/>
      </c>
      <c r="VA65" s="69" t="str">
        <f t="shared" si="24"/>
        <v/>
      </c>
      <c r="VB65" s="69" t="str">
        <f t="shared" si="24"/>
        <v/>
      </c>
      <c r="VC65" s="69" t="str">
        <f t="shared" ref="VC65:XN65" si="25">IF(VC44="","",SUM(VC44:VC47))</f>
        <v/>
      </c>
      <c r="VD65" s="69" t="str">
        <f t="shared" si="25"/>
        <v/>
      </c>
      <c r="VE65" s="69" t="str">
        <f t="shared" si="25"/>
        <v/>
      </c>
      <c r="VF65" s="69" t="str">
        <f t="shared" si="25"/>
        <v/>
      </c>
      <c r="VG65" s="69" t="str">
        <f t="shared" si="25"/>
        <v/>
      </c>
      <c r="VH65" s="69" t="str">
        <f t="shared" si="25"/>
        <v/>
      </c>
      <c r="VI65" s="69" t="str">
        <f t="shared" si="25"/>
        <v/>
      </c>
      <c r="VJ65" s="69" t="str">
        <f t="shared" si="25"/>
        <v/>
      </c>
      <c r="VK65" s="69" t="str">
        <f t="shared" si="25"/>
        <v/>
      </c>
      <c r="VL65" s="69" t="str">
        <f t="shared" si="25"/>
        <v/>
      </c>
      <c r="VM65" s="69" t="str">
        <f t="shared" si="25"/>
        <v/>
      </c>
      <c r="VN65" s="69" t="str">
        <f t="shared" si="25"/>
        <v/>
      </c>
      <c r="VO65" s="69" t="str">
        <f t="shared" si="25"/>
        <v/>
      </c>
      <c r="VP65" s="69" t="str">
        <f t="shared" si="25"/>
        <v/>
      </c>
      <c r="VQ65" s="69" t="str">
        <f t="shared" si="25"/>
        <v/>
      </c>
      <c r="VR65" s="69" t="str">
        <f t="shared" si="25"/>
        <v/>
      </c>
      <c r="VS65" s="69" t="str">
        <f t="shared" si="25"/>
        <v/>
      </c>
      <c r="VT65" s="69" t="str">
        <f t="shared" si="25"/>
        <v/>
      </c>
      <c r="VU65" s="69" t="str">
        <f t="shared" si="25"/>
        <v/>
      </c>
      <c r="VV65" s="69" t="str">
        <f t="shared" si="25"/>
        <v/>
      </c>
      <c r="VW65" s="69" t="str">
        <f t="shared" si="25"/>
        <v/>
      </c>
      <c r="VX65" s="69" t="str">
        <f t="shared" si="25"/>
        <v/>
      </c>
      <c r="VY65" s="69" t="str">
        <f t="shared" si="25"/>
        <v/>
      </c>
      <c r="VZ65" s="69" t="str">
        <f t="shared" si="25"/>
        <v/>
      </c>
      <c r="WA65" s="69" t="str">
        <f t="shared" si="25"/>
        <v/>
      </c>
      <c r="WB65" s="69" t="str">
        <f t="shared" si="25"/>
        <v/>
      </c>
      <c r="WC65" s="69" t="str">
        <f t="shared" si="25"/>
        <v/>
      </c>
      <c r="WD65" s="69" t="str">
        <f t="shared" si="25"/>
        <v/>
      </c>
      <c r="WE65" s="69" t="str">
        <f t="shared" si="25"/>
        <v/>
      </c>
      <c r="WF65" s="69" t="str">
        <f t="shared" si="25"/>
        <v/>
      </c>
      <c r="WG65" s="69" t="str">
        <f t="shared" si="25"/>
        <v/>
      </c>
      <c r="WH65" s="69" t="str">
        <f t="shared" si="25"/>
        <v/>
      </c>
      <c r="WI65" s="69" t="str">
        <f t="shared" si="25"/>
        <v/>
      </c>
      <c r="WJ65" s="69" t="str">
        <f t="shared" si="25"/>
        <v/>
      </c>
      <c r="WK65" s="69" t="str">
        <f t="shared" si="25"/>
        <v/>
      </c>
      <c r="WL65" s="69" t="str">
        <f t="shared" si="25"/>
        <v/>
      </c>
      <c r="WM65" s="69" t="str">
        <f t="shared" si="25"/>
        <v/>
      </c>
      <c r="WN65" s="69" t="str">
        <f t="shared" si="25"/>
        <v/>
      </c>
      <c r="WO65" s="69" t="str">
        <f t="shared" si="25"/>
        <v/>
      </c>
      <c r="WP65" s="69" t="str">
        <f t="shared" si="25"/>
        <v/>
      </c>
      <c r="WQ65" s="69" t="str">
        <f t="shared" si="25"/>
        <v/>
      </c>
      <c r="WR65" s="69" t="str">
        <f t="shared" si="25"/>
        <v/>
      </c>
      <c r="WS65" s="69" t="str">
        <f t="shared" si="25"/>
        <v/>
      </c>
      <c r="WT65" s="69" t="str">
        <f t="shared" si="25"/>
        <v/>
      </c>
      <c r="WU65" s="69" t="str">
        <f t="shared" si="25"/>
        <v/>
      </c>
      <c r="WV65" s="69" t="str">
        <f t="shared" si="25"/>
        <v/>
      </c>
      <c r="WW65" s="69" t="str">
        <f t="shared" si="25"/>
        <v/>
      </c>
      <c r="WX65" s="69" t="str">
        <f t="shared" si="25"/>
        <v/>
      </c>
      <c r="WY65" s="69" t="str">
        <f t="shared" si="25"/>
        <v/>
      </c>
      <c r="WZ65" s="69" t="str">
        <f t="shared" si="25"/>
        <v/>
      </c>
      <c r="XA65" s="69" t="str">
        <f t="shared" si="25"/>
        <v/>
      </c>
      <c r="XB65" s="69" t="str">
        <f t="shared" si="25"/>
        <v/>
      </c>
      <c r="XC65" s="69" t="str">
        <f t="shared" si="25"/>
        <v/>
      </c>
      <c r="XD65" s="69" t="str">
        <f t="shared" si="25"/>
        <v/>
      </c>
      <c r="XE65" s="69" t="str">
        <f t="shared" si="25"/>
        <v/>
      </c>
      <c r="XF65" s="69" t="str">
        <f t="shared" si="25"/>
        <v/>
      </c>
      <c r="XG65" s="69" t="str">
        <f t="shared" si="25"/>
        <v/>
      </c>
      <c r="XH65" s="69" t="str">
        <f t="shared" si="25"/>
        <v/>
      </c>
      <c r="XI65" s="69" t="str">
        <f t="shared" si="25"/>
        <v/>
      </c>
      <c r="XJ65" s="69" t="str">
        <f t="shared" si="25"/>
        <v/>
      </c>
      <c r="XK65" s="69" t="str">
        <f t="shared" si="25"/>
        <v/>
      </c>
      <c r="XL65" s="69" t="str">
        <f t="shared" si="25"/>
        <v/>
      </c>
      <c r="XM65" s="69" t="str">
        <f t="shared" si="25"/>
        <v/>
      </c>
      <c r="XN65" s="69" t="str">
        <f t="shared" si="25"/>
        <v/>
      </c>
      <c r="XO65" s="69" t="str">
        <f t="shared" ref="XO65:ZZ65" si="26">IF(XO44="","",SUM(XO44:XO47))</f>
        <v/>
      </c>
      <c r="XP65" s="69" t="str">
        <f t="shared" si="26"/>
        <v/>
      </c>
      <c r="XQ65" s="69" t="str">
        <f t="shared" si="26"/>
        <v/>
      </c>
      <c r="XR65" s="69" t="str">
        <f t="shared" si="26"/>
        <v/>
      </c>
      <c r="XS65" s="69" t="str">
        <f t="shared" si="26"/>
        <v/>
      </c>
      <c r="XT65" s="69" t="str">
        <f t="shared" si="26"/>
        <v/>
      </c>
      <c r="XU65" s="69" t="str">
        <f t="shared" si="26"/>
        <v/>
      </c>
      <c r="XV65" s="69" t="str">
        <f t="shared" si="26"/>
        <v/>
      </c>
      <c r="XW65" s="69" t="str">
        <f t="shared" si="26"/>
        <v/>
      </c>
      <c r="XX65" s="69" t="str">
        <f t="shared" si="26"/>
        <v/>
      </c>
      <c r="XY65" s="69" t="str">
        <f t="shared" si="26"/>
        <v/>
      </c>
      <c r="XZ65" s="69" t="str">
        <f t="shared" si="26"/>
        <v/>
      </c>
      <c r="YA65" s="69" t="str">
        <f t="shared" si="26"/>
        <v/>
      </c>
      <c r="YB65" s="69" t="str">
        <f t="shared" si="26"/>
        <v/>
      </c>
      <c r="YC65" s="69" t="str">
        <f t="shared" si="26"/>
        <v/>
      </c>
      <c r="YD65" s="69" t="str">
        <f t="shared" si="26"/>
        <v/>
      </c>
      <c r="YE65" s="69" t="str">
        <f t="shared" si="26"/>
        <v/>
      </c>
      <c r="YF65" s="69" t="str">
        <f t="shared" si="26"/>
        <v/>
      </c>
      <c r="YG65" s="69" t="str">
        <f t="shared" si="26"/>
        <v/>
      </c>
      <c r="YH65" s="69" t="str">
        <f t="shared" si="26"/>
        <v/>
      </c>
      <c r="YI65" s="69" t="str">
        <f t="shared" si="26"/>
        <v/>
      </c>
      <c r="YJ65" s="69" t="str">
        <f t="shared" si="26"/>
        <v/>
      </c>
      <c r="YK65" s="69" t="str">
        <f t="shared" si="26"/>
        <v/>
      </c>
      <c r="YL65" s="69" t="str">
        <f t="shared" si="26"/>
        <v/>
      </c>
      <c r="YM65" s="69" t="str">
        <f t="shared" si="26"/>
        <v/>
      </c>
      <c r="YN65" s="69" t="str">
        <f t="shared" si="26"/>
        <v/>
      </c>
      <c r="YO65" s="69" t="str">
        <f t="shared" si="26"/>
        <v/>
      </c>
      <c r="YP65" s="69" t="str">
        <f t="shared" si="26"/>
        <v/>
      </c>
      <c r="YQ65" s="69" t="str">
        <f t="shared" si="26"/>
        <v/>
      </c>
      <c r="YR65" s="69" t="str">
        <f t="shared" si="26"/>
        <v/>
      </c>
      <c r="YS65" s="69" t="str">
        <f t="shared" si="26"/>
        <v/>
      </c>
      <c r="YT65" s="69" t="str">
        <f t="shared" si="26"/>
        <v/>
      </c>
      <c r="YU65" s="69" t="str">
        <f t="shared" si="26"/>
        <v/>
      </c>
      <c r="YV65" s="69" t="str">
        <f t="shared" si="26"/>
        <v/>
      </c>
      <c r="YW65" s="69" t="str">
        <f t="shared" si="26"/>
        <v/>
      </c>
      <c r="YX65" s="69" t="str">
        <f t="shared" si="26"/>
        <v/>
      </c>
      <c r="YY65" s="69" t="str">
        <f t="shared" si="26"/>
        <v/>
      </c>
      <c r="YZ65" s="69" t="str">
        <f t="shared" si="26"/>
        <v/>
      </c>
      <c r="ZA65" s="69" t="str">
        <f t="shared" si="26"/>
        <v/>
      </c>
      <c r="ZB65" s="69" t="str">
        <f t="shared" si="26"/>
        <v/>
      </c>
      <c r="ZC65" s="69" t="str">
        <f t="shared" si="26"/>
        <v/>
      </c>
      <c r="ZD65" s="69" t="str">
        <f t="shared" si="26"/>
        <v/>
      </c>
      <c r="ZE65" s="69" t="str">
        <f t="shared" si="26"/>
        <v/>
      </c>
      <c r="ZF65" s="69" t="str">
        <f t="shared" si="26"/>
        <v/>
      </c>
      <c r="ZG65" s="69" t="str">
        <f t="shared" si="26"/>
        <v/>
      </c>
      <c r="ZH65" s="69" t="str">
        <f t="shared" si="26"/>
        <v/>
      </c>
      <c r="ZI65" s="69" t="str">
        <f t="shared" si="26"/>
        <v/>
      </c>
      <c r="ZJ65" s="69" t="str">
        <f t="shared" si="26"/>
        <v/>
      </c>
      <c r="ZK65" s="69" t="str">
        <f t="shared" si="26"/>
        <v/>
      </c>
      <c r="ZL65" s="69" t="str">
        <f t="shared" si="26"/>
        <v/>
      </c>
      <c r="ZM65" s="69" t="str">
        <f t="shared" si="26"/>
        <v/>
      </c>
      <c r="ZN65" s="69" t="str">
        <f t="shared" si="26"/>
        <v/>
      </c>
      <c r="ZO65" s="69" t="str">
        <f t="shared" si="26"/>
        <v/>
      </c>
      <c r="ZP65" s="69" t="str">
        <f t="shared" si="26"/>
        <v/>
      </c>
      <c r="ZQ65" s="69" t="str">
        <f t="shared" si="26"/>
        <v/>
      </c>
      <c r="ZR65" s="69" t="str">
        <f t="shared" si="26"/>
        <v/>
      </c>
      <c r="ZS65" s="69" t="str">
        <f t="shared" si="26"/>
        <v/>
      </c>
      <c r="ZT65" s="69" t="str">
        <f t="shared" si="26"/>
        <v/>
      </c>
      <c r="ZU65" s="69" t="str">
        <f t="shared" si="26"/>
        <v/>
      </c>
      <c r="ZV65" s="69" t="str">
        <f t="shared" si="26"/>
        <v/>
      </c>
      <c r="ZW65" s="69" t="str">
        <f t="shared" si="26"/>
        <v/>
      </c>
      <c r="ZX65" s="69" t="str">
        <f t="shared" si="26"/>
        <v/>
      </c>
      <c r="ZY65" s="69" t="str">
        <f t="shared" si="26"/>
        <v/>
      </c>
      <c r="ZZ65" s="69" t="str">
        <f t="shared" si="26"/>
        <v/>
      </c>
      <c r="AAA65" s="69" t="str">
        <f t="shared" ref="AAA65:ACL65" si="27">IF(AAA44="","",SUM(AAA44:AAA47))</f>
        <v/>
      </c>
      <c r="AAB65" s="69" t="str">
        <f t="shared" si="27"/>
        <v/>
      </c>
      <c r="AAC65" s="69" t="str">
        <f t="shared" si="27"/>
        <v/>
      </c>
      <c r="AAD65" s="69" t="str">
        <f t="shared" si="27"/>
        <v/>
      </c>
      <c r="AAE65" s="69" t="str">
        <f t="shared" si="27"/>
        <v/>
      </c>
      <c r="AAF65" s="69" t="str">
        <f t="shared" si="27"/>
        <v/>
      </c>
      <c r="AAG65" s="69" t="str">
        <f t="shared" si="27"/>
        <v/>
      </c>
      <c r="AAH65" s="69" t="str">
        <f t="shared" si="27"/>
        <v/>
      </c>
      <c r="AAI65" s="69" t="str">
        <f t="shared" si="27"/>
        <v/>
      </c>
      <c r="AAJ65" s="69" t="str">
        <f t="shared" si="27"/>
        <v/>
      </c>
      <c r="AAK65" s="69" t="str">
        <f t="shared" si="27"/>
        <v/>
      </c>
      <c r="AAL65" s="69" t="str">
        <f t="shared" si="27"/>
        <v/>
      </c>
      <c r="AAM65" s="69" t="str">
        <f t="shared" si="27"/>
        <v/>
      </c>
      <c r="AAN65" s="69" t="str">
        <f t="shared" si="27"/>
        <v/>
      </c>
      <c r="AAO65" s="69" t="str">
        <f t="shared" si="27"/>
        <v/>
      </c>
      <c r="AAP65" s="69" t="str">
        <f t="shared" si="27"/>
        <v/>
      </c>
      <c r="AAQ65" s="69" t="str">
        <f t="shared" si="27"/>
        <v/>
      </c>
      <c r="AAR65" s="69" t="str">
        <f t="shared" si="27"/>
        <v/>
      </c>
      <c r="AAS65" s="69" t="str">
        <f t="shared" si="27"/>
        <v/>
      </c>
      <c r="AAT65" s="69" t="str">
        <f t="shared" si="27"/>
        <v/>
      </c>
      <c r="AAU65" s="69" t="str">
        <f t="shared" si="27"/>
        <v/>
      </c>
      <c r="AAV65" s="69" t="str">
        <f t="shared" si="27"/>
        <v/>
      </c>
      <c r="AAW65" s="69" t="str">
        <f t="shared" si="27"/>
        <v/>
      </c>
      <c r="AAX65" s="69" t="str">
        <f t="shared" si="27"/>
        <v/>
      </c>
      <c r="AAY65" s="69" t="str">
        <f t="shared" si="27"/>
        <v/>
      </c>
      <c r="AAZ65" s="69" t="str">
        <f t="shared" si="27"/>
        <v/>
      </c>
      <c r="ABA65" s="69" t="str">
        <f t="shared" si="27"/>
        <v/>
      </c>
      <c r="ABB65" s="69" t="str">
        <f t="shared" si="27"/>
        <v/>
      </c>
      <c r="ABC65" s="69" t="str">
        <f t="shared" si="27"/>
        <v/>
      </c>
      <c r="ABD65" s="69" t="str">
        <f t="shared" si="27"/>
        <v/>
      </c>
      <c r="ABE65" s="69" t="str">
        <f t="shared" si="27"/>
        <v/>
      </c>
      <c r="ABF65" s="69" t="str">
        <f t="shared" si="27"/>
        <v/>
      </c>
      <c r="ABG65" s="69" t="str">
        <f t="shared" si="27"/>
        <v/>
      </c>
      <c r="ABH65" s="69" t="str">
        <f t="shared" si="27"/>
        <v/>
      </c>
      <c r="ABI65" s="69" t="str">
        <f t="shared" si="27"/>
        <v/>
      </c>
      <c r="ABJ65" s="69" t="str">
        <f t="shared" si="27"/>
        <v/>
      </c>
      <c r="ABK65" s="69" t="str">
        <f t="shared" si="27"/>
        <v/>
      </c>
      <c r="ABL65" s="69" t="str">
        <f t="shared" si="27"/>
        <v/>
      </c>
      <c r="ABM65" s="69" t="str">
        <f t="shared" si="27"/>
        <v/>
      </c>
      <c r="ABN65" s="69" t="str">
        <f t="shared" si="27"/>
        <v/>
      </c>
      <c r="ABO65" s="69" t="str">
        <f t="shared" si="27"/>
        <v/>
      </c>
      <c r="ABP65" s="69" t="str">
        <f t="shared" si="27"/>
        <v/>
      </c>
      <c r="ABQ65" s="69" t="str">
        <f t="shared" si="27"/>
        <v/>
      </c>
      <c r="ABR65" s="69" t="str">
        <f t="shared" si="27"/>
        <v/>
      </c>
      <c r="ABS65" s="69" t="str">
        <f t="shared" si="27"/>
        <v/>
      </c>
      <c r="ABT65" s="69" t="str">
        <f t="shared" si="27"/>
        <v/>
      </c>
      <c r="ABU65" s="69" t="str">
        <f t="shared" si="27"/>
        <v/>
      </c>
      <c r="ABV65" s="69" t="str">
        <f t="shared" si="27"/>
        <v/>
      </c>
      <c r="ABW65" s="69" t="str">
        <f t="shared" si="27"/>
        <v/>
      </c>
      <c r="ABX65" s="69" t="str">
        <f t="shared" si="27"/>
        <v/>
      </c>
      <c r="ABY65" s="69" t="str">
        <f t="shared" si="27"/>
        <v/>
      </c>
      <c r="ABZ65" s="69" t="str">
        <f t="shared" si="27"/>
        <v/>
      </c>
      <c r="ACA65" s="69" t="str">
        <f t="shared" si="27"/>
        <v/>
      </c>
      <c r="ACB65" s="69" t="str">
        <f t="shared" si="27"/>
        <v/>
      </c>
      <c r="ACC65" s="69" t="str">
        <f t="shared" si="27"/>
        <v/>
      </c>
      <c r="ACD65" s="69" t="str">
        <f t="shared" si="27"/>
        <v/>
      </c>
      <c r="ACE65" s="69" t="str">
        <f t="shared" si="27"/>
        <v/>
      </c>
      <c r="ACF65" s="69" t="str">
        <f t="shared" si="27"/>
        <v/>
      </c>
      <c r="ACG65" s="69" t="str">
        <f t="shared" si="27"/>
        <v/>
      </c>
      <c r="ACH65" s="69" t="str">
        <f t="shared" si="27"/>
        <v/>
      </c>
      <c r="ACI65" s="69" t="str">
        <f t="shared" si="27"/>
        <v/>
      </c>
      <c r="ACJ65" s="69" t="str">
        <f t="shared" si="27"/>
        <v/>
      </c>
      <c r="ACK65" s="69" t="str">
        <f t="shared" si="27"/>
        <v/>
      </c>
      <c r="ACL65" s="69" t="str">
        <f t="shared" si="27"/>
        <v/>
      </c>
      <c r="ACM65" s="69" t="str">
        <f t="shared" ref="ACM65:AEX65" si="28">IF(ACM44="","",SUM(ACM44:ACM47))</f>
        <v/>
      </c>
      <c r="ACN65" s="69" t="str">
        <f t="shared" si="28"/>
        <v/>
      </c>
      <c r="ACO65" s="69" t="str">
        <f t="shared" si="28"/>
        <v/>
      </c>
      <c r="ACP65" s="69" t="str">
        <f t="shared" si="28"/>
        <v/>
      </c>
      <c r="ACQ65" s="69" t="str">
        <f t="shared" si="28"/>
        <v/>
      </c>
      <c r="ACR65" s="69" t="str">
        <f t="shared" si="28"/>
        <v/>
      </c>
      <c r="ACS65" s="69" t="str">
        <f t="shared" si="28"/>
        <v/>
      </c>
      <c r="ACT65" s="69" t="str">
        <f t="shared" si="28"/>
        <v/>
      </c>
      <c r="ACU65" s="69" t="str">
        <f t="shared" si="28"/>
        <v/>
      </c>
      <c r="ACV65" s="69" t="str">
        <f t="shared" si="28"/>
        <v/>
      </c>
      <c r="ACW65" s="69" t="str">
        <f t="shared" si="28"/>
        <v/>
      </c>
      <c r="ACX65" s="69" t="str">
        <f t="shared" si="28"/>
        <v/>
      </c>
      <c r="ACY65" s="69" t="str">
        <f t="shared" si="28"/>
        <v/>
      </c>
      <c r="ACZ65" s="69" t="str">
        <f t="shared" si="28"/>
        <v/>
      </c>
      <c r="ADA65" s="69" t="str">
        <f t="shared" si="28"/>
        <v/>
      </c>
      <c r="ADB65" s="69" t="str">
        <f t="shared" si="28"/>
        <v/>
      </c>
      <c r="ADC65" s="69" t="str">
        <f t="shared" si="28"/>
        <v/>
      </c>
      <c r="ADD65" s="69" t="str">
        <f t="shared" si="28"/>
        <v/>
      </c>
      <c r="ADE65" s="69" t="str">
        <f t="shared" si="28"/>
        <v/>
      </c>
      <c r="ADF65" s="69" t="str">
        <f t="shared" si="28"/>
        <v/>
      </c>
      <c r="ADG65" s="69" t="str">
        <f t="shared" si="28"/>
        <v/>
      </c>
      <c r="ADH65" s="69" t="str">
        <f t="shared" si="28"/>
        <v/>
      </c>
      <c r="ADI65" s="69" t="str">
        <f t="shared" si="28"/>
        <v/>
      </c>
      <c r="ADJ65" s="69" t="str">
        <f t="shared" si="28"/>
        <v/>
      </c>
      <c r="ADK65" s="69" t="str">
        <f t="shared" si="28"/>
        <v/>
      </c>
      <c r="ADL65" s="69" t="str">
        <f t="shared" si="28"/>
        <v/>
      </c>
      <c r="ADM65" s="69" t="str">
        <f t="shared" si="28"/>
        <v/>
      </c>
      <c r="ADN65" s="69" t="str">
        <f t="shared" si="28"/>
        <v/>
      </c>
      <c r="ADO65" s="69" t="str">
        <f t="shared" si="28"/>
        <v/>
      </c>
      <c r="ADP65" s="69" t="str">
        <f t="shared" si="28"/>
        <v/>
      </c>
      <c r="ADQ65" s="69" t="str">
        <f t="shared" si="28"/>
        <v/>
      </c>
      <c r="ADR65" s="69" t="str">
        <f t="shared" si="28"/>
        <v/>
      </c>
      <c r="ADS65" s="69" t="str">
        <f t="shared" si="28"/>
        <v/>
      </c>
      <c r="ADT65" s="69" t="str">
        <f t="shared" si="28"/>
        <v/>
      </c>
      <c r="ADU65" s="69" t="str">
        <f t="shared" si="28"/>
        <v/>
      </c>
      <c r="ADV65" s="69" t="str">
        <f t="shared" si="28"/>
        <v/>
      </c>
      <c r="ADW65" s="69" t="str">
        <f t="shared" si="28"/>
        <v/>
      </c>
      <c r="ADX65" s="69" t="str">
        <f t="shared" si="28"/>
        <v/>
      </c>
      <c r="ADY65" s="69" t="str">
        <f t="shared" si="28"/>
        <v/>
      </c>
      <c r="ADZ65" s="69" t="str">
        <f t="shared" si="28"/>
        <v/>
      </c>
      <c r="AEA65" s="69" t="str">
        <f t="shared" si="28"/>
        <v/>
      </c>
      <c r="AEB65" s="69" t="str">
        <f t="shared" si="28"/>
        <v/>
      </c>
      <c r="AEC65" s="69" t="str">
        <f t="shared" si="28"/>
        <v/>
      </c>
      <c r="AED65" s="69" t="str">
        <f t="shared" si="28"/>
        <v/>
      </c>
      <c r="AEE65" s="69" t="str">
        <f t="shared" si="28"/>
        <v/>
      </c>
      <c r="AEF65" s="69" t="str">
        <f t="shared" si="28"/>
        <v/>
      </c>
      <c r="AEG65" s="69" t="str">
        <f t="shared" si="28"/>
        <v/>
      </c>
      <c r="AEH65" s="69" t="str">
        <f t="shared" si="28"/>
        <v/>
      </c>
      <c r="AEI65" s="69" t="str">
        <f t="shared" si="28"/>
        <v/>
      </c>
      <c r="AEJ65" s="69" t="str">
        <f t="shared" si="28"/>
        <v/>
      </c>
      <c r="AEK65" s="69" t="str">
        <f t="shared" si="28"/>
        <v/>
      </c>
      <c r="AEL65" s="69" t="str">
        <f t="shared" si="28"/>
        <v/>
      </c>
      <c r="AEM65" s="69" t="str">
        <f t="shared" si="28"/>
        <v/>
      </c>
      <c r="AEN65" s="69" t="str">
        <f t="shared" si="28"/>
        <v/>
      </c>
      <c r="AEO65" s="69" t="str">
        <f t="shared" si="28"/>
        <v/>
      </c>
      <c r="AEP65" s="69" t="str">
        <f t="shared" si="28"/>
        <v/>
      </c>
      <c r="AEQ65" s="69" t="str">
        <f t="shared" si="28"/>
        <v/>
      </c>
      <c r="AER65" s="69" t="str">
        <f t="shared" si="28"/>
        <v/>
      </c>
      <c r="AES65" s="69" t="str">
        <f t="shared" si="28"/>
        <v/>
      </c>
      <c r="AET65" s="69" t="str">
        <f t="shared" si="28"/>
        <v/>
      </c>
      <c r="AEU65" s="69" t="str">
        <f t="shared" si="28"/>
        <v/>
      </c>
      <c r="AEV65" s="69" t="str">
        <f t="shared" si="28"/>
        <v/>
      </c>
      <c r="AEW65" s="69" t="str">
        <f t="shared" si="28"/>
        <v/>
      </c>
      <c r="AEX65" s="69" t="str">
        <f t="shared" si="28"/>
        <v/>
      </c>
      <c r="AEY65" s="69" t="str">
        <f t="shared" ref="AEY65:AHJ65" si="29">IF(AEY44="","",SUM(AEY44:AEY47))</f>
        <v/>
      </c>
      <c r="AEZ65" s="69" t="str">
        <f t="shared" si="29"/>
        <v/>
      </c>
      <c r="AFA65" s="69" t="str">
        <f t="shared" si="29"/>
        <v/>
      </c>
      <c r="AFB65" s="69" t="str">
        <f t="shared" si="29"/>
        <v/>
      </c>
      <c r="AFC65" s="69" t="str">
        <f t="shared" si="29"/>
        <v/>
      </c>
      <c r="AFD65" s="69" t="str">
        <f t="shared" si="29"/>
        <v/>
      </c>
      <c r="AFE65" s="69" t="str">
        <f t="shared" si="29"/>
        <v/>
      </c>
      <c r="AFF65" s="69" t="str">
        <f t="shared" si="29"/>
        <v/>
      </c>
      <c r="AFG65" s="69" t="str">
        <f t="shared" si="29"/>
        <v/>
      </c>
      <c r="AFH65" s="69" t="str">
        <f t="shared" si="29"/>
        <v/>
      </c>
      <c r="AFI65" s="69" t="str">
        <f t="shared" si="29"/>
        <v/>
      </c>
      <c r="AFJ65" s="69" t="str">
        <f t="shared" si="29"/>
        <v/>
      </c>
      <c r="AFK65" s="69" t="str">
        <f t="shared" si="29"/>
        <v/>
      </c>
      <c r="AFL65" s="69" t="str">
        <f t="shared" si="29"/>
        <v/>
      </c>
      <c r="AFM65" s="69" t="str">
        <f t="shared" si="29"/>
        <v/>
      </c>
      <c r="AFN65" s="69" t="str">
        <f t="shared" si="29"/>
        <v/>
      </c>
      <c r="AFO65" s="69" t="str">
        <f t="shared" si="29"/>
        <v/>
      </c>
      <c r="AFP65" s="69" t="str">
        <f t="shared" si="29"/>
        <v/>
      </c>
      <c r="AFQ65" s="69" t="str">
        <f t="shared" si="29"/>
        <v/>
      </c>
      <c r="AFR65" s="69" t="str">
        <f t="shared" si="29"/>
        <v/>
      </c>
      <c r="AFS65" s="69" t="str">
        <f t="shared" si="29"/>
        <v/>
      </c>
      <c r="AFT65" s="69" t="str">
        <f t="shared" si="29"/>
        <v/>
      </c>
      <c r="AFU65" s="69" t="str">
        <f t="shared" si="29"/>
        <v/>
      </c>
      <c r="AFV65" s="69" t="str">
        <f t="shared" si="29"/>
        <v/>
      </c>
      <c r="AFW65" s="69" t="str">
        <f t="shared" si="29"/>
        <v/>
      </c>
      <c r="AFX65" s="69" t="str">
        <f t="shared" si="29"/>
        <v/>
      </c>
      <c r="AFY65" s="69" t="str">
        <f t="shared" si="29"/>
        <v/>
      </c>
      <c r="AFZ65" s="69" t="str">
        <f t="shared" si="29"/>
        <v/>
      </c>
      <c r="AGA65" s="69" t="str">
        <f t="shared" si="29"/>
        <v/>
      </c>
      <c r="AGB65" s="69" t="str">
        <f t="shared" si="29"/>
        <v/>
      </c>
      <c r="AGC65" s="69" t="str">
        <f t="shared" si="29"/>
        <v/>
      </c>
      <c r="AGD65" s="69" t="str">
        <f t="shared" si="29"/>
        <v/>
      </c>
      <c r="AGE65" s="69" t="str">
        <f t="shared" si="29"/>
        <v/>
      </c>
      <c r="AGF65" s="69" t="str">
        <f t="shared" si="29"/>
        <v/>
      </c>
      <c r="AGG65" s="69" t="str">
        <f t="shared" si="29"/>
        <v/>
      </c>
      <c r="AGH65" s="69" t="str">
        <f t="shared" si="29"/>
        <v/>
      </c>
      <c r="AGI65" s="69" t="str">
        <f t="shared" si="29"/>
        <v/>
      </c>
      <c r="AGJ65" s="69" t="str">
        <f t="shared" si="29"/>
        <v/>
      </c>
      <c r="AGK65" s="69" t="str">
        <f t="shared" si="29"/>
        <v/>
      </c>
      <c r="AGL65" s="69" t="str">
        <f t="shared" si="29"/>
        <v/>
      </c>
      <c r="AGM65" s="69" t="str">
        <f t="shared" si="29"/>
        <v/>
      </c>
      <c r="AGN65" s="69" t="str">
        <f t="shared" si="29"/>
        <v/>
      </c>
      <c r="AGO65" s="69" t="str">
        <f t="shared" si="29"/>
        <v/>
      </c>
      <c r="AGP65" s="69" t="str">
        <f t="shared" si="29"/>
        <v/>
      </c>
      <c r="AGQ65" s="69" t="str">
        <f t="shared" si="29"/>
        <v/>
      </c>
      <c r="AGR65" s="69" t="str">
        <f t="shared" si="29"/>
        <v/>
      </c>
      <c r="AGS65" s="69" t="str">
        <f t="shared" si="29"/>
        <v/>
      </c>
      <c r="AGT65" s="69" t="str">
        <f t="shared" si="29"/>
        <v/>
      </c>
      <c r="AGU65" s="69" t="str">
        <f t="shared" si="29"/>
        <v/>
      </c>
      <c r="AGV65" s="69" t="str">
        <f t="shared" si="29"/>
        <v/>
      </c>
      <c r="AGW65" s="69" t="str">
        <f t="shared" si="29"/>
        <v/>
      </c>
      <c r="AGX65" s="69" t="str">
        <f t="shared" si="29"/>
        <v/>
      </c>
      <c r="AGY65" s="69" t="str">
        <f t="shared" si="29"/>
        <v/>
      </c>
      <c r="AGZ65" s="69" t="str">
        <f t="shared" si="29"/>
        <v/>
      </c>
      <c r="AHA65" s="69" t="str">
        <f t="shared" si="29"/>
        <v/>
      </c>
      <c r="AHB65" s="69" t="str">
        <f t="shared" si="29"/>
        <v/>
      </c>
      <c r="AHC65" s="69" t="str">
        <f t="shared" si="29"/>
        <v/>
      </c>
      <c r="AHD65" s="69" t="str">
        <f t="shared" si="29"/>
        <v/>
      </c>
      <c r="AHE65" s="69" t="str">
        <f t="shared" si="29"/>
        <v/>
      </c>
      <c r="AHF65" s="69" t="str">
        <f t="shared" si="29"/>
        <v/>
      </c>
      <c r="AHG65" s="69" t="str">
        <f t="shared" si="29"/>
        <v/>
      </c>
      <c r="AHH65" s="69" t="str">
        <f t="shared" si="29"/>
        <v/>
      </c>
      <c r="AHI65" s="69" t="str">
        <f t="shared" si="29"/>
        <v/>
      </c>
      <c r="AHJ65" s="69" t="str">
        <f t="shared" si="29"/>
        <v/>
      </c>
      <c r="AHK65" s="69" t="str">
        <f t="shared" ref="AHK65:AJV65" si="30">IF(AHK44="","",SUM(AHK44:AHK47))</f>
        <v/>
      </c>
      <c r="AHL65" s="69" t="str">
        <f t="shared" si="30"/>
        <v/>
      </c>
      <c r="AHM65" s="69" t="str">
        <f t="shared" si="30"/>
        <v/>
      </c>
      <c r="AHN65" s="69" t="str">
        <f t="shared" si="30"/>
        <v/>
      </c>
      <c r="AHO65" s="69" t="str">
        <f t="shared" si="30"/>
        <v/>
      </c>
      <c r="AHP65" s="69" t="str">
        <f t="shared" si="30"/>
        <v/>
      </c>
      <c r="AHQ65" s="69" t="str">
        <f t="shared" si="30"/>
        <v/>
      </c>
      <c r="AHR65" s="69" t="str">
        <f t="shared" si="30"/>
        <v/>
      </c>
      <c r="AHS65" s="69" t="str">
        <f t="shared" si="30"/>
        <v/>
      </c>
      <c r="AHT65" s="69" t="str">
        <f t="shared" si="30"/>
        <v/>
      </c>
      <c r="AHU65" s="69" t="str">
        <f t="shared" si="30"/>
        <v/>
      </c>
      <c r="AHV65" s="69" t="str">
        <f t="shared" si="30"/>
        <v/>
      </c>
      <c r="AHW65" s="69" t="str">
        <f t="shared" si="30"/>
        <v/>
      </c>
      <c r="AHX65" s="69" t="str">
        <f t="shared" si="30"/>
        <v/>
      </c>
      <c r="AHY65" s="69" t="str">
        <f t="shared" si="30"/>
        <v/>
      </c>
      <c r="AHZ65" s="69" t="str">
        <f t="shared" si="30"/>
        <v/>
      </c>
      <c r="AIA65" s="69" t="str">
        <f t="shared" si="30"/>
        <v/>
      </c>
      <c r="AIB65" s="69" t="str">
        <f t="shared" si="30"/>
        <v/>
      </c>
      <c r="AIC65" s="69" t="str">
        <f t="shared" si="30"/>
        <v/>
      </c>
      <c r="AID65" s="69" t="str">
        <f t="shared" si="30"/>
        <v/>
      </c>
      <c r="AIE65" s="69" t="str">
        <f t="shared" si="30"/>
        <v/>
      </c>
      <c r="AIF65" s="69" t="str">
        <f t="shared" si="30"/>
        <v/>
      </c>
      <c r="AIG65" s="69" t="str">
        <f t="shared" si="30"/>
        <v/>
      </c>
      <c r="AIH65" s="69" t="str">
        <f t="shared" si="30"/>
        <v/>
      </c>
      <c r="AII65" s="69" t="str">
        <f t="shared" si="30"/>
        <v/>
      </c>
      <c r="AIJ65" s="69" t="str">
        <f t="shared" si="30"/>
        <v/>
      </c>
      <c r="AIK65" s="69" t="str">
        <f t="shared" si="30"/>
        <v/>
      </c>
      <c r="AIL65" s="69" t="str">
        <f t="shared" si="30"/>
        <v/>
      </c>
      <c r="AIM65" s="69" t="str">
        <f t="shared" si="30"/>
        <v/>
      </c>
      <c r="AIN65" s="69" t="str">
        <f t="shared" si="30"/>
        <v/>
      </c>
      <c r="AIO65" s="69" t="str">
        <f t="shared" si="30"/>
        <v/>
      </c>
      <c r="AIP65" s="69" t="str">
        <f t="shared" si="30"/>
        <v/>
      </c>
      <c r="AIQ65" s="69" t="str">
        <f t="shared" si="30"/>
        <v/>
      </c>
      <c r="AIR65" s="69" t="str">
        <f t="shared" si="30"/>
        <v/>
      </c>
      <c r="AIS65" s="69" t="str">
        <f t="shared" si="30"/>
        <v/>
      </c>
      <c r="AIT65" s="69" t="str">
        <f t="shared" si="30"/>
        <v/>
      </c>
      <c r="AIU65" s="69" t="str">
        <f t="shared" si="30"/>
        <v/>
      </c>
      <c r="AIV65" s="69" t="str">
        <f t="shared" si="30"/>
        <v/>
      </c>
      <c r="AIW65" s="69" t="str">
        <f t="shared" si="30"/>
        <v/>
      </c>
      <c r="AIX65" s="69" t="str">
        <f t="shared" si="30"/>
        <v/>
      </c>
      <c r="AIY65" s="69" t="str">
        <f t="shared" si="30"/>
        <v/>
      </c>
      <c r="AIZ65" s="69" t="str">
        <f t="shared" si="30"/>
        <v/>
      </c>
      <c r="AJA65" s="69" t="str">
        <f t="shared" si="30"/>
        <v/>
      </c>
      <c r="AJB65" s="69" t="str">
        <f t="shared" si="30"/>
        <v/>
      </c>
      <c r="AJC65" s="69" t="str">
        <f t="shared" si="30"/>
        <v/>
      </c>
      <c r="AJD65" s="69" t="str">
        <f t="shared" si="30"/>
        <v/>
      </c>
      <c r="AJE65" s="69" t="str">
        <f t="shared" si="30"/>
        <v/>
      </c>
      <c r="AJF65" s="69" t="str">
        <f t="shared" si="30"/>
        <v/>
      </c>
      <c r="AJG65" s="69" t="str">
        <f t="shared" si="30"/>
        <v/>
      </c>
      <c r="AJH65" s="69" t="str">
        <f t="shared" si="30"/>
        <v/>
      </c>
      <c r="AJI65" s="69" t="str">
        <f t="shared" si="30"/>
        <v/>
      </c>
      <c r="AJJ65" s="69" t="str">
        <f t="shared" si="30"/>
        <v/>
      </c>
      <c r="AJK65" s="69" t="str">
        <f t="shared" si="30"/>
        <v/>
      </c>
      <c r="AJL65" s="69" t="str">
        <f t="shared" si="30"/>
        <v/>
      </c>
      <c r="AJM65" s="69" t="str">
        <f t="shared" si="30"/>
        <v/>
      </c>
      <c r="AJN65" s="69" t="str">
        <f t="shared" si="30"/>
        <v/>
      </c>
      <c r="AJO65" s="69" t="str">
        <f t="shared" si="30"/>
        <v/>
      </c>
      <c r="AJP65" s="69" t="str">
        <f t="shared" si="30"/>
        <v/>
      </c>
      <c r="AJQ65" s="69" t="str">
        <f t="shared" si="30"/>
        <v/>
      </c>
      <c r="AJR65" s="69" t="str">
        <f t="shared" si="30"/>
        <v/>
      </c>
      <c r="AJS65" s="69" t="str">
        <f t="shared" si="30"/>
        <v/>
      </c>
      <c r="AJT65" s="69" t="str">
        <f t="shared" si="30"/>
        <v/>
      </c>
      <c r="AJU65" s="69" t="str">
        <f t="shared" si="30"/>
        <v/>
      </c>
      <c r="AJV65" s="69" t="str">
        <f t="shared" si="30"/>
        <v/>
      </c>
      <c r="AJW65" s="69" t="str">
        <f t="shared" ref="AJW65:ALU65" si="31">IF(AJW44="","",SUM(AJW44:AJW47))</f>
        <v/>
      </c>
      <c r="AJX65" s="69" t="str">
        <f t="shared" si="31"/>
        <v/>
      </c>
      <c r="AJY65" s="69" t="str">
        <f t="shared" si="31"/>
        <v/>
      </c>
      <c r="AJZ65" s="69" t="str">
        <f t="shared" si="31"/>
        <v/>
      </c>
      <c r="AKA65" s="69" t="str">
        <f t="shared" si="31"/>
        <v/>
      </c>
      <c r="AKB65" s="69" t="str">
        <f t="shared" si="31"/>
        <v/>
      </c>
      <c r="AKC65" s="69" t="str">
        <f t="shared" si="31"/>
        <v/>
      </c>
      <c r="AKD65" s="69" t="str">
        <f t="shared" si="31"/>
        <v/>
      </c>
      <c r="AKE65" s="69" t="str">
        <f t="shared" si="31"/>
        <v/>
      </c>
      <c r="AKF65" s="69" t="str">
        <f t="shared" si="31"/>
        <v/>
      </c>
      <c r="AKG65" s="69" t="str">
        <f t="shared" si="31"/>
        <v/>
      </c>
      <c r="AKH65" s="69" t="str">
        <f t="shared" si="31"/>
        <v/>
      </c>
      <c r="AKI65" s="69" t="str">
        <f t="shared" si="31"/>
        <v/>
      </c>
      <c r="AKJ65" s="69" t="str">
        <f t="shared" si="31"/>
        <v/>
      </c>
      <c r="AKK65" s="69" t="str">
        <f t="shared" si="31"/>
        <v/>
      </c>
      <c r="AKL65" s="69" t="str">
        <f t="shared" si="31"/>
        <v/>
      </c>
      <c r="AKM65" s="69" t="str">
        <f t="shared" si="31"/>
        <v/>
      </c>
      <c r="AKN65" s="69" t="str">
        <f t="shared" si="31"/>
        <v/>
      </c>
      <c r="AKO65" s="69" t="str">
        <f t="shared" si="31"/>
        <v/>
      </c>
      <c r="AKP65" s="69" t="str">
        <f t="shared" si="31"/>
        <v/>
      </c>
      <c r="AKQ65" s="69" t="str">
        <f t="shared" si="31"/>
        <v/>
      </c>
      <c r="AKR65" s="69" t="str">
        <f t="shared" si="31"/>
        <v/>
      </c>
      <c r="AKS65" s="69" t="str">
        <f t="shared" si="31"/>
        <v/>
      </c>
      <c r="AKT65" s="69" t="str">
        <f t="shared" si="31"/>
        <v/>
      </c>
      <c r="AKU65" s="69" t="str">
        <f t="shared" si="31"/>
        <v/>
      </c>
      <c r="AKV65" s="69" t="str">
        <f t="shared" si="31"/>
        <v/>
      </c>
      <c r="AKW65" s="69" t="str">
        <f t="shared" si="31"/>
        <v/>
      </c>
      <c r="AKX65" s="69" t="str">
        <f t="shared" si="31"/>
        <v/>
      </c>
      <c r="AKY65" s="69" t="str">
        <f t="shared" si="31"/>
        <v/>
      </c>
      <c r="AKZ65" s="69" t="str">
        <f t="shared" si="31"/>
        <v/>
      </c>
      <c r="ALA65" s="69" t="str">
        <f t="shared" si="31"/>
        <v/>
      </c>
      <c r="ALB65" s="69" t="str">
        <f t="shared" si="31"/>
        <v/>
      </c>
      <c r="ALC65" s="69" t="str">
        <f t="shared" si="31"/>
        <v/>
      </c>
      <c r="ALD65" s="69" t="str">
        <f t="shared" si="31"/>
        <v/>
      </c>
      <c r="ALE65" s="69" t="str">
        <f t="shared" si="31"/>
        <v/>
      </c>
      <c r="ALF65" s="69" t="str">
        <f t="shared" si="31"/>
        <v/>
      </c>
      <c r="ALG65" s="69" t="str">
        <f t="shared" si="31"/>
        <v/>
      </c>
      <c r="ALH65" s="69" t="str">
        <f t="shared" si="31"/>
        <v/>
      </c>
      <c r="ALI65" s="69" t="str">
        <f t="shared" si="31"/>
        <v/>
      </c>
      <c r="ALJ65" s="69" t="str">
        <f t="shared" si="31"/>
        <v/>
      </c>
      <c r="ALK65" s="69" t="str">
        <f t="shared" si="31"/>
        <v/>
      </c>
      <c r="ALL65" s="69" t="str">
        <f t="shared" si="31"/>
        <v/>
      </c>
      <c r="ALM65" s="69" t="str">
        <f t="shared" si="31"/>
        <v/>
      </c>
      <c r="ALN65" s="69" t="str">
        <f t="shared" si="31"/>
        <v/>
      </c>
      <c r="ALO65" s="69" t="str">
        <f t="shared" si="31"/>
        <v/>
      </c>
      <c r="ALP65" s="69" t="str">
        <f t="shared" si="31"/>
        <v/>
      </c>
      <c r="ALQ65" s="69" t="str">
        <f t="shared" si="31"/>
        <v/>
      </c>
      <c r="ALR65" s="69" t="str">
        <f t="shared" si="31"/>
        <v/>
      </c>
      <c r="ALS65" s="69" t="str">
        <f t="shared" si="31"/>
        <v/>
      </c>
      <c r="ALT65" s="69" t="str">
        <f t="shared" si="31"/>
        <v/>
      </c>
      <c r="ALU65" s="69" t="str">
        <f t="shared" si="31"/>
        <v/>
      </c>
    </row>
    <row r="66" spans="1:1037" s="69" customFormat="1" ht="13" x14ac:dyDescent="0.3">
      <c r="A66" s="11">
        <v>62</v>
      </c>
      <c r="B66" s="225" t="s">
        <v>149</v>
      </c>
      <c r="C66" s="12" t="s">
        <v>153</v>
      </c>
      <c r="D66" s="68"/>
      <c r="E66" s="68"/>
      <c r="F66" s="68"/>
      <c r="G66" s="68"/>
      <c r="H66" s="69" t="str">
        <f t="shared" ref="H66:BG66" si="32">IF(H48="","",SUM(H48:H51))</f>
        <v/>
      </c>
      <c r="I66" s="69" t="str">
        <f t="shared" si="32"/>
        <v/>
      </c>
      <c r="J66" s="69" t="str">
        <f t="shared" si="32"/>
        <v/>
      </c>
      <c r="K66" s="69" t="str">
        <f t="shared" si="32"/>
        <v/>
      </c>
      <c r="L66" s="69" t="str">
        <f t="shared" si="32"/>
        <v/>
      </c>
      <c r="M66" s="69" t="str">
        <f t="shared" si="32"/>
        <v/>
      </c>
      <c r="N66" s="69" t="str">
        <f t="shared" si="32"/>
        <v/>
      </c>
      <c r="O66" s="69" t="str">
        <f t="shared" si="32"/>
        <v/>
      </c>
      <c r="P66" s="69" t="str">
        <f t="shared" si="32"/>
        <v/>
      </c>
      <c r="Q66" s="69" t="str">
        <f t="shared" si="32"/>
        <v/>
      </c>
      <c r="R66" s="69" t="str">
        <f t="shared" si="32"/>
        <v/>
      </c>
      <c r="S66" s="69" t="str">
        <f t="shared" si="32"/>
        <v/>
      </c>
      <c r="T66" s="69" t="str">
        <f t="shared" si="32"/>
        <v/>
      </c>
      <c r="U66" s="69" t="str">
        <f t="shared" si="32"/>
        <v/>
      </c>
      <c r="V66" s="69" t="str">
        <f t="shared" si="32"/>
        <v/>
      </c>
      <c r="W66" s="69" t="str">
        <f t="shared" si="32"/>
        <v/>
      </c>
      <c r="X66" s="69" t="str">
        <f t="shared" si="32"/>
        <v/>
      </c>
      <c r="Y66" s="69" t="str">
        <f t="shared" si="32"/>
        <v/>
      </c>
      <c r="Z66" s="69" t="str">
        <f t="shared" si="32"/>
        <v/>
      </c>
      <c r="AA66" s="69" t="str">
        <f t="shared" si="32"/>
        <v/>
      </c>
      <c r="AB66" s="69" t="str">
        <f t="shared" si="32"/>
        <v/>
      </c>
      <c r="AC66" s="69" t="str">
        <f t="shared" si="32"/>
        <v/>
      </c>
      <c r="AD66" s="69" t="str">
        <f t="shared" si="32"/>
        <v/>
      </c>
      <c r="AE66" s="69" t="str">
        <f t="shared" si="32"/>
        <v/>
      </c>
      <c r="AF66" s="69" t="str">
        <f t="shared" si="32"/>
        <v/>
      </c>
      <c r="AG66" s="69" t="str">
        <f t="shared" si="32"/>
        <v/>
      </c>
      <c r="AH66" s="69" t="str">
        <f t="shared" si="32"/>
        <v/>
      </c>
      <c r="AI66" s="69" t="str">
        <f t="shared" si="32"/>
        <v/>
      </c>
      <c r="AJ66" s="69" t="str">
        <f t="shared" si="32"/>
        <v/>
      </c>
      <c r="AK66" s="69" t="str">
        <f t="shared" si="32"/>
        <v/>
      </c>
      <c r="AL66" s="69" t="str">
        <f t="shared" si="32"/>
        <v/>
      </c>
      <c r="AM66" s="69" t="str">
        <f t="shared" si="32"/>
        <v/>
      </c>
      <c r="AN66" s="69" t="str">
        <f t="shared" si="32"/>
        <v/>
      </c>
      <c r="AO66" s="69" t="str">
        <f t="shared" si="32"/>
        <v/>
      </c>
      <c r="AP66" s="69" t="str">
        <f t="shared" si="32"/>
        <v/>
      </c>
      <c r="AQ66" s="69" t="str">
        <f t="shared" si="32"/>
        <v/>
      </c>
      <c r="AR66" s="69" t="str">
        <f t="shared" si="32"/>
        <v/>
      </c>
      <c r="AS66" s="69" t="str">
        <f t="shared" si="32"/>
        <v/>
      </c>
      <c r="AT66" s="69" t="str">
        <f t="shared" si="32"/>
        <v/>
      </c>
      <c r="AU66" s="69" t="str">
        <f t="shared" si="32"/>
        <v/>
      </c>
      <c r="AV66" s="69" t="str">
        <f t="shared" si="32"/>
        <v/>
      </c>
      <c r="AW66" s="69" t="str">
        <f t="shared" si="32"/>
        <v/>
      </c>
      <c r="AX66" s="69" t="str">
        <f t="shared" si="32"/>
        <v/>
      </c>
      <c r="AY66" s="69" t="str">
        <f t="shared" si="32"/>
        <v/>
      </c>
      <c r="AZ66" s="69" t="str">
        <f t="shared" si="32"/>
        <v/>
      </c>
      <c r="BA66" s="69" t="str">
        <f t="shared" si="32"/>
        <v/>
      </c>
      <c r="BB66" s="69" t="str">
        <f t="shared" si="32"/>
        <v/>
      </c>
      <c r="BC66" s="69" t="str">
        <f t="shared" si="32"/>
        <v/>
      </c>
      <c r="BD66" s="69" t="str">
        <f t="shared" si="32"/>
        <v/>
      </c>
      <c r="BE66" s="69" t="str">
        <f t="shared" si="32"/>
        <v/>
      </c>
      <c r="BF66" s="69" t="str">
        <f t="shared" si="32"/>
        <v/>
      </c>
      <c r="BG66" s="69" t="str">
        <f t="shared" si="32"/>
        <v/>
      </c>
      <c r="BP66" s="69">
        <f t="shared" ref="BP66:DV66" si="33">IF(BP48="","",SUM(BP48:BP51))</f>
        <v>35532</v>
      </c>
      <c r="BQ66" s="69">
        <f>IF(BQ48="","",SUM(BQ48:BQ51))</f>
        <v>29093</v>
      </c>
      <c r="BR66" s="69">
        <f>IF(BR48="","",SUM(BR48:BR51))</f>
        <v>24844</v>
      </c>
      <c r="BS66" s="69">
        <f t="shared" si="33"/>
        <v>23768</v>
      </c>
      <c r="BT66" s="69">
        <f t="shared" si="33"/>
        <v>27972</v>
      </c>
      <c r="BU66" s="69">
        <f t="shared" si="33"/>
        <v>31238</v>
      </c>
      <c r="BV66" s="69">
        <f t="shared" si="33"/>
        <v>39182</v>
      </c>
      <c r="BW66" s="69">
        <f t="shared" si="33"/>
        <v>47328</v>
      </c>
      <c r="BX66" s="69" t="str">
        <f t="shared" si="33"/>
        <v/>
      </c>
      <c r="BY66" s="69" t="str">
        <f t="shared" si="33"/>
        <v/>
      </c>
      <c r="BZ66" s="69" t="str">
        <f t="shared" si="33"/>
        <v/>
      </c>
      <c r="CA66" s="69" t="str">
        <f t="shared" si="33"/>
        <v/>
      </c>
      <c r="CB66" s="69" t="str">
        <f t="shared" si="33"/>
        <v/>
      </c>
      <c r="CC66" s="69" t="str">
        <f t="shared" si="33"/>
        <v/>
      </c>
      <c r="CD66" s="69" t="str">
        <f t="shared" si="33"/>
        <v/>
      </c>
      <c r="CE66" s="69" t="str">
        <f t="shared" si="33"/>
        <v/>
      </c>
      <c r="CF66" s="69" t="str">
        <f t="shared" si="33"/>
        <v/>
      </c>
      <c r="CG66" s="69" t="str">
        <f t="shared" si="33"/>
        <v/>
      </c>
      <c r="CH66" s="69" t="str">
        <f t="shared" si="33"/>
        <v/>
      </c>
      <c r="CI66" s="69" t="str">
        <f t="shared" si="33"/>
        <v/>
      </c>
      <c r="CJ66" s="69" t="str">
        <f t="shared" si="33"/>
        <v/>
      </c>
      <c r="CK66" s="69" t="str">
        <f t="shared" si="33"/>
        <v/>
      </c>
      <c r="CL66" s="69" t="str">
        <f t="shared" si="33"/>
        <v/>
      </c>
      <c r="CM66" s="69" t="str">
        <f t="shared" si="33"/>
        <v/>
      </c>
      <c r="CN66" s="69" t="str">
        <f t="shared" si="33"/>
        <v/>
      </c>
      <c r="CO66" s="69" t="str">
        <f t="shared" si="33"/>
        <v/>
      </c>
      <c r="CP66" s="69" t="str">
        <f t="shared" si="33"/>
        <v/>
      </c>
      <c r="CQ66" s="69" t="str">
        <f t="shared" si="33"/>
        <v/>
      </c>
      <c r="CR66" s="69" t="str">
        <f t="shared" si="33"/>
        <v/>
      </c>
      <c r="CS66" s="69" t="str">
        <f t="shared" si="33"/>
        <v/>
      </c>
      <c r="CT66" s="69" t="str">
        <f t="shared" si="33"/>
        <v/>
      </c>
      <c r="CU66" s="69" t="str">
        <f t="shared" si="33"/>
        <v/>
      </c>
      <c r="CV66" s="69" t="str">
        <f t="shared" si="33"/>
        <v/>
      </c>
      <c r="CW66" s="69" t="str">
        <f t="shared" si="33"/>
        <v/>
      </c>
      <c r="CX66" s="69" t="str">
        <f t="shared" si="33"/>
        <v/>
      </c>
      <c r="CY66" s="69" t="str">
        <f t="shared" si="33"/>
        <v/>
      </c>
      <c r="CZ66" s="69" t="str">
        <f t="shared" si="33"/>
        <v/>
      </c>
      <c r="DA66" s="69" t="str">
        <f t="shared" si="33"/>
        <v/>
      </c>
      <c r="DB66" s="69" t="str">
        <f t="shared" si="33"/>
        <v/>
      </c>
      <c r="DC66" s="69" t="str">
        <f t="shared" si="33"/>
        <v/>
      </c>
      <c r="DD66" s="69" t="str">
        <f t="shared" si="33"/>
        <v/>
      </c>
      <c r="DE66" s="69" t="str">
        <f t="shared" si="33"/>
        <v/>
      </c>
      <c r="DF66" s="69" t="str">
        <f t="shared" si="33"/>
        <v/>
      </c>
      <c r="DG66" s="69" t="str">
        <f t="shared" si="33"/>
        <v/>
      </c>
      <c r="DH66" s="69" t="str">
        <f t="shared" si="33"/>
        <v/>
      </c>
      <c r="DI66" s="69" t="str">
        <f t="shared" si="33"/>
        <v/>
      </c>
      <c r="DJ66" s="69" t="str">
        <f t="shared" si="33"/>
        <v/>
      </c>
      <c r="DK66" s="69" t="str">
        <f t="shared" si="33"/>
        <v/>
      </c>
      <c r="DL66" s="69" t="str">
        <f t="shared" si="33"/>
        <v/>
      </c>
      <c r="DM66" s="69" t="str">
        <f t="shared" si="33"/>
        <v/>
      </c>
      <c r="DN66" s="69" t="str">
        <f t="shared" si="33"/>
        <v/>
      </c>
      <c r="DO66" s="69" t="str">
        <f t="shared" si="33"/>
        <v/>
      </c>
      <c r="DP66" s="69" t="str">
        <f t="shared" si="33"/>
        <v/>
      </c>
      <c r="DQ66" s="69" t="str">
        <f t="shared" si="33"/>
        <v/>
      </c>
      <c r="DR66" s="69" t="str">
        <f t="shared" si="33"/>
        <v/>
      </c>
      <c r="DS66" s="69" t="str">
        <f t="shared" si="33"/>
        <v/>
      </c>
      <c r="DT66" s="69" t="str">
        <f t="shared" si="33"/>
        <v/>
      </c>
      <c r="DU66" s="69" t="str">
        <f t="shared" si="33"/>
        <v/>
      </c>
      <c r="DV66" s="69" t="str">
        <f t="shared" si="33"/>
        <v/>
      </c>
      <c r="DW66" s="69" t="str">
        <f t="shared" ref="DW66:GH66" si="34">IF(DW48="","",SUM(DW48:DW51))</f>
        <v/>
      </c>
      <c r="DX66" s="69" t="str">
        <f t="shared" si="34"/>
        <v/>
      </c>
      <c r="DY66" s="69" t="str">
        <f t="shared" si="34"/>
        <v/>
      </c>
      <c r="DZ66" s="69" t="str">
        <f t="shared" si="34"/>
        <v/>
      </c>
      <c r="EA66" s="69" t="str">
        <f t="shared" si="34"/>
        <v/>
      </c>
      <c r="EB66" s="69" t="str">
        <f t="shared" si="34"/>
        <v/>
      </c>
      <c r="EC66" s="69" t="str">
        <f t="shared" si="34"/>
        <v/>
      </c>
      <c r="ED66" s="69" t="str">
        <f t="shared" si="34"/>
        <v/>
      </c>
      <c r="EE66" s="69" t="str">
        <f t="shared" si="34"/>
        <v/>
      </c>
      <c r="EF66" s="69" t="str">
        <f t="shared" si="34"/>
        <v/>
      </c>
      <c r="EG66" s="69" t="str">
        <f t="shared" si="34"/>
        <v/>
      </c>
      <c r="EH66" s="69" t="str">
        <f t="shared" si="34"/>
        <v/>
      </c>
      <c r="EI66" s="69" t="str">
        <f t="shared" si="34"/>
        <v/>
      </c>
      <c r="EJ66" s="69" t="str">
        <f t="shared" si="34"/>
        <v/>
      </c>
      <c r="EK66" s="69" t="str">
        <f t="shared" si="34"/>
        <v/>
      </c>
      <c r="EL66" s="69" t="str">
        <f t="shared" si="34"/>
        <v/>
      </c>
      <c r="EM66" s="69" t="str">
        <f t="shared" si="34"/>
        <v/>
      </c>
      <c r="EN66" s="69" t="str">
        <f t="shared" si="34"/>
        <v/>
      </c>
      <c r="EO66" s="69" t="str">
        <f t="shared" si="34"/>
        <v/>
      </c>
      <c r="EP66" s="69" t="str">
        <f t="shared" si="34"/>
        <v/>
      </c>
      <c r="EQ66" s="69" t="str">
        <f t="shared" si="34"/>
        <v/>
      </c>
      <c r="ER66" s="69" t="str">
        <f t="shared" si="34"/>
        <v/>
      </c>
      <c r="ES66" s="69" t="str">
        <f t="shared" si="34"/>
        <v/>
      </c>
      <c r="ET66" s="69" t="str">
        <f t="shared" si="34"/>
        <v/>
      </c>
      <c r="EU66" s="69" t="str">
        <f t="shared" si="34"/>
        <v/>
      </c>
      <c r="EV66" s="69" t="str">
        <f t="shared" si="34"/>
        <v/>
      </c>
      <c r="EW66" s="69" t="str">
        <f t="shared" si="34"/>
        <v/>
      </c>
      <c r="EX66" s="69" t="str">
        <f t="shared" si="34"/>
        <v/>
      </c>
      <c r="EY66" s="69" t="str">
        <f t="shared" si="34"/>
        <v/>
      </c>
      <c r="EZ66" s="69" t="str">
        <f t="shared" si="34"/>
        <v/>
      </c>
      <c r="FA66" s="69" t="str">
        <f t="shared" si="34"/>
        <v/>
      </c>
      <c r="FB66" s="69" t="str">
        <f t="shared" si="34"/>
        <v/>
      </c>
      <c r="FC66" s="69" t="str">
        <f t="shared" si="34"/>
        <v/>
      </c>
      <c r="FD66" s="69" t="str">
        <f t="shared" si="34"/>
        <v/>
      </c>
      <c r="FE66" s="69" t="str">
        <f t="shared" si="34"/>
        <v/>
      </c>
      <c r="FF66" s="69" t="str">
        <f t="shared" si="34"/>
        <v/>
      </c>
      <c r="FG66" s="69" t="str">
        <f t="shared" si="34"/>
        <v/>
      </c>
      <c r="FH66" s="69" t="str">
        <f t="shared" si="34"/>
        <v/>
      </c>
      <c r="FI66" s="69" t="str">
        <f t="shared" si="34"/>
        <v/>
      </c>
      <c r="FJ66" s="69" t="str">
        <f t="shared" si="34"/>
        <v/>
      </c>
      <c r="FK66" s="69" t="str">
        <f t="shared" si="34"/>
        <v/>
      </c>
      <c r="FL66" s="69" t="str">
        <f t="shared" si="34"/>
        <v/>
      </c>
      <c r="FM66" s="69" t="str">
        <f t="shared" si="34"/>
        <v/>
      </c>
      <c r="FN66" s="69" t="str">
        <f t="shared" si="34"/>
        <v/>
      </c>
      <c r="FO66" s="69" t="str">
        <f t="shared" si="34"/>
        <v/>
      </c>
      <c r="FP66" s="69" t="str">
        <f t="shared" si="34"/>
        <v/>
      </c>
      <c r="FQ66" s="69" t="str">
        <f t="shared" si="34"/>
        <v/>
      </c>
      <c r="FR66" s="69" t="str">
        <f t="shared" si="34"/>
        <v/>
      </c>
      <c r="FS66" s="69" t="str">
        <f t="shared" si="34"/>
        <v/>
      </c>
      <c r="FT66" s="69" t="str">
        <f t="shared" si="34"/>
        <v/>
      </c>
      <c r="FU66" s="69" t="str">
        <f t="shared" si="34"/>
        <v/>
      </c>
      <c r="FV66" s="69" t="str">
        <f t="shared" si="34"/>
        <v/>
      </c>
      <c r="FW66" s="69" t="str">
        <f t="shared" si="34"/>
        <v/>
      </c>
      <c r="FX66" s="69" t="str">
        <f t="shared" si="34"/>
        <v/>
      </c>
      <c r="FY66" s="69" t="str">
        <f t="shared" si="34"/>
        <v/>
      </c>
      <c r="FZ66" s="69" t="str">
        <f t="shared" si="34"/>
        <v/>
      </c>
      <c r="GA66" s="69" t="str">
        <f t="shared" si="34"/>
        <v/>
      </c>
      <c r="GB66" s="69" t="str">
        <f t="shared" si="34"/>
        <v/>
      </c>
      <c r="GC66" s="69" t="str">
        <f t="shared" si="34"/>
        <v/>
      </c>
      <c r="GD66" s="69" t="str">
        <f t="shared" si="34"/>
        <v/>
      </c>
      <c r="GE66" s="69" t="str">
        <f t="shared" si="34"/>
        <v/>
      </c>
      <c r="GF66" s="69" t="str">
        <f t="shared" si="34"/>
        <v/>
      </c>
      <c r="GG66" s="69" t="str">
        <f t="shared" si="34"/>
        <v/>
      </c>
      <c r="GH66" s="69" t="str">
        <f t="shared" si="34"/>
        <v/>
      </c>
      <c r="GI66" s="69" t="str">
        <f t="shared" ref="GI66:IT66" si="35">IF(GI48="","",SUM(GI48:GI51))</f>
        <v/>
      </c>
      <c r="GJ66" s="69" t="str">
        <f t="shared" si="35"/>
        <v/>
      </c>
      <c r="GK66" s="69" t="str">
        <f t="shared" si="35"/>
        <v/>
      </c>
      <c r="GL66" s="69" t="str">
        <f t="shared" si="35"/>
        <v/>
      </c>
      <c r="GM66" s="69" t="str">
        <f t="shared" si="35"/>
        <v/>
      </c>
      <c r="GN66" s="69" t="str">
        <f t="shared" si="35"/>
        <v/>
      </c>
      <c r="GO66" s="69" t="str">
        <f t="shared" si="35"/>
        <v/>
      </c>
      <c r="GP66" s="69" t="str">
        <f t="shared" si="35"/>
        <v/>
      </c>
      <c r="GQ66" s="69" t="str">
        <f t="shared" si="35"/>
        <v/>
      </c>
      <c r="GR66" s="69" t="str">
        <f t="shared" si="35"/>
        <v/>
      </c>
      <c r="GS66" s="69" t="str">
        <f t="shared" si="35"/>
        <v/>
      </c>
      <c r="GT66" s="69" t="str">
        <f t="shared" si="35"/>
        <v/>
      </c>
      <c r="GU66" s="69" t="str">
        <f t="shared" si="35"/>
        <v/>
      </c>
      <c r="GV66" s="69" t="str">
        <f t="shared" si="35"/>
        <v/>
      </c>
      <c r="GW66" s="69" t="str">
        <f t="shared" si="35"/>
        <v/>
      </c>
      <c r="GX66" s="69" t="str">
        <f t="shared" si="35"/>
        <v/>
      </c>
      <c r="GY66" s="69" t="str">
        <f t="shared" si="35"/>
        <v/>
      </c>
      <c r="GZ66" s="69" t="str">
        <f t="shared" si="35"/>
        <v/>
      </c>
      <c r="HA66" s="69" t="str">
        <f t="shared" si="35"/>
        <v/>
      </c>
      <c r="HB66" s="69" t="str">
        <f t="shared" si="35"/>
        <v/>
      </c>
      <c r="HC66" s="69" t="str">
        <f t="shared" si="35"/>
        <v/>
      </c>
      <c r="HD66" s="69" t="str">
        <f t="shared" si="35"/>
        <v/>
      </c>
      <c r="HE66" s="69" t="str">
        <f t="shared" si="35"/>
        <v/>
      </c>
      <c r="HF66" s="69" t="str">
        <f t="shared" si="35"/>
        <v/>
      </c>
      <c r="HG66" s="69" t="str">
        <f t="shared" si="35"/>
        <v/>
      </c>
      <c r="HH66" s="69" t="str">
        <f t="shared" si="35"/>
        <v/>
      </c>
      <c r="HI66" s="69" t="str">
        <f t="shared" si="35"/>
        <v/>
      </c>
      <c r="HJ66" s="69" t="str">
        <f t="shared" si="35"/>
        <v/>
      </c>
      <c r="HK66" s="69" t="str">
        <f t="shared" si="35"/>
        <v/>
      </c>
      <c r="HL66" s="69" t="str">
        <f t="shared" si="35"/>
        <v/>
      </c>
      <c r="HM66" s="69" t="str">
        <f t="shared" si="35"/>
        <v/>
      </c>
      <c r="HN66" s="69" t="str">
        <f t="shared" si="35"/>
        <v/>
      </c>
      <c r="HO66" s="69" t="str">
        <f t="shared" si="35"/>
        <v/>
      </c>
      <c r="HP66" s="69" t="str">
        <f t="shared" si="35"/>
        <v/>
      </c>
      <c r="HQ66" s="69" t="str">
        <f t="shared" si="35"/>
        <v/>
      </c>
      <c r="HR66" s="69" t="str">
        <f t="shared" si="35"/>
        <v/>
      </c>
      <c r="HS66" s="69" t="str">
        <f t="shared" si="35"/>
        <v/>
      </c>
      <c r="HT66" s="69" t="str">
        <f t="shared" si="35"/>
        <v/>
      </c>
      <c r="HU66" s="69" t="str">
        <f t="shared" si="35"/>
        <v/>
      </c>
      <c r="HV66" s="69" t="str">
        <f t="shared" si="35"/>
        <v/>
      </c>
      <c r="HW66" s="69" t="str">
        <f t="shared" si="35"/>
        <v/>
      </c>
      <c r="HX66" s="69" t="str">
        <f t="shared" si="35"/>
        <v/>
      </c>
      <c r="HY66" s="69" t="str">
        <f t="shared" si="35"/>
        <v/>
      </c>
      <c r="HZ66" s="69" t="str">
        <f t="shared" si="35"/>
        <v/>
      </c>
      <c r="IA66" s="69" t="str">
        <f t="shared" si="35"/>
        <v/>
      </c>
      <c r="IB66" s="69" t="str">
        <f t="shared" si="35"/>
        <v/>
      </c>
      <c r="IC66" s="69" t="str">
        <f t="shared" si="35"/>
        <v/>
      </c>
      <c r="ID66" s="69" t="str">
        <f t="shared" si="35"/>
        <v/>
      </c>
      <c r="IE66" s="69" t="str">
        <f t="shared" si="35"/>
        <v/>
      </c>
      <c r="IF66" s="69" t="str">
        <f t="shared" si="35"/>
        <v/>
      </c>
      <c r="IG66" s="69" t="str">
        <f t="shared" si="35"/>
        <v/>
      </c>
      <c r="IH66" s="69" t="str">
        <f t="shared" si="35"/>
        <v/>
      </c>
      <c r="II66" s="69" t="str">
        <f t="shared" si="35"/>
        <v/>
      </c>
      <c r="IJ66" s="69" t="str">
        <f t="shared" si="35"/>
        <v/>
      </c>
      <c r="IK66" s="69" t="str">
        <f t="shared" si="35"/>
        <v/>
      </c>
      <c r="IL66" s="69" t="str">
        <f t="shared" si="35"/>
        <v/>
      </c>
      <c r="IM66" s="69" t="str">
        <f t="shared" si="35"/>
        <v/>
      </c>
      <c r="IN66" s="69" t="str">
        <f t="shared" si="35"/>
        <v/>
      </c>
      <c r="IO66" s="69" t="str">
        <f t="shared" si="35"/>
        <v/>
      </c>
      <c r="IP66" s="69" t="str">
        <f t="shared" si="35"/>
        <v/>
      </c>
      <c r="IQ66" s="69" t="str">
        <f t="shared" si="35"/>
        <v/>
      </c>
      <c r="IR66" s="69" t="str">
        <f t="shared" si="35"/>
        <v/>
      </c>
      <c r="IS66" s="69" t="str">
        <f t="shared" si="35"/>
        <v/>
      </c>
      <c r="IT66" s="69" t="str">
        <f t="shared" si="35"/>
        <v/>
      </c>
      <c r="IU66" s="69" t="str">
        <f t="shared" ref="IU66:LF66" si="36">IF(IU48="","",SUM(IU48:IU51))</f>
        <v/>
      </c>
      <c r="IV66" s="69" t="str">
        <f t="shared" si="36"/>
        <v/>
      </c>
      <c r="IW66" s="69" t="str">
        <f t="shared" si="36"/>
        <v/>
      </c>
      <c r="IX66" s="69" t="str">
        <f t="shared" si="36"/>
        <v/>
      </c>
      <c r="IY66" s="69" t="str">
        <f t="shared" si="36"/>
        <v/>
      </c>
      <c r="IZ66" s="69" t="str">
        <f t="shared" si="36"/>
        <v/>
      </c>
      <c r="JA66" s="69" t="str">
        <f t="shared" si="36"/>
        <v/>
      </c>
      <c r="JB66" s="69" t="str">
        <f t="shared" si="36"/>
        <v/>
      </c>
      <c r="JC66" s="69" t="str">
        <f t="shared" si="36"/>
        <v/>
      </c>
      <c r="JD66" s="69" t="str">
        <f t="shared" si="36"/>
        <v/>
      </c>
      <c r="JE66" s="69" t="str">
        <f t="shared" si="36"/>
        <v/>
      </c>
      <c r="JF66" s="69" t="str">
        <f t="shared" si="36"/>
        <v/>
      </c>
      <c r="JG66" s="69" t="str">
        <f t="shared" si="36"/>
        <v/>
      </c>
      <c r="JH66" s="69" t="str">
        <f t="shared" si="36"/>
        <v/>
      </c>
      <c r="JI66" s="69" t="str">
        <f t="shared" si="36"/>
        <v/>
      </c>
      <c r="JJ66" s="69" t="str">
        <f t="shared" si="36"/>
        <v/>
      </c>
      <c r="JK66" s="69" t="str">
        <f t="shared" si="36"/>
        <v/>
      </c>
      <c r="JL66" s="69" t="str">
        <f t="shared" si="36"/>
        <v/>
      </c>
      <c r="JM66" s="69" t="str">
        <f t="shared" si="36"/>
        <v/>
      </c>
      <c r="JN66" s="69" t="str">
        <f t="shared" si="36"/>
        <v/>
      </c>
      <c r="JO66" s="69" t="str">
        <f t="shared" si="36"/>
        <v/>
      </c>
      <c r="JP66" s="69" t="str">
        <f t="shared" si="36"/>
        <v/>
      </c>
      <c r="JQ66" s="69" t="str">
        <f t="shared" si="36"/>
        <v/>
      </c>
      <c r="JR66" s="69" t="str">
        <f t="shared" si="36"/>
        <v/>
      </c>
      <c r="JS66" s="69" t="str">
        <f t="shared" si="36"/>
        <v/>
      </c>
      <c r="JT66" s="69" t="str">
        <f t="shared" si="36"/>
        <v/>
      </c>
      <c r="JU66" s="69" t="str">
        <f t="shared" si="36"/>
        <v/>
      </c>
      <c r="JV66" s="69" t="str">
        <f t="shared" si="36"/>
        <v/>
      </c>
      <c r="JW66" s="69" t="str">
        <f t="shared" si="36"/>
        <v/>
      </c>
      <c r="JX66" s="69" t="str">
        <f t="shared" si="36"/>
        <v/>
      </c>
      <c r="JY66" s="69" t="str">
        <f t="shared" si="36"/>
        <v/>
      </c>
      <c r="JZ66" s="69" t="str">
        <f t="shared" si="36"/>
        <v/>
      </c>
      <c r="KA66" s="69" t="str">
        <f t="shared" si="36"/>
        <v/>
      </c>
      <c r="KB66" s="69" t="str">
        <f t="shared" si="36"/>
        <v/>
      </c>
      <c r="KC66" s="69" t="str">
        <f t="shared" si="36"/>
        <v/>
      </c>
      <c r="KD66" s="69" t="str">
        <f t="shared" si="36"/>
        <v/>
      </c>
      <c r="KE66" s="69" t="str">
        <f t="shared" si="36"/>
        <v/>
      </c>
      <c r="KF66" s="69" t="str">
        <f t="shared" si="36"/>
        <v/>
      </c>
      <c r="KG66" s="69" t="str">
        <f t="shared" si="36"/>
        <v/>
      </c>
      <c r="KH66" s="69" t="str">
        <f t="shared" si="36"/>
        <v/>
      </c>
      <c r="KI66" s="69" t="str">
        <f t="shared" si="36"/>
        <v/>
      </c>
      <c r="KJ66" s="69" t="str">
        <f t="shared" si="36"/>
        <v/>
      </c>
      <c r="KK66" s="69" t="str">
        <f t="shared" si="36"/>
        <v/>
      </c>
      <c r="KL66" s="69" t="str">
        <f t="shared" si="36"/>
        <v/>
      </c>
      <c r="KM66" s="69" t="str">
        <f t="shared" si="36"/>
        <v/>
      </c>
      <c r="KN66" s="69" t="str">
        <f t="shared" si="36"/>
        <v/>
      </c>
      <c r="KO66" s="69" t="str">
        <f t="shared" si="36"/>
        <v/>
      </c>
      <c r="KP66" s="69" t="str">
        <f t="shared" si="36"/>
        <v/>
      </c>
      <c r="KQ66" s="69" t="str">
        <f t="shared" si="36"/>
        <v/>
      </c>
      <c r="KR66" s="69" t="str">
        <f t="shared" si="36"/>
        <v/>
      </c>
      <c r="KS66" s="69" t="str">
        <f t="shared" si="36"/>
        <v/>
      </c>
      <c r="KT66" s="69" t="str">
        <f t="shared" si="36"/>
        <v/>
      </c>
      <c r="KU66" s="69" t="str">
        <f t="shared" si="36"/>
        <v/>
      </c>
      <c r="KV66" s="69" t="str">
        <f t="shared" si="36"/>
        <v/>
      </c>
      <c r="KW66" s="69" t="str">
        <f t="shared" si="36"/>
        <v/>
      </c>
      <c r="KX66" s="69" t="str">
        <f t="shared" si="36"/>
        <v/>
      </c>
      <c r="KY66" s="69" t="str">
        <f t="shared" si="36"/>
        <v/>
      </c>
      <c r="KZ66" s="69" t="str">
        <f t="shared" si="36"/>
        <v/>
      </c>
      <c r="LA66" s="69" t="str">
        <f t="shared" si="36"/>
        <v/>
      </c>
      <c r="LB66" s="69" t="str">
        <f t="shared" si="36"/>
        <v/>
      </c>
      <c r="LC66" s="69" t="str">
        <f t="shared" si="36"/>
        <v/>
      </c>
      <c r="LD66" s="69" t="str">
        <f t="shared" si="36"/>
        <v/>
      </c>
      <c r="LE66" s="69" t="str">
        <f t="shared" si="36"/>
        <v/>
      </c>
      <c r="LF66" s="69" t="str">
        <f t="shared" si="36"/>
        <v/>
      </c>
      <c r="LG66" s="69" t="str">
        <f t="shared" ref="LG66:NR66" si="37">IF(LG48="","",SUM(LG48:LG51))</f>
        <v/>
      </c>
      <c r="LH66" s="69" t="str">
        <f t="shared" si="37"/>
        <v/>
      </c>
      <c r="LI66" s="69" t="str">
        <f t="shared" si="37"/>
        <v/>
      </c>
      <c r="LJ66" s="69" t="str">
        <f t="shared" si="37"/>
        <v/>
      </c>
      <c r="LK66" s="69" t="str">
        <f t="shared" si="37"/>
        <v/>
      </c>
      <c r="LL66" s="69" t="str">
        <f t="shared" si="37"/>
        <v/>
      </c>
      <c r="LM66" s="69" t="str">
        <f t="shared" si="37"/>
        <v/>
      </c>
      <c r="LN66" s="69" t="str">
        <f t="shared" si="37"/>
        <v/>
      </c>
      <c r="LO66" s="69" t="str">
        <f t="shared" si="37"/>
        <v/>
      </c>
      <c r="LP66" s="69" t="str">
        <f t="shared" si="37"/>
        <v/>
      </c>
      <c r="LQ66" s="69" t="str">
        <f t="shared" si="37"/>
        <v/>
      </c>
      <c r="LR66" s="69" t="str">
        <f t="shared" si="37"/>
        <v/>
      </c>
      <c r="LS66" s="69" t="str">
        <f t="shared" si="37"/>
        <v/>
      </c>
      <c r="LT66" s="69" t="str">
        <f t="shared" si="37"/>
        <v/>
      </c>
      <c r="LU66" s="69" t="str">
        <f t="shared" si="37"/>
        <v/>
      </c>
      <c r="LV66" s="69" t="str">
        <f t="shared" si="37"/>
        <v/>
      </c>
      <c r="LW66" s="69" t="str">
        <f t="shared" si="37"/>
        <v/>
      </c>
      <c r="LX66" s="69" t="str">
        <f t="shared" si="37"/>
        <v/>
      </c>
      <c r="LY66" s="69" t="str">
        <f t="shared" si="37"/>
        <v/>
      </c>
      <c r="LZ66" s="69" t="str">
        <f t="shared" si="37"/>
        <v/>
      </c>
      <c r="MA66" s="69" t="str">
        <f t="shared" si="37"/>
        <v/>
      </c>
      <c r="MB66" s="69" t="str">
        <f t="shared" si="37"/>
        <v/>
      </c>
      <c r="MC66" s="69" t="str">
        <f t="shared" si="37"/>
        <v/>
      </c>
      <c r="MD66" s="69" t="str">
        <f t="shared" si="37"/>
        <v/>
      </c>
      <c r="ME66" s="69" t="str">
        <f t="shared" si="37"/>
        <v/>
      </c>
      <c r="MF66" s="69" t="str">
        <f t="shared" si="37"/>
        <v/>
      </c>
      <c r="MG66" s="69" t="str">
        <f t="shared" si="37"/>
        <v/>
      </c>
      <c r="MH66" s="69" t="str">
        <f t="shared" si="37"/>
        <v/>
      </c>
      <c r="MI66" s="69" t="str">
        <f t="shared" si="37"/>
        <v/>
      </c>
      <c r="MJ66" s="69" t="str">
        <f t="shared" si="37"/>
        <v/>
      </c>
      <c r="MK66" s="69" t="str">
        <f t="shared" si="37"/>
        <v/>
      </c>
      <c r="ML66" s="69" t="str">
        <f t="shared" si="37"/>
        <v/>
      </c>
      <c r="MM66" s="69" t="str">
        <f t="shared" si="37"/>
        <v/>
      </c>
      <c r="MN66" s="69" t="str">
        <f t="shared" si="37"/>
        <v/>
      </c>
      <c r="MO66" s="69" t="str">
        <f t="shared" si="37"/>
        <v/>
      </c>
      <c r="MP66" s="69" t="str">
        <f t="shared" si="37"/>
        <v/>
      </c>
      <c r="MQ66" s="69" t="str">
        <f t="shared" si="37"/>
        <v/>
      </c>
      <c r="MR66" s="69" t="str">
        <f t="shared" si="37"/>
        <v/>
      </c>
      <c r="MS66" s="69" t="str">
        <f t="shared" si="37"/>
        <v/>
      </c>
      <c r="MT66" s="69" t="str">
        <f t="shared" si="37"/>
        <v/>
      </c>
      <c r="MU66" s="69" t="str">
        <f t="shared" si="37"/>
        <v/>
      </c>
      <c r="MV66" s="69" t="str">
        <f t="shared" si="37"/>
        <v/>
      </c>
      <c r="MW66" s="69" t="str">
        <f t="shared" si="37"/>
        <v/>
      </c>
      <c r="MX66" s="69" t="str">
        <f t="shared" si="37"/>
        <v/>
      </c>
      <c r="MY66" s="69" t="str">
        <f t="shared" si="37"/>
        <v/>
      </c>
      <c r="MZ66" s="69" t="str">
        <f t="shared" si="37"/>
        <v/>
      </c>
      <c r="NA66" s="69" t="str">
        <f t="shared" si="37"/>
        <v/>
      </c>
      <c r="NB66" s="69" t="str">
        <f t="shared" si="37"/>
        <v/>
      </c>
      <c r="NC66" s="69" t="str">
        <f t="shared" si="37"/>
        <v/>
      </c>
      <c r="ND66" s="69" t="str">
        <f t="shared" si="37"/>
        <v/>
      </c>
      <c r="NE66" s="69" t="str">
        <f t="shared" si="37"/>
        <v/>
      </c>
      <c r="NF66" s="69" t="str">
        <f t="shared" si="37"/>
        <v/>
      </c>
      <c r="NG66" s="69" t="str">
        <f t="shared" si="37"/>
        <v/>
      </c>
      <c r="NH66" s="69" t="str">
        <f t="shared" si="37"/>
        <v/>
      </c>
      <c r="NI66" s="69" t="str">
        <f t="shared" si="37"/>
        <v/>
      </c>
      <c r="NJ66" s="69" t="str">
        <f t="shared" si="37"/>
        <v/>
      </c>
      <c r="NK66" s="69" t="str">
        <f t="shared" si="37"/>
        <v/>
      </c>
      <c r="NL66" s="69" t="str">
        <f t="shared" si="37"/>
        <v/>
      </c>
      <c r="NM66" s="69" t="str">
        <f t="shared" si="37"/>
        <v/>
      </c>
      <c r="NN66" s="69" t="str">
        <f t="shared" si="37"/>
        <v/>
      </c>
      <c r="NO66" s="69" t="str">
        <f t="shared" si="37"/>
        <v/>
      </c>
      <c r="NP66" s="69" t="str">
        <f t="shared" si="37"/>
        <v/>
      </c>
      <c r="NQ66" s="69" t="str">
        <f t="shared" si="37"/>
        <v/>
      </c>
      <c r="NR66" s="69" t="str">
        <f t="shared" si="37"/>
        <v/>
      </c>
      <c r="NS66" s="69" t="str">
        <f t="shared" ref="NS66:QD66" si="38">IF(NS48="","",SUM(NS48:NS51))</f>
        <v/>
      </c>
      <c r="NT66" s="69" t="str">
        <f t="shared" si="38"/>
        <v/>
      </c>
      <c r="NU66" s="69" t="str">
        <f t="shared" si="38"/>
        <v/>
      </c>
      <c r="NV66" s="69" t="str">
        <f t="shared" si="38"/>
        <v/>
      </c>
      <c r="NW66" s="69" t="str">
        <f t="shared" si="38"/>
        <v/>
      </c>
      <c r="NX66" s="69" t="str">
        <f t="shared" si="38"/>
        <v/>
      </c>
      <c r="NY66" s="69" t="str">
        <f t="shared" si="38"/>
        <v/>
      </c>
      <c r="NZ66" s="69" t="str">
        <f t="shared" si="38"/>
        <v/>
      </c>
      <c r="OA66" s="69" t="str">
        <f t="shared" si="38"/>
        <v/>
      </c>
      <c r="OB66" s="69" t="str">
        <f t="shared" si="38"/>
        <v/>
      </c>
      <c r="OC66" s="69" t="str">
        <f t="shared" si="38"/>
        <v/>
      </c>
      <c r="OD66" s="69" t="str">
        <f t="shared" si="38"/>
        <v/>
      </c>
      <c r="OE66" s="69" t="str">
        <f t="shared" si="38"/>
        <v/>
      </c>
      <c r="OF66" s="69" t="str">
        <f t="shared" si="38"/>
        <v/>
      </c>
      <c r="OG66" s="69" t="str">
        <f t="shared" si="38"/>
        <v/>
      </c>
      <c r="OH66" s="69" t="str">
        <f t="shared" si="38"/>
        <v/>
      </c>
      <c r="OI66" s="69" t="str">
        <f t="shared" si="38"/>
        <v/>
      </c>
      <c r="OJ66" s="69" t="str">
        <f t="shared" si="38"/>
        <v/>
      </c>
      <c r="OK66" s="69" t="str">
        <f t="shared" si="38"/>
        <v/>
      </c>
      <c r="OL66" s="69" t="str">
        <f t="shared" si="38"/>
        <v/>
      </c>
      <c r="OM66" s="69" t="str">
        <f t="shared" si="38"/>
        <v/>
      </c>
      <c r="ON66" s="69" t="str">
        <f t="shared" si="38"/>
        <v/>
      </c>
      <c r="OO66" s="69" t="str">
        <f t="shared" si="38"/>
        <v/>
      </c>
      <c r="OP66" s="69" t="str">
        <f t="shared" si="38"/>
        <v/>
      </c>
      <c r="OQ66" s="69" t="str">
        <f t="shared" si="38"/>
        <v/>
      </c>
      <c r="OR66" s="69" t="str">
        <f t="shared" si="38"/>
        <v/>
      </c>
      <c r="OS66" s="69" t="str">
        <f t="shared" si="38"/>
        <v/>
      </c>
      <c r="OT66" s="69" t="str">
        <f t="shared" si="38"/>
        <v/>
      </c>
      <c r="OU66" s="69" t="str">
        <f t="shared" si="38"/>
        <v/>
      </c>
      <c r="OV66" s="69" t="str">
        <f t="shared" si="38"/>
        <v/>
      </c>
      <c r="OW66" s="69" t="str">
        <f t="shared" si="38"/>
        <v/>
      </c>
      <c r="OX66" s="69" t="str">
        <f t="shared" si="38"/>
        <v/>
      </c>
      <c r="OY66" s="69" t="str">
        <f t="shared" si="38"/>
        <v/>
      </c>
      <c r="OZ66" s="69" t="str">
        <f t="shared" si="38"/>
        <v/>
      </c>
      <c r="PA66" s="69" t="str">
        <f t="shared" si="38"/>
        <v/>
      </c>
      <c r="PB66" s="69" t="str">
        <f t="shared" si="38"/>
        <v/>
      </c>
      <c r="PC66" s="69" t="str">
        <f t="shared" si="38"/>
        <v/>
      </c>
      <c r="PD66" s="69" t="str">
        <f t="shared" si="38"/>
        <v/>
      </c>
      <c r="PE66" s="69" t="str">
        <f t="shared" si="38"/>
        <v/>
      </c>
      <c r="PF66" s="69" t="str">
        <f t="shared" si="38"/>
        <v/>
      </c>
      <c r="PG66" s="69" t="str">
        <f t="shared" si="38"/>
        <v/>
      </c>
      <c r="PH66" s="69" t="str">
        <f t="shared" si="38"/>
        <v/>
      </c>
      <c r="PI66" s="69" t="str">
        <f t="shared" si="38"/>
        <v/>
      </c>
      <c r="PJ66" s="69" t="str">
        <f t="shared" si="38"/>
        <v/>
      </c>
      <c r="PK66" s="69" t="str">
        <f t="shared" si="38"/>
        <v/>
      </c>
      <c r="PL66" s="69" t="str">
        <f t="shared" si="38"/>
        <v/>
      </c>
      <c r="PM66" s="69" t="str">
        <f t="shared" si="38"/>
        <v/>
      </c>
      <c r="PN66" s="69" t="str">
        <f t="shared" si="38"/>
        <v/>
      </c>
      <c r="PO66" s="69" t="str">
        <f t="shared" si="38"/>
        <v/>
      </c>
      <c r="PP66" s="69" t="str">
        <f t="shared" si="38"/>
        <v/>
      </c>
      <c r="PQ66" s="69" t="str">
        <f t="shared" si="38"/>
        <v/>
      </c>
      <c r="PR66" s="69" t="str">
        <f t="shared" si="38"/>
        <v/>
      </c>
      <c r="PS66" s="69" t="str">
        <f t="shared" si="38"/>
        <v/>
      </c>
      <c r="PT66" s="69" t="str">
        <f t="shared" si="38"/>
        <v/>
      </c>
      <c r="PU66" s="69" t="str">
        <f t="shared" si="38"/>
        <v/>
      </c>
      <c r="PV66" s="69" t="str">
        <f t="shared" si="38"/>
        <v/>
      </c>
      <c r="PW66" s="69" t="str">
        <f t="shared" si="38"/>
        <v/>
      </c>
      <c r="PX66" s="69" t="str">
        <f t="shared" si="38"/>
        <v/>
      </c>
      <c r="PY66" s="69" t="str">
        <f t="shared" si="38"/>
        <v/>
      </c>
      <c r="PZ66" s="69" t="str">
        <f t="shared" si="38"/>
        <v/>
      </c>
      <c r="QA66" s="69" t="str">
        <f t="shared" si="38"/>
        <v/>
      </c>
      <c r="QB66" s="69" t="str">
        <f t="shared" si="38"/>
        <v/>
      </c>
      <c r="QC66" s="69" t="str">
        <f t="shared" si="38"/>
        <v/>
      </c>
      <c r="QD66" s="69" t="str">
        <f t="shared" si="38"/>
        <v/>
      </c>
      <c r="QE66" s="69" t="str">
        <f t="shared" ref="QE66:SP66" si="39">IF(QE48="","",SUM(QE48:QE51))</f>
        <v/>
      </c>
      <c r="QF66" s="69" t="str">
        <f t="shared" si="39"/>
        <v/>
      </c>
      <c r="QG66" s="69" t="str">
        <f t="shared" si="39"/>
        <v/>
      </c>
      <c r="QH66" s="69" t="str">
        <f t="shared" si="39"/>
        <v/>
      </c>
      <c r="QI66" s="69" t="str">
        <f t="shared" si="39"/>
        <v/>
      </c>
      <c r="QJ66" s="69" t="str">
        <f t="shared" si="39"/>
        <v/>
      </c>
      <c r="QK66" s="69" t="str">
        <f t="shared" si="39"/>
        <v/>
      </c>
      <c r="QL66" s="69" t="str">
        <f t="shared" si="39"/>
        <v/>
      </c>
      <c r="QM66" s="69" t="str">
        <f t="shared" si="39"/>
        <v/>
      </c>
      <c r="QN66" s="69" t="str">
        <f t="shared" si="39"/>
        <v/>
      </c>
      <c r="QO66" s="69" t="str">
        <f t="shared" si="39"/>
        <v/>
      </c>
      <c r="QP66" s="69" t="str">
        <f t="shared" si="39"/>
        <v/>
      </c>
      <c r="QQ66" s="69" t="str">
        <f t="shared" si="39"/>
        <v/>
      </c>
      <c r="QR66" s="69" t="str">
        <f t="shared" si="39"/>
        <v/>
      </c>
      <c r="QS66" s="69" t="str">
        <f t="shared" si="39"/>
        <v/>
      </c>
      <c r="QT66" s="69" t="str">
        <f t="shared" si="39"/>
        <v/>
      </c>
      <c r="QU66" s="69" t="str">
        <f t="shared" si="39"/>
        <v/>
      </c>
      <c r="QV66" s="69" t="str">
        <f t="shared" si="39"/>
        <v/>
      </c>
      <c r="QW66" s="69" t="str">
        <f t="shared" si="39"/>
        <v/>
      </c>
      <c r="QX66" s="69" t="str">
        <f t="shared" si="39"/>
        <v/>
      </c>
      <c r="QY66" s="69" t="str">
        <f t="shared" si="39"/>
        <v/>
      </c>
      <c r="QZ66" s="69" t="str">
        <f t="shared" si="39"/>
        <v/>
      </c>
      <c r="RA66" s="69" t="str">
        <f t="shared" si="39"/>
        <v/>
      </c>
      <c r="RB66" s="69" t="str">
        <f t="shared" si="39"/>
        <v/>
      </c>
      <c r="RC66" s="69" t="str">
        <f t="shared" si="39"/>
        <v/>
      </c>
      <c r="RD66" s="69" t="str">
        <f t="shared" si="39"/>
        <v/>
      </c>
      <c r="RE66" s="69" t="str">
        <f t="shared" si="39"/>
        <v/>
      </c>
      <c r="RF66" s="69" t="str">
        <f t="shared" si="39"/>
        <v/>
      </c>
      <c r="RG66" s="69" t="str">
        <f t="shared" si="39"/>
        <v/>
      </c>
      <c r="RH66" s="69" t="str">
        <f t="shared" si="39"/>
        <v/>
      </c>
      <c r="RI66" s="69" t="str">
        <f t="shared" si="39"/>
        <v/>
      </c>
      <c r="RJ66" s="69" t="str">
        <f t="shared" si="39"/>
        <v/>
      </c>
      <c r="RK66" s="69" t="str">
        <f t="shared" si="39"/>
        <v/>
      </c>
      <c r="RL66" s="69" t="str">
        <f t="shared" si="39"/>
        <v/>
      </c>
      <c r="RM66" s="69" t="str">
        <f t="shared" si="39"/>
        <v/>
      </c>
      <c r="RN66" s="69" t="str">
        <f t="shared" si="39"/>
        <v/>
      </c>
      <c r="RO66" s="69" t="str">
        <f t="shared" si="39"/>
        <v/>
      </c>
      <c r="RP66" s="69" t="str">
        <f t="shared" si="39"/>
        <v/>
      </c>
      <c r="RQ66" s="69" t="str">
        <f t="shared" si="39"/>
        <v/>
      </c>
      <c r="RR66" s="69" t="str">
        <f t="shared" si="39"/>
        <v/>
      </c>
      <c r="RS66" s="69" t="str">
        <f t="shared" si="39"/>
        <v/>
      </c>
      <c r="RT66" s="69" t="str">
        <f t="shared" si="39"/>
        <v/>
      </c>
      <c r="RU66" s="69" t="str">
        <f t="shared" si="39"/>
        <v/>
      </c>
      <c r="RV66" s="69" t="str">
        <f t="shared" si="39"/>
        <v/>
      </c>
      <c r="RW66" s="69" t="str">
        <f t="shared" si="39"/>
        <v/>
      </c>
      <c r="RX66" s="69" t="str">
        <f t="shared" si="39"/>
        <v/>
      </c>
      <c r="RY66" s="69" t="str">
        <f t="shared" si="39"/>
        <v/>
      </c>
      <c r="RZ66" s="69" t="str">
        <f t="shared" si="39"/>
        <v/>
      </c>
      <c r="SA66" s="69" t="str">
        <f t="shared" si="39"/>
        <v/>
      </c>
      <c r="SB66" s="69" t="str">
        <f t="shared" si="39"/>
        <v/>
      </c>
      <c r="SC66" s="69" t="str">
        <f t="shared" si="39"/>
        <v/>
      </c>
      <c r="SD66" s="69" t="str">
        <f t="shared" si="39"/>
        <v/>
      </c>
      <c r="SE66" s="69" t="str">
        <f t="shared" si="39"/>
        <v/>
      </c>
      <c r="SF66" s="69" t="str">
        <f t="shared" si="39"/>
        <v/>
      </c>
      <c r="SG66" s="69" t="str">
        <f t="shared" si="39"/>
        <v/>
      </c>
      <c r="SH66" s="69" t="str">
        <f t="shared" si="39"/>
        <v/>
      </c>
      <c r="SI66" s="69" t="str">
        <f t="shared" si="39"/>
        <v/>
      </c>
      <c r="SJ66" s="69" t="str">
        <f t="shared" si="39"/>
        <v/>
      </c>
      <c r="SK66" s="69" t="str">
        <f t="shared" si="39"/>
        <v/>
      </c>
      <c r="SL66" s="69" t="str">
        <f t="shared" si="39"/>
        <v/>
      </c>
      <c r="SM66" s="69" t="str">
        <f t="shared" si="39"/>
        <v/>
      </c>
      <c r="SN66" s="69" t="str">
        <f t="shared" si="39"/>
        <v/>
      </c>
      <c r="SO66" s="69" t="str">
        <f t="shared" si="39"/>
        <v/>
      </c>
      <c r="SP66" s="69" t="str">
        <f t="shared" si="39"/>
        <v/>
      </c>
      <c r="SQ66" s="69" t="str">
        <f t="shared" ref="SQ66:VB66" si="40">IF(SQ48="","",SUM(SQ48:SQ51))</f>
        <v/>
      </c>
      <c r="SR66" s="69" t="str">
        <f t="shared" si="40"/>
        <v/>
      </c>
      <c r="SS66" s="69" t="str">
        <f t="shared" si="40"/>
        <v/>
      </c>
      <c r="ST66" s="69" t="str">
        <f t="shared" si="40"/>
        <v/>
      </c>
      <c r="SU66" s="69" t="str">
        <f t="shared" si="40"/>
        <v/>
      </c>
      <c r="SV66" s="69" t="str">
        <f t="shared" si="40"/>
        <v/>
      </c>
      <c r="SW66" s="69" t="str">
        <f t="shared" si="40"/>
        <v/>
      </c>
      <c r="SX66" s="69" t="str">
        <f t="shared" si="40"/>
        <v/>
      </c>
      <c r="SY66" s="69" t="str">
        <f t="shared" si="40"/>
        <v/>
      </c>
      <c r="SZ66" s="69" t="str">
        <f t="shared" si="40"/>
        <v/>
      </c>
      <c r="TA66" s="69" t="str">
        <f t="shared" si="40"/>
        <v/>
      </c>
      <c r="TB66" s="69" t="str">
        <f t="shared" si="40"/>
        <v/>
      </c>
      <c r="TC66" s="69" t="str">
        <f t="shared" si="40"/>
        <v/>
      </c>
      <c r="TD66" s="69" t="str">
        <f t="shared" si="40"/>
        <v/>
      </c>
      <c r="TE66" s="69" t="str">
        <f t="shared" si="40"/>
        <v/>
      </c>
      <c r="TF66" s="69" t="str">
        <f t="shared" si="40"/>
        <v/>
      </c>
      <c r="TG66" s="69" t="str">
        <f t="shared" si="40"/>
        <v/>
      </c>
      <c r="TH66" s="69" t="str">
        <f t="shared" si="40"/>
        <v/>
      </c>
      <c r="TI66" s="69" t="str">
        <f t="shared" si="40"/>
        <v/>
      </c>
      <c r="TJ66" s="69" t="str">
        <f t="shared" si="40"/>
        <v/>
      </c>
      <c r="TK66" s="69" t="str">
        <f t="shared" si="40"/>
        <v/>
      </c>
      <c r="TL66" s="69" t="str">
        <f t="shared" si="40"/>
        <v/>
      </c>
      <c r="TM66" s="69" t="str">
        <f t="shared" si="40"/>
        <v/>
      </c>
      <c r="TN66" s="69" t="str">
        <f t="shared" si="40"/>
        <v/>
      </c>
      <c r="TO66" s="69" t="str">
        <f t="shared" si="40"/>
        <v/>
      </c>
      <c r="TP66" s="69" t="str">
        <f t="shared" si="40"/>
        <v/>
      </c>
      <c r="TQ66" s="69" t="str">
        <f t="shared" si="40"/>
        <v/>
      </c>
      <c r="TR66" s="69" t="str">
        <f t="shared" si="40"/>
        <v/>
      </c>
      <c r="TS66" s="69" t="str">
        <f t="shared" si="40"/>
        <v/>
      </c>
      <c r="TT66" s="69" t="str">
        <f t="shared" si="40"/>
        <v/>
      </c>
      <c r="TU66" s="69" t="str">
        <f t="shared" si="40"/>
        <v/>
      </c>
      <c r="TV66" s="69" t="str">
        <f t="shared" si="40"/>
        <v/>
      </c>
      <c r="TW66" s="69" t="str">
        <f t="shared" si="40"/>
        <v/>
      </c>
      <c r="TX66" s="69" t="str">
        <f t="shared" si="40"/>
        <v/>
      </c>
      <c r="TY66" s="69" t="str">
        <f t="shared" si="40"/>
        <v/>
      </c>
      <c r="TZ66" s="69" t="str">
        <f t="shared" si="40"/>
        <v/>
      </c>
      <c r="UA66" s="69" t="str">
        <f t="shared" si="40"/>
        <v/>
      </c>
      <c r="UB66" s="69" t="str">
        <f t="shared" si="40"/>
        <v/>
      </c>
      <c r="UC66" s="69" t="str">
        <f t="shared" si="40"/>
        <v/>
      </c>
      <c r="UD66" s="69" t="str">
        <f t="shared" si="40"/>
        <v/>
      </c>
      <c r="UE66" s="69" t="str">
        <f t="shared" si="40"/>
        <v/>
      </c>
      <c r="UF66" s="69" t="str">
        <f t="shared" si="40"/>
        <v/>
      </c>
      <c r="UG66" s="69" t="str">
        <f t="shared" si="40"/>
        <v/>
      </c>
      <c r="UH66" s="69" t="str">
        <f t="shared" si="40"/>
        <v/>
      </c>
      <c r="UI66" s="69" t="str">
        <f t="shared" si="40"/>
        <v/>
      </c>
      <c r="UJ66" s="69" t="str">
        <f t="shared" si="40"/>
        <v/>
      </c>
      <c r="UK66" s="69" t="str">
        <f t="shared" si="40"/>
        <v/>
      </c>
      <c r="UL66" s="69" t="str">
        <f t="shared" si="40"/>
        <v/>
      </c>
      <c r="UM66" s="69" t="str">
        <f t="shared" si="40"/>
        <v/>
      </c>
      <c r="UN66" s="69" t="str">
        <f t="shared" si="40"/>
        <v/>
      </c>
      <c r="UO66" s="69" t="str">
        <f t="shared" si="40"/>
        <v/>
      </c>
      <c r="UP66" s="69" t="str">
        <f t="shared" si="40"/>
        <v/>
      </c>
      <c r="UQ66" s="69" t="str">
        <f t="shared" si="40"/>
        <v/>
      </c>
      <c r="UR66" s="69" t="str">
        <f t="shared" si="40"/>
        <v/>
      </c>
      <c r="US66" s="69" t="str">
        <f t="shared" si="40"/>
        <v/>
      </c>
      <c r="UT66" s="69" t="str">
        <f t="shared" si="40"/>
        <v/>
      </c>
      <c r="UU66" s="69" t="str">
        <f t="shared" si="40"/>
        <v/>
      </c>
      <c r="UV66" s="69" t="str">
        <f t="shared" si="40"/>
        <v/>
      </c>
      <c r="UW66" s="69" t="str">
        <f t="shared" si="40"/>
        <v/>
      </c>
      <c r="UX66" s="69" t="str">
        <f t="shared" si="40"/>
        <v/>
      </c>
      <c r="UY66" s="69" t="str">
        <f t="shared" si="40"/>
        <v/>
      </c>
      <c r="UZ66" s="69" t="str">
        <f t="shared" si="40"/>
        <v/>
      </c>
      <c r="VA66" s="69" t="str">
        <f t="shared" si="40"/>
        <v/>
      </c>
      <c r="VB66" s="69" t="str">
        <f t="shared" si="40"/>
        <v/>
      </c>
      <c r="VC66" s="69" t="str">
        <f t="shared" ref="VC66:XN66" si="41">IF(VC48="","",SUM(VC48:VC51))</f>
        <v/>
      </c>
      <c r="VD66" s="69" t="str">
        <f t="shared" si="41"/>
        <v/>
      </c>
      <c r="VE66" s="69" t="str">
        <f t="shared" si="41"/>
        <v/>
      </c>
      <c r="VF66" s="69" t="str">
        <f t="shared" si="41"/>
        <v/>
      </c>
      <c r="VG66" s="69" t="str">
        <f t="shared" si="41"/>
        <v/>
      </c>
      <c r="VH66" s="69" t="str">
        <f t="shared" si="41"/>
        <v/>
      </c>
      <c r="VI66" s="69" t="str">
        <f t="shared" si="41"/>
        <v/>
      </c>
      <c r="VJ66" s="69" t="str">
        <f t="shared" si="41"/>
        <v/>
      </c>
      <c r="VK66" s="69" t="str">
        <f t="shared" si="41"/>
        <v/>
      </c>
      <c r="VL66" s="69" t="str">
        <f t="shared" si="41"/>
        <v/>
      </c>
      <c r="VM66" s="69" t="str">
        <f t="shared" si="41"/>
        <v/>
      </c>
      <c r="VN66" s="69" t="str">
        <f t="shared" si="41"/>
        <v/>
      </c>
      <c r="VO66" s="69" t="str">
        <f t="shared" si="41"/>
        <v/>
      </c>
      <c r="VP66" s="69" t="str">
        <f t="shared" si="41"/>
        <v/>
      </c>
      <c r="VQ66" s="69" t="str">
        <f t="shared" si="41"/>
        <v/>
      </c>
      <c r="VR66" s="69" t="str">
        <f t="shared" si="41"/>
        <v/>
      </c>
      <c r="VS66" s="69" t="str">
        <f t="shared" si="41"/>
        <v/>
      </c>
      <c r="VT66" s="69" t="str">
        <f t="shared" si="41"/>
        <v/>
      </c>
      <c r="VU66" s="69" t="str">
        <f t="shared" si="41"/>
        <v/>
      </c>
      <c r="VV66" s="69" t="str">
        <f t="shared" si="41"/>
        <v/>
      </c>
      <c r="VW66" s="69" t="str">
        <f t="shared" si="41"/>
        <v/>
      </c>
      <c r="VX66" s="69" t="str">
        <f t="shared" si="41"/>
        <v/>
      </c>
      <c r="VY66" s="69" t="str">
        <f t="shared" si="41"/>
        <v/>
      </c>
      <c r="VZ66" s="69" t="str">
        <f t="shared" si="41"/>
        <v/>
      </c>
      <c r="WA66" s="69" t="str">
        <f t="shared" si="41"/>
        <v/>
      </c>
      <c r="WB66" s="69" t="str">
        <f t="shared" si="41"/>
        <v/>
      </c>
      <c r="WC66" s="69" t="str">
        <f t="shared" si="41"/>
        <v/>
      </c>
      <c r="WD66" s="69" t="str">
        <f t="shared" si="41"/>
        <v/>
      </c>
      <c r="WE66" s="69" t="str">
        <f t="shared" si="41"/>
        <v/>
      </c>
      <c r="WF66" s="69" t="str">
        <f t="shared" si="41"/>
        <v/>
      </c>
      <c r="WG66" s="69" t="str">
        <f t="shared" si="41"/>
        <v/>
      </c>
      <c r="WH66" s="69" t="str">
        <f t="shared" si="41"/>
        <v/>
      </c>
      <c r="WI66" s="69" t="str">
        <f t="shared" si="41"/>
        <v/>
      </c>
      <c r="WJ66" s="69" t="str">
        <f t="shared" si="41"/>
        <v/>
      </c>
      <c r="WK66" s="69" t="str">
        <f t="shared" si="41"/>
        <v/>
      </c>
      <c r="WL66" s="69" t="str">
        <f t="shared" si="41"/>
        <v/>
      </c>
      <c r="WM66" s="69" t="str">
        <f t="shared" si="41"/>
        <v/>
      </c>
      <c r="WN66" s="69" t="str">
        <f t="shared" si="41"/>
        <v/>
      </c>
      <c r="WO66" s="69" t="str">
        <f t="shared" si="41"/>
        <v/>
      </c>
      <c r="WP66" s="69" t="str">
        <f t="shared" si="41"/>
        <v/>
      </c>
      <c r="WQ66" s="69" t="str">
        <f t="shared" si="41"/>
        <v/>
      </c>
      <c r="WR66" s="69" t="str">
        <f t="shared" si="41"/>
        <v/>
      </c>
      <c r="WS66" s="69" t="str">
        <f t="shared" si="41"/>
        <v/>
      </c>
      <c r="WT66" s="69" t="str">
        <f t="shared" si="41"/>
        <v/>
      </c>
      <c r="WU66" s="69" t="str">
        <f t="shared" si="41"/>
        <v/>
      </c>
      <c r="WV66" s="69" t="str">
        <f t="shared" si="41"/>
        <v/>
      </c>
      <c r="WW66" s="69" t="str">
        <f t="shared" si="41"/>
        <v/>
      </c>
      <c r="WX66" s="69" t="str">
        <f t="shared" si="41"/>
        <v/>
      </c>
      <c r="WY66" s="69" t="str">
        <f t="shared" si="41"/>
        <v/>
      </c>
      <c r="WZ66" s="69" t="str">
        <f t="shared" si="41"/>
        <v/>
      </c>
      <c r="XA66" s="69" t="str">
        <f t="shared" si="41"/>
        <v/>
      </c>
      <c r="XB66" s="69" t="str">
        <f t="shared" si="41"/>
        <v/>
      </c>
      <c r="XC66" s="69" t="str">
        <f t="shared" si="41"/>
        <v/>
      </c>
      <c r="XD66" s="69" t="str">
        <f t="shared" si="41"/>
        <v/>
      </c>
      <c r="XE66" s="69" t="str">
        <f t="shared" si="41"/>
        <v/>
      </c>
      <c r="XF66" s="69" t="str">
        <f t="shared" si="41"/>
        <v/>
      </c>
      <c r="XG66" s="69" t="str">
        <f t="shared" si="41"/>
        <v/>
      </c>
      <c r="XH66" s="69" t="str">
        <f t="shared" si="41"/>
        <v/>
      </c>
      <c r="XI66" s="69" t="str">
        <f t="shared" si="41"/>
        <v/>
      </c>
      <c r="XJ66" s="69" t="str">
        <f t="shared" si="41"/>
        <v/>
      </c>
      <c r="XK66" s="69" t="str">
        <f t="shared" si="41"/>
        <v/>
      </c>
      <c r="XL66" s="69" t="str">
        <f t="shared" si="41"/>
        <v/>
      </c>
      <c r="XM66" s="69" t="str">
        <f t="shared" si="41"/>
        <v/>
      </c>
      <c r="XN66" s="69" t="str">
        <f t="shared" si="41"/>
        <v/>
      </c>
      <c r="XO66" s="69" t="str">
        <f t="shared" ref="XO66:ZZ66" si="42">IF(XO48="","",SUM(XO48:XO51))</f>
        <v/>
      </c>
      <c r="XP66" s="69" t="str">
        <f t="shared" si="42"/>
        <v/>
      </c>
      <c r="XQ66" s="69" t="str">
        <f t="shared" si="42"/>
        <v/>
      </c>
      <c r="XR66" s="69" t="str">
        <f t="shared" si="42"/>
        <v/>
      </c>
      <c r="XS66" s="69" t="str">
        <f t="shared" si="42"/>
        <v/>
      </c>
      <c r="XT66" s="69" t="str">
        <f t="shared" si="42"/>
        <v/>
      </c>
      <c r="XU66" s="69" t="str">
        <f t="shared" si="42"/>
        <v/>
      </c>
      <c r="XV66" s="69" t="str">
        <f t="shared" si="42"/>
        <v/>
      </c>
      <c r="XW66" s="69" t="str">
        <f t="shared" si="42"/>
        <v/>
      </c>
      <c r="XX66" s="69" t="str">
        <f t="shared" si="42"/>
        <v/>
      </c>
      <c r="XY66" s="69" t="str">
        <f t="shared" si="42"/>
        <v/>
      </c>
      <c r="XZ66" s="69" t="str">
        <f t="shared" si="42"/>
        <v/>
      </c>
      <c r="YA66" s="69" t="str">
        <f t="shared" si="42"/>
        <v/>
      </c>
      <c r="YB66" s="69" t="str">
        <f t="shared" si="42"/>
        <v/>
      </c>
      <c r="YC66" s="69" t="str">
        <f t="shared" si="42"/>
        <v/>
      </c>
      <c r="YD66" s="69" t="str">
        <f t="shared" si="42"/>
        <v/>
      </c>
      <c r="YE66" s="69" t="str">
        <f t="shared" si="42"/>
        <v/>
      </c>
      <c r="YF66" s="69" t="str">
        <f t="shared" si="42"/>
        <v/>
      </c>
      <c r="YG66" s="69" t="str">
        <f t="shared" si="42"/>
        <v/>
      </c>
      <c r="YH66" s="69" t="str">
        <f t="shared" si="42"/>
        <v/>
      </c>
      <c r="YI66" s="69" t="str">
        <f t="shared" si="42"/>
        <v/>
      </c>
      <c r="YJ66" s="69" t="str">
        <f t="shared" si="42"/>
        <v/>
      </c>
      <c r="YK66" s="69" t="str">
        <f t="shared" si="42"/>
        <v/>
      </c>
      <c r="YL66" s="69" t="str">
        <f t="shared" si="42"/>
        <v/>
      </c>
      <c r="YM66" s="69" t="str">
        <f t="shared" si="42"/>
        <v/>
      </c>
      <c r="YN66" s="69" t="str">
        <f t="shared" si="42"/>
        <v/>
      </c>
      <c r="YO66" s="69" t="str">
        <f t="shared" si="42"/>
        <v/>
      </c>
      <c r="YP66" s="69" t="str">
        <f t="shared" si="42"/>
        <v/>
      </c>
      <c r="YQ66" s="69" t="str">
        <f t="shared" si="42"/>
        <v/>
      </c>
      <c r="YR66" s="69" t="str">
        <f t="shared" si="42"/>
        <v/>
      </c>
      <c r="YS66" s="69" t="str">
        <f t="shared" si="42"/>
        <v/>
      </c>
      <c r="YT66" s="69" t="str">
        <f t="shared" si="42"/>
        <v/>
      </c>
      <c r="YU66" s="69" t="str">
        <f t="shared" si="42"/>
        <v/>
      </c>
      <c r="YV66" s="69" t="str">
        <f t="shared" si="42"/>
        <v/>
      </c>
      <c r="YW66" s="69" t="str">
        <f t="shared" si="42"/>
        <v/>
      </c>
      <c r="YX66" s="69" t="str">
        <f t="shared" si="42"/>
        <v/>
      </c>
      <c r="YY66" s="69" t="str">
        <f t="shared" si="42"/>
        <v/>
      </c>
      <c r="YZ66" s="69" t="str">
        <f t="shared" si="42"/>
        <v/>
      </c>
      <c r="ZA66" s="69" t="str">
        <f t="shared" si="42"/>
        <v/>
      </c>
      <c r="ZB66" s="69" t="str">
        <f t="shared" si="42"/>
        <v/>
      </c>
      <c r="ZC66" s="69" t="str">
        <f t="shared" si="42"/>
        <v/>
      </c>
      <c r="ZD66" s="69" t="str">
        <f t="shared" si="42"/>
        <v/>
      </c>
      <c r="ZE66" s="69" t="str">
        <f t="shared" si="42"/>
        <v/>
      </c>
      <c r="ZF66" s="69" t="str">
        <f t="shared" si="42"/>
        <v/>
      </c>
      <c r="ZG66" s="69" t="str">
        <f t="shared" si="42"/>
        <v/>
      </c>
      <c r="ZH66" s="69" t="str">
        <f t="shared" si="42"/>
        <v/>
      </c>
      <c r="ZI66" s="69" t="str">
        <f t="shared" si="42"/>
        <v/>
      </c>
      <c r="ZJ66" s="69" t="str">
        <f t="shared" si="42"/>
        <v/>
      </c>
      <c r="ZK66" s="69" t="str">
        <f t="shared" si="42"/>
        <v/>
      </c>
      <c r="ZL66" s="69" t="str">
        <f t="shared" si="42"/>
        <v/>
      </c>
      <c r="ZM66" s="69" t="str">
        <f t="shared" si="42"/>
        <v/>
      </c>
      <c r="ZN66" s="69" t="str">
        <f t="shared" si="42"/>
        <v/>
      </c>
      <c r="ZO66" s="69" t="str">
        <f t="shared" si="42"/>
        <v/>
      </c>
      <c r="ZP66" s="69" t="str">
        <f t="shared" si="42"/>
        <v/>
      </c>
      <c r="ZQ66" s="69" t="str">
        <f t="shared" si="42"/>
        <v/>
      </c>
      <c r="ZR66" s="69" t="str">
        <f t="shared" si="42"/>
        <v/>
      </c>
      <c r="ZS66" s="69" t="str">
        <f t="shared" si="42"/>
        <v/>
      </c>
      <c r="ZT66" s="69" t="str">
        <f t="shared" si="42"/>
        <v/>
      </c>
      <c r="ZU66" s="69" t="str">
        <f t="shared" si="42"/>
        <v/>
      </c>
      <c r="ZV66" s="69" t="str">
        <f t="shared" si="42"/>
        <v/>
      </c>
      <c r="ZW66" s="69" t="str">
        <f t="shared" si="42"/>
        <v/>
      </c>
      <c r="ZX66" s="69" t="str">
        <f t="shared" si="42"/>
        <v/>
      </c>
      <c r="ZY66" s="69" t="str">
        <f t="shared" si="42"/>
        <v/>
      </c>
      <c r="ZZ66" s="69" t="str">
        <f t="shared" si="42"/>
        <v/>
      </c>
      <c r="AAA66" s="69" t="str">
        <f t="shared" ref="AAA66:ACL66" si="43">IF(AAA48="","",SUM(AAA48:AAA51))</f>
        <v/>
      </c>
      <c r="AAB66" s="69" t="str">
        <f t="shared" si="43"/>
        <v/>
      </c>
      <c r="AAC66" s="69" t="str">
        <f t="shared" si="43"/>
        <v/>
      </c>
      <c r="AAD66" s="69" t="str">
        <f t="shared" si="43"/>
        <v/>
      </c>
      <c r="AAE66" s="69" t="str">
        <f t="shared" si="43"/>
        <v/>
      </c>
      <c r="AAF66" s="69" t="str">
        <f t="shared" si="43"/>
        <v/>
      </c>
      <c r="AAG66" s="69" t="str">
        <f t="shared" si="43"/>
        <v/>
      </c>
      <c r="AAH66" s="69" t="str">
        <f t="shared" si="43"/>
        <v/>
      </c>
      <c r="AAI66" s="69" t="str">
        <f t="shared" si="43"/>
        <v/>
      </c>
      <c r="AAJ66" s="69" t="str">
        <f t="shared" si="43"/>
        <v/>
      </c>
      <c r="AAK66" s="69" t="str">
        <f t="shared" si="43"/>
        <v/>
      </c>
      <c r="AAL66" s="69" t="str">
        <f t="shared" si="43"/>
        <v/>
      </c>
      <c r="AAM66" s="69" t="str">
        <f t="shared" si="43"/>
        <v/>
      </c>
      <c r="AAN66" s="69" t="str">
        <f t="shared" si="43"/>
        <v/>
      </c>
      <c r="AAO66" s="69" t="str">
        <f t="shared" si="43"/>
        <v/>
      </c>
      <c r="AAP66" s="69" t="str">
        <f t="shared" si="43"/>
        <v/>
      </c>
      <c r="AAQ66" s="69" t="str">
        <f t="shared" si="43"/>
        <v/>
      </c>
      <c r="AAR66" s="69" t="str">
        <f t="shared" si="43"/>
        <v/>
      </c>
      <c r="AAS66" s="69" t="str">
        <f t="shared" si="43"/>
        <v/>
      </c>
      <c r="AAT66" s="69" t="str">
        <f t="shared" si="43"/>
        <v/>
      </c>
      <c r="AAU66" s="69" t="str">
        <f t="shared" si="43"/>
        <v/>
      </c>
      <c r="AAV66" s="69" t="str">
        <f t="shared" si="43"/>
        <v/>
      </c>
      <c r="AAW66" s="69" t="str">
        <f t="shared" si="43"/>
        <v/>
      </c>
      <c r="AAX66" s="69" t="str">
        <f t="shared" si="43"/>
        <v/>
      </c>
      <c r="AAY66" s="69" t="str">
        <f t="shared" si="43"/>
        <v/>
      </c>
      <c r="AAZ66" s="69" t="str">
        <f t="shared" si="43"/>
        <v/>
      </c>
      <c r="ABA66" s="69" t="str">
        <f t="shared" si="43"/>
        <v/>
      </c>
      <c r="ABB66" s="69" t="str">
        <f t="shared" si="43"/>
        <v/>
      </c>
      <c r="ABC66" s="69" t="str">
        <f t="shared" si="43"/>
        <v/>
      </c>
      <c r="ABD66" s="69" t="str">
        <f t="shared" si="43"/>
        <v/>
      </c>
      <c r="ABE66" s="69" t="str">
        <f t="shared" si="43"/>
        <v/>
      </c>
      <c r="ABF66" s="69" t="str">
        <f t="shared" si="43"/>
        <v/>
      </c>
      <c r="ABG66" s="69" t="str">
        <f t="shared" si="43"/>
        <v/>
      </c>
      <c r="ABH66" s="69" t="str">
        <f t="shared" si="43"/>
        <v/>
      </c>
      <c r="ABI66" s="69" t="str">
        <f t="shared" si="43"/>
        <v/>
      </c>
      <c r="ABJ66" s="69" t="str">
        <f t="shared" si="43"/>
        <v/>
      </c>
      <c r="ABK66" s="69" t="str">
        <f t="shared" si="43"/>
        <v/>
      </c>
      <c r="ABL66" s="69" t="str">
        <f t="shared" si="43"/>
        <v/>
      </c>
      <c r="ABM66" s="69" t="str">
        <f t="shared" si="43"/>
        <v/>
      </c>
      <c r="ABN66" s="69" t="str">
        <f t="shared" si="43"/>
        <v/>
      </c>
      <c r="ABO66" s="69" t="str">
        <f t="shared" si="43"/>
        <v/>
      </c>
      <c r="ABP66" s="69" t="str">
        <f t="shared" si="43"/>
        <v/>
      </c>
      <c r="ABQ66" s="69" t="str">
        <f t="shared" si="43"/>
        <v/>
      </c>
      <c r="ABR66" s="69" t="str">
        <f t="shared" si="43"/>
        <v/>
      </c>
      <c r="ABS66" s="69" t="str">
        <f t="shared" si="43"/>
        <v/>
      </c>
      <c r="ABT66" s="69" t="str">
        <f t="shared" si="43"/>
        <v/>
      </c>
      <c r="ABU66" s="69" t="str">
        <f t="shared" si="43"/>
        <v/>
      </c>
      <c r="ABV66" s="69" t="str">
        <f t="shared" si="43"/>
        <v/>
      </c>
      <c r="ABW66" s="69" t="str">
        <f t="shared" si="43"/>
        <v/>
      </c>
      <c r="ABX66" s="69" t="str">
        <f t="shared" si="43"/>
        <v/>
      </c>
      <c r="ABY66" s="69" t="str">
        <f t="shared" si="43"/>
        <v/>
      </c>
      <c r="ABZ66" s="69" t="str">
        <f t="shared" si="43"/>
        <v/>
      </c>
      <c r="ACA66" s="69" t="str">
        <f t="shared" si="43"/>
        <v/>
      </c>
      <c r="ACB66" s="69" t="str">
        <f t="shared" si="43"/>
        <v/>
      </c>
      <c r="ACC66" s="69" t="str">
        <f t="shared" si="43"/>
        <v/>
      </c>
      <c r="ACD66" s="69" t="str">
        <f t="shared" si="43"/>
        <v/>
      </c>
      <c r="ACE66" s="69" t="str">
        <f t="shared" si="43"/>
        <v/>
      </c>
      <c r="ACF66" s="69" t="str">
        <f t="shared" si="43"/>
        <v/>
      </c>
      <c r="ACG66" s="69" t="str">
        <f t="shared" si="43"/>
        <v/>
      </c>
      <c r="ACH66" s="69" t="str">
        <f t="shared" si="43"/>
        <v/>
      </c>
      <c r="ACI66" s="69" t="str">
        <f t="shared" si="43"/>
        <v/>
      </c>
      <c r="ACJ66" s="69" t="str">
        <f t="shared" si="43"/>
        <v/>
      </c>
      <c r="ACK66" s="69" t="str">
        <f t="shared" si="43"/>
        <v/>
      </c>
      <c r="ACL66" s="69" t="str">
        <f t="shared" si="43"/>
        <v/>
      </c>
      <c r="ACM66" s="69" t="str">
        <f t="shared" ref="ACM66:AEX66" si="44">IF(ACM48="","",SUM(ACM48:ACM51))</f>
        <v/>
      </c>
      <c r="ACN66" s="69" t="str">
        <f t="shared" si="44"/>
        <v/>
      </c>
      <c r="ACO66" s="69" t="str">
        <f t="shared" si="44"/>
        <v/>
      </c>
      <c r="ACP66" s="69" t="str">
        <f t="shared" si="44"/>
        <v/>
      </c>
      <c r="ACQ66" s="69" t="str">
        <f t="shared" si="44"/>
        <v/>
      </c>
      <c r="ACR66" s="69" t="str">
        <f t="shared" si="44"/>
        <v/>
      </c>
      <c r="ACS66" s="69" t="str">
        <f t="shared" si="44"/>
        <v/>
      </c>
      <c r="ACT66" s="69" t="str">
        <f t="shared" si="44"/>
        <v/>
      </c>
      <c r="ACU66" s="69" t="str">
        <f t="shared" si="44"/>
        <v/>
      </c>
      <c r="ACV66" s="69" t="str">
        <f t="shared" si="44"/>
        <v/>
      </c>
      <c r="ACW66" s="69" t="str">
        <f t="shared" si="44"/>
        <v/>
      </c>
      <c r="ACX66" s="69" t="str">
        <f t="shared" si="44"/>
        <v/>
      </c>
      <c r="ACY66" s="69" t="str">
        <f t="shared" si="44"/>
        <v/>
      </c>
      <c r="ACZ66" s="69" t="str">
        <f t="shared" si="44"/>
        <v/>
      </c>
      <c r="ADA66" s="69" t="str">
        <f t="shared" si="44"/>
        <v/>
      </c>
      <c r="ADB66" s="69" t="str">
        <f t="shared" si="44"/>
        <v/>
      </c>
      <c r="ADC66" s="69" t="str">
        <f t="shared" si="44"/>
        <v/>
      </c>
      <c r="ADD66" s="69" t="str">
        <f t="shared" si="44"/>
        <v/>
      </c>
      <c r="ADE66" s="69" t="str">
        <f t="shared" si="44"/>
        <v/>
      </c>
      <c r="ADF66" s="69" t="str">
        <f t="shared" si="44"/>
        <v/>
      </c>
      <c r="ADG66" s="69" t="str">
        <f t="shared" si="44"/>
        <v/>
      </c>
      <c r="ADH66" s="69" t="str">
        <f t="shared" si="44"/>
        <v/>
      </c>
      <c r="ADI66" s="69" t="str">
        <f t="shared" si="44"/>
        <v/>
      </c>
      <c r="ADJ66" s="69" t="str">
        <f t="shared" si="44"/>
        <v/>
      </c>
      <c r="ADK66" s="69" t="str">
        <f t="shared" si="44"/>
        <v/>
      </c>
      <c r="ADL66" s="69" t="str">
        <f t="shared" si="44"/>
        <v/>
      </c>
      <c r="ADM66" s="69" t="str">
        <f t="shared" si="44"/>
        <v/>
      </c>
      <c r="ADN66" s="69" t="str">
        <f t="shared" si="44"/>
        <v/>
      </c>
      <c r="ADO66" s="69" t="str">
        <f t="shared" si="44"/>
        <v/>
      </c>
      <c r="ADP66" s="69" t="str">
        <f t="shared" si="44"/>
        <v/>
      </c>
      <c r="ADQ66" s="69" t="str">
        <f t="shared" si="44"/>
        <v/>
      </c>
      <c r="ADR66" s="69" t="str">
        <f t="shared" si="44"/>
        <v/>
      </c>
      <c r="ADS66" s="69" t="str">
        <f t="shared" si="44"/>
        <v/>
      </c>
      <c r="ADT66" s="69" t="str">
        <f t="shared" si="44"/>
        <v/>
      </c>
      <c r="ADU66" s="69" t="str">
        <f t="shared" si="44"/>
        <v/>
      </c>
      <c r="ADV66" s="69" t="str">
        <f t="shared" si="44"/>
        <v/>
      </c>
      <c r="ADW66" s="69" t="str">
        <f t="shared" si="44"/>
        <v/>
      </c>
      <c r="ADX66" s="69" t="str">
        <f t="shared" si="44"/>
        <v/>
      </c>
      <c r="ADY66" s="69" t="str">
        <f t="shared" si="44"/>
        <v/>
      </c>
      <c r="ADZ66" s="69" t="str">
        <f t="shared" si="44"/>
        <v/>
      </c>
      <c r="AEA66" s="69" t="str">
        <f t="shared" si="44"/>
        <v/>
      </c>
      <c r="AEB66" s="69" t="str">
        <f t="shared" si="44"/>
        <v/>
      </c>
      <c r="AEC66" s="69" t="str">
        <f t="shared" si="44"/>
        <v/>
      </c>
      <c r="AED66" s="69" t="str">
        <f t="shared" si="44"/>
        <v/>
      </c>
      <c r="AEE66" s="69" t="str">
        <f t="shared" si="44"/>
        <v/>
      </c>
      <c r="AEF66" s="69" t="str">
        <f t="shared" si="44"/>
        <v/>
      </c>
      <c r="AEG66" s="69" t="str">
        <f t="shared" si="44"/>
        <v/>
      </c>
      <c r="AEH66" s="69" t="str">
        <f t="shared" si="44"/>
        <v/>
      </c>
      <c r="AEI66" s="69" t="str">
        <f t="shared" si="44"/>
        <v/>
      </c>
      <c r="AEJ66" s="69" t="str">
        <f t="shared" si="44"/>
        <v/>
      </c>
      <c r="AEK66" s="69" t="str">
        <f t="shared" si="44"/>
        <v/>
      </c>
      <c r="AEL66" s="69" t="str">
        <f t="shared" si="44"/>
        <v/>
      </c>
      <c r="AEM66" s="69" t="str">
        <f t="shared" si="44"/>
        <v/>
      </c>
      <c r="AEN66" s="69" t="str">
        <f t="shared" si="44"/>
        <v/>
      </c>
      <c r="AEO66" s="69" t="str">
        <f t="shared" si="44"/>
        <v/>
      </c>
      <c r="AEP66" s="69" t="str">
        <f t="shared" si="44"/>
        <v/>
      </c>
      <c r="AEQ66" s="69" t="str">
        <f t="shared" si="44"/>
        <v/>
      </c>
      <c r="AER66" s="69" t="str">
        <f t="shared" si="44"/>
        <v/>
      </c>
      <c r="AES66" s="69" t="str">
        <f t="shared" si="44"/>
        <v/>
      </c>
      <c r="AET66" s="69" t="str">
        <f t="shared" si="44"/>
        <v/>
      </c>
      <c r="AEU66" s="69" t="str">
        <f t="shared" si="44"/>
        <v/>
      </c>
      <c r="AEV66" s="69" t="str">
        <f t="shared" si="44"/>
        <v/>
      </c>
      <c r="AEW66" s="69" t="str">
        <f t="shared" si="44"/>
        <v/>
      </c>
      <c r="AEX66" s="69" t="str">
        <f t="shared" si="44"/>
        <v/>
      </c>
      <c r="AEY66" s="69" t="str">
        <f t="shared" ref="AEY66:AHJ66" si="45">IF(AEY48="","",SUM(AEY48:AEY51))</f>
        <v/>
      </c>
      <c r="AEZ66" s="69" t="str">
        <f t="shared" si="45"/>
        <v/>
      </c>
      <c r="AFA66" s="69" t="str">
        <f t="shared" si="45"/>
        <v/>
      </c>
      <c r="AFB66" s="69" t="str">
        <f t="shared" si="45"/>
        <v/>
      </c>
      <c r="AFC66" s="69" t="str">
        <f t="shared" si="45"/>
        <v/>
      </c>
      <c r="AFD66" s="69" t="str">
        <f t="shared" si="45"/>
        <v/>
      </c>
      <c r="AFE66" s="69" t="str">
        <f t="shared" si="45"/>
        <v/>
      </c>
      <c r="AFF66" s="69" t="str">
        <f t="shared" si="45"/>
        <v/>
      </c>
      <c r="AFG66" s="69" t="str">
        <f t="shared" si="45"/>
        <v/>
      </c>
      <c r="AFH66" s="69" t="str">
        <f t="shared" si="45"/>
        <v/>
      </c>
      <c r="AFI66" s="69" t="str">
        <f t="shared" si="45"/>
        <v/>
      </c>
      <c r="AFJ66" s="69" t="str">
        <f t="shared" si="45"/>
        <v/>
      </c>
      <c r="AFK66" s="69" t="str">
        <f t="shared" si="45"/>
        <v/>
      </c>
      <c r="AFL66" s="69" t="str">
        <f t="shared" si="45"/>
        <v/>
      </c>
      <c r="AFM66" s="69" t="str">
        <f t="shared" si="45"/>
        <v/>
      </c>
      <c r="AFN66" s="69" t="str">
        <f t="shared" si="45"/>
        <v/>
      </c>
      <c r="AFO66" s="69" t="str">
        <f t="shared" si="45"/>
        <v/>
      </c>
      <c r="AFP66" s="69" t="str">
        <f t="shared" si="45"/>
        <v/>
      </c>
      <c r="AFQ66" s="69" t="str">
        <f t="shared" si="45"/>
        <v/>
      </c>
      <c r="AFR66" s="69" t="str">
        <f t="shared" si="45"/>
        <v/>
      </c>
      <c r="AFS66" s="69" t="str">
        <f t="shared" si="45"/>
        <v/>
      </c>
      <c r="AFT66" s="69" t="str">
        <f t="shared" si="45"/>
        <v/>
      </c>
      <c r="AFU66" s="69" t="str">
        <f t="shared" si="45"/>
        <v/>
      </c>
      <c r="AFV66" s="69" t="str">
        <f t="shared" si="45"/>
        <v/>
      </c>
      <c r="AFW66" s="69" t="str">
        <f t="shared" si="45"/>
        <v/>
      </c>
      <c r="AFX66" s="69" t="str">
        <f t="shared" si="45"/>
        <v/>
      </c>
      <c r="AFY66" s="69" t="str">
        <f t="shared" si="45"/>
        <v/>
      </c>
      <c r="AFZ66" s="69" t="str">
        <f t="shared" si="45"/>
        <v/>
      </c>
      <c r="AGA66" s="69" t="str">
        <f t="shared" si="45"/>
        <v/>
      </c>
      <c r="AGB66" s="69" t="str">
        <f t="shared" si="45"/>
        <v/>
      </c>
      <c r="AGC66" s="69" t="str">
        <f t="shared" si="45"/>
        <v/>
      </c>
      <c r="AGD66" s="69" t="str">
        <f t="shared" si="45"/>
        <v/>
      </c>
      <c r="AGE66" s="69" t="str">
        <f t="shared" si="45"/>
        <v/>
      </c>
      <c r="AGF66" s="69" t="str">
        <f t="shared" si="45"/>
        <v/>
      </c>
      <c r="AGG66" s="69" t="str">
        <f t="shared" si="45"/>
        <v/>
      </c>
      <c r="AGH66" s="69" t="str">
        <f t="shared" si="45"/>
        <v/>
      </c>
      <c r="AGI66" s="69" t="str">
        <f t="shared" si="45"/>
        <v/>
      </c>
      <c r="AGJ66" s="69" t="str">
        <f t="shared" si="45"/>
        <v/>
      </c>
      <c r="AGK66" s="69" t="str">
        <f t="shared" si="45"/>
        <v/>
      </c>
      <c r="AGL66" s="69" t="str">
        <f t="shared" si="45"/>
        <v/>
      </c>
      <c r="AGM66" s="69" t="str">
        <f t="shared" si="45"/>
        <v/>
      </c>
      <c r="AGN66" s="69" t="str">
        <f t="shared" si="45"/>
        <v/>
      </c>
      <c r="AGO66" s="69" t="str">
        <f t="shared" si="45"/>
        <v/>
      </c>
      <c r="AGP66" s="69" t="str">
        <f t="shared" si="45"/>
        <v/>
      </c>
      <c r="AGQ66" s="69" t="str">
        <f t="shared" si="45"/>
        <v/>
      </c>
      <c r="AGR66" s="69" t="str">
        <f t="shared" si="45"/>
        <v/>
      </c>
      <c r="AGS66" s="69" t="str">
        <f t="shared" si="45"/>
        <v/>
      </c>
      <c r="AGT66" s="69" t="str">
        <f t="shared" si="45"/>
        <v/>
      </c>
      <c r="AGU66" s="69" t="str">
        <f t="shared" si="45"/>
        <v/>
      </c>
      <c r="AGV66" s="69" t="str">
        <f t="shared" si="45"/>
        <v/>
      </c>
      <c r="AGW66" s="69" t="str">
        <f t="shared" si="45"/>
        <v/>
      </c>
      <c r="AGX66" s="69" t="str">
        <f t="shared" si="45"/>
        <v/>
      </c>
      <c r="AGY66" s="69" t="str">
        <f t="shared" si="45"/>
        <v/>
      </c>
      <c r="AGZ66" s="69" t="str">
        <f t="shared" si="45"/>
        <v/>
      </c>
      <c r="AHA66" s="69" t="str">
        <f t="shared" si="45"/>
        <v/>
      </c>
      <c r="AHB66" s="69" t="str">
        <f t="shared" si="45"/>
        <v/>
      </c>
      <c r="AHC66" s="69" t="str">
        <f t="shared" si="45"/>
        <v/>
      </c>
      <c r="AHD66" s="69" t="str">
        <f t="shared" si="45"/>
        <v/>
      </c>
      <c r="AHE66" s="69" t="str">
        <f t="shared" si="45"/>
        <v/>
      </c>
      <c r="AHF66" s="69" t="str">
        <f t="shared" si="45"/>
        <v/>
      </c>
      <c r="AHG66" s="69" t="str">
        <f t="shared" si="45"/>
        <v/>
      </c>
      <c r="AHH66" s="69" t="str">
        <f t="shared" si="45"/>
        <v/>
      </c>
      <c r="AHI66" s="69" t="str">
        <f t="shared" si="45"/>
        <v/>
      </c>
      <c r="AHJ66" s="69" t="str">
        <f t="shared" si="45"/>
        <v/>
      </c>
      <c r="AHK66" s="69" t="str">
        <f t="shared" ref="AHK66:AJV66" si="46">IF(AHK48="","",SUM(AHK48:AHK51))</f>
        <v/>
      </c>
      <c r="AHL66" s="69" t="str">
        <f t="shared" si="46"/>
        <v/>
      </c>
      <c r="AHM66" s="69" t="str">
        <f t="shared" si="46"/>
        <v/>
      </c>
      <c r="AHN66" s="69" t="str">
        <f t="shared" si="46"/>
        <v/>
      </c>
      <c r="AHO66" s="69" t="str">
        <f t="shared" si="46"/>
        <v/>
      </c>
      <c r="AHP66" s="69" t="str">
        <f t="shared" si="46"/>
        <v/>
      </c>
      <c r="AHQ66" s="69" t="str">
        <f t="shared" si="46"/>
        <v/>
      </c>
      <c r="AHR66" s="69" t="str">
        <f t="shared" si="46"/>
        <v/>
      </c>
      <c r="AHS66" s="69" t="str">
        <f t="shared" si="46"/>
        <v/>
      </c>
      <c r="AHT66" s="69" t="str">
        <f t="shared" si="46"/>
        <v/>
      </c>
      <c r="AHU66" s="69" t="str">
        <f t="shared" si="46"/>
        <v/>
      </c>
      <c r="AHV66" s="69" t="str">
        <f t="shared" si="46"/>
        <v/>
      </c>
      <c r="AHW66" s="69" t="str">
        <f t="shared" si="46"/>
        <v/>
      </c>
      <c r="AHX66" s="69" t="str">
        <f t="shared" si="46"/>
        <v/>
      </c>
      <c r="AHY66" s="69" t="str">
        <f t="shared" si="46"/>
        <v/>
      </c>
      <c r="AHZ66" s="69" t="str">
        <f t="shared" si="46"/>
        <v/>
      </c>
      <c r="AIA66" s="69" t="str">
        <f t="shared" si="46"/>
        <v/>
      </c>
      <c r="AIB66" s="69" t="str">
        <f t="shared" si="46"/>
        <v/>
      </c>
      <c r="AIC66" s="69" t="str">
        <f t="shared" si="46"/>
        <v/>
      </c>
      <c r="AID66" s="69" t="str">
        <f t="shared" si="46"/>
        <v/>
      </c>
      <c r="AIE66" s="69" t="str">
        <f t="shared" si="46"/>
        <v/>
      </c>
      <c r="AIF66" s="69" t="str">
        <f t="shared" si="46"/>
        <v/>
      </c>
      <c r="AIG66" s="69" t="str">
        <f t="shared" si="46"/>
        <v/>
      </c>
      <c r="AIH66" s="69" t="str">
        <f t="shared" si="46"/>
        <v/>
      </c>
      <c r="AII66" s="69" t="str">
        <f t="shared" si="46"/>
        <v/>
      </c>
      <c r="AIJ66" s="69" t="str">
        <f t="shared" si="46"/>
        <v/>
      </c>
      <c r="AIK66" s="69" t="str">
        <f t="shared" si="46"/>
        <v/>
      </c>
      <c r="AIL66" s="69" t="str">
        <f t="shared" si="46"/>
        <v/>
      </c>
      <c r="AIM66" s="69" t="str">
        <f t="shared" si="46"/>
        <v/>
      </c>
      <c r="AIN66" s="69" t="str">
        <f t="shared" si="46"/>
        <v/>
      </c>
      <c r="AIO66" s="69" t="str">
        <f t="shared" si="46"/>
        <v/>
      </c>
      <c r="AIP66" s="69" t="str">
        <f t="shared" si="46"/>
        <v/>
      </c>
      <c r="AIQ66" s="69" t="str">
        <f t="shared" si="46"/>
        <v/>
      </c>
      <c r="AIR66" s="69" t="str">
        <f t="shared" si="46"/>
        <v/>
      </c>
      <c r="AIS66" s="69" t="str">
        <f t="shared" si="46"/>
        <v/>
      </c>
      <c r="AIT66" s="69" t="str">
        <f t="shared" si="46"/>
        <v/>
      </c>
      <c r="AIU66" s="69" t="str">
        <f t="shared" si="46"/>
        <v/>
      </c>
      <c r="AIV66" s="69" t="str">
        <f t="shared" si="46"/>
        <v/>
      </c>
      <c r="AIW66" s="69" t="str">
        <f t="shared" si="46"/>
        <v/>
      </c>
      <c r="AIX66" s="69" t="str">
        <f t="shared" si="46"/>
        <v/>
      </c>
      <c r="AIY66" s="69" t="str">
        <f t="shared" si="46"/>
        <v/>
      </c>
      <c r="AIZ66" s="69" t="str">
        <f t="shared" si="46"/>
        <v/>
      </c>
      <c r="AJA66" s="69" t="str">
        <f t="shared" si="46"/>
        <v/>
      </c>
      <c r="AJB66" s="69" t="str">
        <f t="shared" si="46"/>
        <v/>
      </c>
      <c r="AJC66" s="69" t="str">
        <f t="shared" si="46"/>
        <v/>
      </c>
      <c r="AJD66" s="69" t="str">
        <f t="shared" si="46"/>
        <v/>
      </c>
      <c r="AJE66" s="69" t="str">
        <f t="shared" si="46"/>
        <v/>
      </c>
      <c r="AJF66" s="69" t="str">
        <f t="shared" si="46"/>
        <v/>
      </c>
      <c r="AJG66" s="69" t="str">
        <f t="shared" si="46"/>
        <v/>
      </c>
      <c r="AJH66" s="69" t="str">
        <f t="shared" si="46"/>
        <v/>
      </c>
      <c r="AJI66" s="69" t="str">
        <f t="shared" si="46"/>
        <v/>
      </c>
      <c r="AJJ66" s="69" t="str">
        <f t="shared" si="46"/>
        <v/>
      </c>
      <c r="AJK66" s="69" t="str">
        <f t="shared" si="46"/>
        <v/>
      </c>
      <c r="AJL66" s="69" t="str">
        <f t="shared" si="46"/>
        <v/>
      </c>
      <c r="AJM66" s="69" t="str">
        <f t="shared" si="46"/>
        <v/>
      </c>
      <c r="AJN66" s="69" t="str">
        <f t="shared" si="46"/>
        <v/>
      </c>
      <c r="AJO66" s="69" t="str">
        <f t="shared" si="46"/>
        <v/>
      </c>
      <c r="AJP66" s="69" t="str">
        <f t="shared" si="46"/>
        <v/>
      </c>
      <c r="AJQ66" s="69" t="str">
        <f t="shared" si="46"/>
        <v/>
      </c>
      <c r="AJR66" s="69" t="str">
        <f t="shared" si="46"/>
        <v/>
      </c>
      <c r="AJS66" s="69" t="str">
        <f t="shared" si="46"/>
        <v/>
      </c>
      <c r="AJT66" s="69" t="str">
        <f t="shared" si="46"/>
        <v/>
      </c>
      <c r="AJU66" s="69" t="str">
        <f t="shared" si="46"/>
        <v/>
      </c>
      <c r="AJV66" s="69" t="str">
        <f t="shared" si="46"/>
        <v/>
      </c>
      <c r="AJW66" s="69" t="str">
        <f t="shared" ref="AJW66:ALU66" si="47">IF(AJW48="","",SUM(AJW48:AJW51))</f>
        <v/>
      </c>
      <c r="AJX66" s="69" t="str">
        <f t="shared" si="47"/>
        <v/>
      </c>
      <c r="AJY66" s="69" t="str">
        <f t="shared" si="47"/>
        <v/>
      </c>
      <c r="AJZ66" s="69" t="str">
        <f t="shared" si="47"/>
        <v/>
      </c>
      <c r="AKA66" s="69" t="str">
        <f t="shared" si="47"/>
        <v/>
      </c>
      <c r="AKB66" s="69" t="str">
        <f t="shared" si="47"/>
        <v/>
      </c>
      <c r="AKC66" s="69" t="str">
        <f t="shared" si="47"/>
        <v/>
      </c>
      <c r="AKD66" s="69" t="str">
        <f t="shared" si="47"/>
        <v/>
      </c>
      <c r="AKE66" s="69" t="str">
        <f t="shared" si="47"/>
        <v/>
      </c>
      <c r="AKF66" s="69" t="str">
        <f t="shared" si="47"/>
        <v/>
      </c>
      <c r="AKG66" s="69" t="str">
        <f t="shared" si="47"/>
        <v/>
      </c>
      <c r="AKH66" s="69" t="str">
        <f t="shared" si="47"/>
        <v/>
      </c>
      <c r="AKI66" s="69" t="str">
        <f t="shared" si="47"/>
        <v/>
      </c>
      <c r="AKJ66" s="69" t="str">
        <f t="shared" si="47"/>
        <v/>
      </c>
      <c r="AKK66" s="69" t="str">
        <f t="shared" si="47"/>
        <v/>
      </c>
      <c r="AKL66" s="69" t="str">
        <f t="shared" si="47"/>
        <v/>
      </c>
      <c r="AKM66" s="69" t="str">
        <f t="shared" si="47"/>
        <v/>
      </c>
      <c r="AKN66" s="69" t="str">
        <f t="shared" si="47"/>
        <v/>
      </c>
      <c r="AKO66" s="69" t="str">
        <f t="shared" si="47"/>
        <v/>
      </c>
      <c r="AKP66" s="69" t="str">
        <f t="shared" si="47"/>
        <v/>
      </c>
      <c r="AKQ66" s="69" t="str">
        <f t="shared" si="47"/>
        <v/>
      </c>
      <c r="AKR66" s="69" t="str">
        <f t="shared" si="47"/>
        <v/>
      </c>
      <c r="AKS66" s="69" t="str">
        <f t="shared" si="47"/>
        <v/>
      </c>
      <c r="AKT66" s="69" t="str">
        <f t="shared" si="47"/>
        <v/>
      </c>
      <c r="AKU66" s="69" t="str">
        <f t="shared" si="47"/>
        <v/>
      </c>
      <c r="AKV66" s="69" t="str">
        <f t="shared" si="47"/>
        <v/>
      </c>
      <c r="AKW66" s="69" t="str">
        <f t="shared" si="47"/>
        <v/>
      </c>
      <c r="AKX66" s="69" t="str">
        <f t="shared" si="47"/>
        <v/>
      </c>
      <c r="AKY66" s="69" t="str">
        <f t="shared" si="47"/>
        <v/>
      </c>
      <c r="AKZ66" s="69" t="str">
        <f t="shared" si="47"/>
        <v/>
      </c>
      <c r="ALA66" s="69" t="str">
        <f t="shared" si="47"/>
        <v/>
      </c>
      <c r="ALB66" s="69" t="str">
        <f t="shared" si="47"/>
        <v/>
      </c>
      <c r="ALC66" s="69" t="str">
        <f t="shared" si="47"/>
        <v/>
      </c>
      <c r="ALD66" s="69" t="str">
        <f t="shared" si="47"/>
        <v/>
      </c>
      <c r="ALE66" s="69" t="str">
        <f t="shared" si="47"/>
        <v/>
      </c>
      <c r="ALF66" s="69" t="str">
        <f t="shared" si="47"/>
        <v/>
      </c>
      <c r="ALG66" s="69" t="str">
        <f t="shared" si="47"/>
        <v/>
      </c>
      <c r="ALH66" s="69" t="str">
        <f t="shared" si="47"/>
        <v/>
      </c>
      <c r="ALI66" s="69" t="str">
        <f t="shared" si="47"/>
        <v/>
      </c>
      <c r="ALJ66" s="69" t="str">
        <f t="shared" si="47"/>
        <v/>
      </c>
      <c r="ALK66" s="69" t="str">
        <f t="shared" si="47"/>
        <v/>
      </c>
      <c r="ALL66" s="69" t="str">
        <f t="shared" si="47"/>
        <v/>
      </c>
      <c r="ALM66" s="69" t="str">
        <f t="shared" si="47"/>
        <v/>
      </c>
      <c r="ALN66" s="69" t="str">
        <f t="shared" si="47"/>
        <v/>
      </c>
      <c r="ALO66" s="69" t="str">
        <f t="shared" si="47"/>
        <v/>
      </c>
      <c r="ALP66" s="69" t="str">
        <f t="shared" si="47"/>
        <v/>
      </c>
      <c r="ALQ66" s="69" t="str">
        <f t="shared" si="47"/>
        <v/>
      </c>
      <c r="ALR66" s="69" t="str">
        <f t="shared" si="47"/>
        <v/>
      </c>
      <c r="ALS66" s="69" t="str">
        <f t="shared" si="47"/>
        <v/>
      </c>
      <c r="ALT66" s="69" t="str">
        <f t="shared" si="47"/>
        <v/>
      </c>
      <c r="ALU66" s="69" t="str">
        <f t="shared" si="47"/>
        <v/>
      </c>
    </row>
    <row r="67" spans="1:1037" s="69" customFormat="1" ht="13" x14ac:dyDescent="0.3">
      <c r="A67" s="11">
        <v>63</v>
      </c>
      <c r="B67" s="225" t="s">
        <v>150</v>
      </c>
      <c r="C67" s="12" t="s">
        <v>153</v>
      </c>
      <c r="D67" s="68"/>
      <c r="E67" s="68"/>
      <c r="F67" s="68"/>
      <c r="G67" s="68"/>
      <c r="H67" s="69" t="str">
        <f t="shared" ref="H67:BG67" si="48">IF(H52="","",SUM(H52:H55))</f>
        <v/>
      </c>
      <c r="I67" s="69" t="str">
        <f t="shared" si="48"/>
        <v/>
      </c>
      <c r="J67" s="69" t="str">
        <f t="shared" si="48"/>
        <v/>
      </c>
      <c r="K67" s="69" t="str">
        <f t="shared" si="48"/>
        <v/>
      </c>
      <c r="L67" s="69" t="str">
        <f t="shared" si="48"/>
        <v/>
      </c>
      <c r="M67" s="69" t="str">
        <f t="shared" si="48"/>
        <v/>
      </c>
      <c r="N67" s="69" t="str">
        <f t="shared" si="48"/>
        <v/>
      </c>
      <c r="O67" s="69" t="str">
        <f t="shared" si="48"/>
        <v/>
      </c>
      <c r="P67" s="69" t="str">
        <f t="shared" si="48"/>
        <v/>
      </c>
      <c r="Q67" s="69" t="str">
        <f t="shared" si="48"/>
        <v/>
      </c>
      <c r="R67" s="69" t="str">
        <f t="shared" si="48"/>
        <v/>
      </c>
      <c r="S67" s="69" t="str">
        <f t="shared" si="48"/>
        <v/>
      </c>
      <c r="T67" s="69" t="str">
        <f t="shared" si="48"/>
        <v/>
      </c>
      <c r="U67" s="69" t="str">
        <f t="shared" si="48"/>
        <v/>
      </c>
      <c r="V67" s="69" t="str">
        <f t="shared" si="48"/>
        <v/>
      </c>
      <c r="W67" s="69" t="str">
        <f t="shared" si="48"/>
        <v/>
      </c>
      <c r="X67" s="69" t="str">
        <f t="shared" si="48"/>
        <v/>
      </c>
      <c r="Y67" s="69" t="str">
        <f t="shared" si="48"/>
        <v/>
      </c>
      <c r="Z67" s="69" t="str">
        <f t="shared" si="48"/>
        <v/>
      </c>
      <c r="AA67" s="69" t="str">
        <f t="shared" si="48"/>
        <v/>
      </c>
      <c r="AB67" s="69" t="str">
        <f t="shared" si="48"/>
        <v/>
      </c>
      <c r="AC67" s="69" t="str">
        <f t="shared" si="48"/>
        <v/>
      </c>
      <c r="AD67" s="69" t="str">
        <f t="shared" si="48"/>
        <v/>
      </c>
      <c r="AE67" s="69" t="str">
        <f t="shared" si="48"/>
        <v/>
      </c>
      <c r="AF67" s="69" t="str">
        <f t="shared" si="48"/>
        <v/>
      </c>
      <c r="AG67" s="69" t="str">
        <f t="shared" si="48"/>
        <v/>
      </c>
      <c r="AH67" s="69" t="str">
        <f t="shared" si="48"/>
        <v/>
      </c>
      <c r="AI67" s="69" t="str">
        <f t="shared" si="48"/>
        <v/>
      </c>
      <c r="AJ67" s="69" t="str">
        <f t="shared" si="48"/>
        <v/>
      </c>
      <c r="AK67" s="69" t="str">
        <f t="shared" si="48"/>
        <v/>
      </c>
      <c r="AL67" s="69" t="str">
        <f t="shared" si="48"/>
        <v/>
      </c>
      <c r="AM67" s="69" t="str">
        <f t="shared" si="48"/>
        <v/>
      </c>
      <c r="AN67" s="69" t="str">
        <f t="shared" si="48"/>
        <v/>
      </c>
      <c r="AO67" s="69" t="str">
        <f t="shared" si="48"/>
        <v/>
      </c>
      <c r="AP67" s="69" t="str">
        <f t="shared" si="48"/>
        <v/>
      </c>
      <c r="AQ67" s="69" t="str">
        <f t="shared" si="48"/>
        <v/>
      </c>
      <c r="AR67" s="69" t="str">
        <f t="shared" si="48"/>
        <v/>
      </c>
      <c r="AS67" s="69" t="str">
        <f t="shared" si="48"/>
        <v/>
      </c>
      <c r="AT67" s="69" t="str">
        <f t="shared" si="48"/>
        <v/>
      </c>
      <c r="AU67" s="69" t="str">
        <f t="shared" si="48"/>
        <v/>
      </c>
      <c r="AV67" s="69" t="str">
        <f t="shared" si="48"/>
        <v/>
      </c>
      <c r="AW67" s="69" t="str">
        <f t="shared" si="48"/>
        <v/>
      </c>
      <c r="AX67" s="69" t="str">
        <f t="shared" si="48"/>
        <v/>
      </c>
      <c r="AY67" s="69" t="str">
        <f t="shared" si="48"/>
        <v/>
      </c>
      <c r="AZ67" s="69" t="str">
        <f t="shared" si="48"/>
        <v/>
      </c>
      <c r="BA67" s="69" t="str">
        <f t="shared" si="48"/>
        <v/>
      </c>
      <c r="BB67" s="69" t="str">
        <f t="shared" si="48"/>
        <v/>
      </c>
      <c r="BC67" s="69" t="str">
        <f t="shared" si="48"/>
        <v/>
      </c>
      <c r="BD67" s="69" t="str">
        <f t="shared" si="48"/>
        <v/>
      </c>
      <c r="BE67" s="69" t="str">
        <f t="shared" si="48"/>
        <v/>
      </c>
      <c r="BF67" s="69" t="str">
        <f t="shared" si="48"/>
        <v/>
      </c>
      <c r="BG67" s="69" t="str">
        <f t="shared" si="48"/>
        <v/>
      </c>
      <c r="BP67" s="69">
        <f t="shared" ref="BP67:DV67" si="49">IF(BP52="","",SUM(BP52:BP55))</f>
        <v>43968</v>
      </c>
      <c r="BQ67" s="69">
        <f>IF(BQ52="","",SUM(BQ52:BQ55))</f>
        <v>7051</v>
      </c>
      <c r="BR67" s="69">
        <f>IF(BR52="","",SUM(BR52:BR55))</f>
        <v>60712</v>
      </c>
      <c r="BS67" s="69">
        <f t="shared" si="49"/>
        <v>65885</v>
      </c>
      <c r="BT67" s="69">
        <f t="shared" si="49"/>
        <v>70855</v>
      </c>
      <c r="BU67" s="69">
        <f t="shared" si="49"/>
        <v>11793</v>
      </c>
      <c r="BV67" s="69">
        <f t="shared" si="49"/>
        <v>73784</v>
      </c>
      <c r="BW67" s="69">
        <f t="shared" si="49"/>
        <v>12622</v>
      </c>
      <c r="BX67" s="69" t="str">
        <f t="shared" si="49"/>
        <v/>
      </c>
      <c r="BY67" s="69" t="str">
        <f t="shared" si="49"/>
        <v/>
      </c>
      <c r="BZ67" s="69" t="str">
        <f t="shared" si="49"/>
        <v/>
      </c>
      <c r="CA67" s="69" t="str">
        <f t="shared" si="49"/>
        <v/>
      </c>
      <c r="CB67" s="69" t="str">
        <f t="shared" si="49"/>
        <v/>
      </c>
      <c r="CC67" s="69" t="str">
        <f t="shared" si="49"/>
        <v/>
      </c>
      <c r="CD67" s="69" t="str">
        <f t="shared" si="49"/>
        <v/>
      </c>
      <c r="CE67" s="69" t="str">
        <f t="shared" si="49"/>
        <v/>
      </c>
      <c r="CF67" s="69" t="str">
        <f t="shared" si="49"/>
        <v/>
      </c>
      <c r="CG67" s="69" t="str">
        <f t="shared" si="49"/>
        <v/>
      </c>
      <c r="CH67" s="69" t="str">
        <f t="shared" si="49"/>
        <v/>
      </c>
      <c r="CI67" s="69" t="str">
        <f t="shared" si="49"/>
        <v/>
      </c>
      <c r="CJ67" s="69" t="str">
        <f t="shared" si="49"/>
        <v/>
      </c>
      <c r="CK67" s="69" t="str">
        <f t="shared" si="49"/>
        <v/>
      </c>
      <c r="CL67" s="69" t="str">
        <f t="shared" si="49"/>
        <v/>
      </c>
      <c r="CM67" s="69" t="str">
        <f t="shared" si="49"/>
        <v/>
      </c>
      <c r="CN67" s="69" t="str">
        <f t="shared" si="49"/>
        <v/>
      </c>
      <c r="CO67" s="69" t="str">
        <f t="shared" si="49"/>
        <v/>
      </c>
      <c r="CP67" s="69" t="str">
        <f t="shared" si="49"/>
        <v/>
      </c>
      <c r="CQ67" s="69" t="str">
        <f t="shared" si="49"/>
        <v/>
      </c>
      <c r="CR67" s="69" t="str">
        <f t="shared" si="49"/>
        <v/>
      </c>
      <c r="CS67" s="69" t="str">
        <f t="shared" si="49"/>
        <v/>
      </c>
      <c r="CT67" s="69" t="str">
        <f t="shared" si="49"/>
        <v/>
      </c>
      <c r="CU67" s="69" t="str">
        <f t="shared" si="49"/>
        <v/>
      </c>
      <c r="CV67" s="69" t="str">
        <f t="shared" si="49"/>
        <v/>
      </c>
      <c r="CW67" s="69" t="str">
        <f t="shared" si="49"/>
        <v/>
      </c>
      <c r="CX67" s="69" t="str">
        <f t="shared" si="49"/>
        <v/>
      </c>
      <c r="CY67" s="69" t="str">
        <f t="shared" si="49"/>
        <v/>
      </c>
      <c r="CZ67" s="69" t="str">
        <f t="shared" si="49"/>
        <v/>
      </c>
      <c r="DA67" s="69" t="str">
        <f t="shared" si="49"/>
        <v/>
      </c>
      <c r="DB67" s="69" t="str">
        <f t="shared" si="49"/>
        <v/>
      </c>
      <c r="DC67" s="69" t="str">
        <f t="shared" si="49"/>
        <v/>
      </c>
      <c r="DD67" s="69" t="str">
        <f t="shared" si="49"/>
        <v/>
      </c>
      <c r="DE67" s="69" t="str">
        <f t="shared" si="49"/>
        <v/>
      </c>
      <c r="DF67" s="69" t="str">
        <f t="shared" si="49"/>
        <v/>
      </c>
      <c r="DG67" s="69" t="str">
        <f t="shared" si="49"/>
        <v/>
      </c>
      <c r="DH67" s="69" t="str">
        <f t="shared" si="49"/>
        <v/>
      </c>
      <c r="DI67" s="69" t="str">
        <f t="shared" si="49"/>
        <v/>
      </c>
      <c r="DJ67" s="69" t="str">
        <f t="shared" si="49"/>
        <v/>
      </c>
      <c r="DK67" s="69" t="str">
        <f t="shared" si="49"/>
        <v/>
      </c>
      <c r="DL67" s="69" t="str">
        <f t="shared" si="49"/>
        <v/>
      </c>
      <c r="DM67" s="69" t="str">
        <f t="shared" si="49"/>
        <v/>
      </c>
      <c r="DN67" s="69" t="str">
        <f t="shared" si="49"/>
        <v/>
      </c>
      <c r="DO67" s="69" t="str">
        <f t="shared" si="49"/>
        <v/>
      </c>
      <c r="DP67" s="69" t="str">
        <f t="shared" si="49"/>
        <v/>
      </c>
      <c r="DQ67" s="69" t="str">
        <f t="shared" si="49"/>
        <v/>
      </c>
      <c r="DR67" s="69" t="str">
        <f t="shared" si="49"/>
        <v/>
      </c>
      <c r="DS67" s="69" t="str">
        <f t="shared" si="49"/>
        <v/>
      </c>
      <c r="DT67" s="69" t="str">
        <f t="shared" si="49"/>
        <v/>
      </c>
      <c r="DU67" s="69" t="str">
        <f t="shared" si="49"/>
        <v/>
      </c>
      <c r="DV67" s="69" t="str">
        <f t="shared" si="49"/>
        <v/>
      </c>
      <c r="DW67" s="69" t="str">
        <f t="shared" ref="DW67:GH67" si="50">IF(DW52="","",SUM(DW52:DW55))</f>
        <v/>
      </c>
      <c r="DX67" s="69" t="str">
        <f t="shared" si="50"/>
        <v/>
      </c>
      <c r="DY67" s="69" t="str">
        <f t="shared" si="50"/>
        <v/>
      </c>
      <c r="DZ67" s="69" t="str">
        <f t="shared" si="50"/>
        <v/>
      </c>
      <c r="EA67" s="69" t="str">
        <f t="shared" si="50"/>
        <v/>
      </c>
      <c r="EB67" s="69" t="str">
        <f t="shared" si="50"/>
        <v/>
      </c>
      <c r="EC67" s="69" t="str">
        <f t="shared" si="50"/>
        <v/>
      </c>
      <c r="ED67" s="69" t="str">
        <f t="shared" si="50"/>
        <v/>
      </c>
      <c r="EE67" s="69" t="str">
        <f t="shared" si="50"/>
        <v/>
      </c>
      <c r="EF67" s="69" t="str">
        <f t="shared" si="50"/>
        <v/>
      </c>
      <c r="EG67" s="69" t="str">
        <f t="shared" si="50"/>
        <v/>
      </c>
      <c r="EH67" s="69" t="str">
        <f t="shared" si="50"/>
        <v/>
      </c>
      <c r="EI67" s="69" t="str">
        <f t="shared" si="50"/>
        <v/>
      </c>
      <c r="EJ67" s="69" t="str">
        <f t="shared" si="50"/>
        <v/>
      </c>
      <c r="EK67" s="69" t="str">
        <f t="shared" si="50"/>
        <v/>
      </c>
      <c r="EL67" s="69" t="str">
        <f t="shared" si="50"/>
        <v/>
      </c>
      <c r="EM67" s="69" t="str">
        <f t="shared" si="50"/>
        <v/>
      </c>
      <c r="EN67" s="69" t="str">
        <f t="shared" si="50"/>
        <v/>
      </c>
      <c r="EO67" s="69" t="str">
        <f t="shared" si="50"/>
        <v/>
      </c>
      <c r="EP67" s="69" t="str">
        <f t="shared" si="50"/>
        <v/>
      </c>
      <c r="EQ67" s="69" t="str">
        <f t="shared" si="50"/>
        <v/>
      </c>
      <c r="ER67" s="69" t="str">
        <f t="shared" si="50"/>
        <v/>
      </c>
      <c r="ES67" s="69" t="str">
        <f t="shared" si="50"/>
        <v/>
      </c>
      <c r="ET67" s="69" t="str">
        <f t="shared" si="50"/>
        <v/>
      </c>
      <c r="EU67" s="69" t="str">
        <f t="shared" si="50"/>
        <v/>
      </c>
      <c r="EV67" s="69" t="str">
        <f t="shared" si="50"/>
        <v/>
      </c>
      <c r="EW67" s="69" t="str">
        <f t="shared" si="50"/>
        <v/>
      </c>
      <c r="EX67" s="69" t="str">
        <f t="shared" si="50"/>
        <v/>
      </c>
      <c r="EY67" s="69" t="str">
        <f t="shared" si="50"/>
        <v/>
      </c>
      <c r="EZ67" s="69" t="str">
        <f t="shared" si="50"/>
        <v/>
      </c>
      <c r="FA67" s="69" t="str">
        <f t="shared" si="50"/>
        <v/>
      </c>
      <c r="FB67" s="69" t="str">
        <f t="shared" si="50"/>
        <v/>
      </c>
      <c r="FC67" s="69" t="str">
        <f t="shared" si="50"/>
        <v/>
      </c>
      <c r="FD67" s="69" t="str">
        <f t="shared" si="50"/>
        <v/>
      </c>
      <c r="FE67" s="69" t="str">
        <f t="shared" si="50"/>
        <v/>
      </c>
      <c r="FF67" s="69" t="str">
        <f t="shared" si="50"/>
        <v/>
      </c>
      <c r="FG67" s="69" t="str">
        <f t="shared" si="50"/>
        <v/>
      </c>
      <c r="FH67" s="69" t="str">
        <f t="shared" si="50"/>
        <v/>
      </c>
      <c r="FI67" s="69" t="str">
        <f t="shared" si="50"/>
        <v/>
      </c>
      <c r="FJ67" s="69" t="str">
        <f t="shared" si="50"/>
        <v/>
      </c>
      <c r="FK67" s="69" t="str">
        <f t="shared" si="50"/>
        <v/>
      </c>
      <c r="FL67" s="69" t="str">
        <f t="shared" si="50"/>
        <v/>
      </c>
      <c r="FM67" s="69" t="str">
        <f t="shared" si="50"/>
        <v/>
      </c>
      <c r="FN67" s="69" t="str">
        <f t="shared" si="50"/>
        <v/>
      </c>
      <c r="FO67" s="69" t="str">
        <f t="shared" si="50"/>
        <v/>
      </c>
      <c r="FP67" s="69" t="str">
        <f t="shared" si="50"/>
        <v/>
      </c>
      <c r="FQ67" s="69" t="str">
        <f t="shared" si="50"/>
        <v/>
      </c>
      <c r="FR67" s="69" t="str">
        <f t="shared" si="50"/>
        <v/>
      </c>
      <c r="FS67" s="69" t="str">
        <f t="shared" si="50"/>
        <v/>
      </c>
      <c r="FT67" s="69" t="str">
        <f t="shared" si="50"/>
        <v/>
      </c>
      <c r="FU67" s="69" t="str">
        <f t="shared" si="50"/>
        <v/>
      </c>
      <c r="FV67" s="69" t="str">
        <f t="shared" si="50"/>
        <v/>
      </c>
      <c r="FW67" s="69" t="str">
        <f t="shared" si="50"/>
        <v/>
      </c>
      <c r="FX67" s="69" t="str">
        <f t="shared" si="50"/>
        <v/>
      </c>
      <c r="FY67" s="69" t="str">
        <f t="shared" si="50"/>
        <v/>
      </c>
      <c r="FZ67" s="69" t="str">
        <f t="shared" si="50"/>
        <v/>
      </c>
      <c r="GA67" s="69" t="str">
        <f t="shared" si="50"/>
        <v/>
      </c>
      <c r="GB67" s="69" t="str">
        <f t="shared" si="50"/>
        <v/>
      </c>
      <c r="GC67" s="69" t="str">
        <f t="shared" si="50"/>
        <v/>
      </c>
      <c r="GD67" s="69" t="str">
        <f t="shared" si="50"/>
        <v/>
      </c>
      <c r="GE67" s="69" t="str">
        <f t="shared" si="50"/>
        <v/>
      </c>
      <c r="GF67" s="69" t="str">
        <f t="shared" si="50"/>
        <v/>
      </c>
      <c r="GG67" s="69" t="str">
        <f t="shared" si="50"/>
        <v/>
      </c>
      <c r="GH67" s="69" t="str">
        <f t="shared" si="50"/>
        <v/>
      </c>
      <c r="GI67" s="69" t="str">
        <f t="shared" ref="GI67:IT67" si="51">IF(GI52="","",SUM(GI52:GI55))</f>
        <v/>
      </c>
      <c r="GJ67" s="69" t="str">
        <f t="shared" si="51"/>
        <v/>
      </c>
      <c r="GK67" s="69" t="str">
        <f t="shared" si="51"/>
        <v/>
      </c>
      <c r="GL67" s="69" t="str">
        <f t="shared" si="51"/>
        <v/>
      </c>
      <c r="GM67" s="69" t="str">
        <f t="shared" si="51"/>
        <v/>
      </c>
      <c r="GN67" s="69" t="str">
        <f t="shared" si="51"/>
        <v/>
      </c>
      <c r="GO67" s="69" t="str">
        <f t="shared" si="51"/>
        <v/>
      </c>
      <c r="GP67" s="69" t="str">
        <f t="shared" si="51"/>
        <v/>
      </c>
      <c r="GQ67" s="69" t="str">
        <f t="shared" si="51"/>
        <v/>
      </c>
      <c r="GR67" s="69" t="str">
        <f t="shared" si="51"/>
        <v/>
      </c>
      <c r="GS67" s="69" t="str">
        <f t="shared" si="51"/>
        <v/>
      </c>
      <c r="GT67" s="69" t="str">
        <f t="shared" si="51"/>
        <v/>
      </c>
      <c r="GU67" s="69" t="str">
        <f t="shared" si="51"/>
        <v/>
      </c>
      <c r="GV67" s="69" t="str">
        <f t="shared" si="51"/>
        <v/>
      </c>
      <c r="GW67" s="69" t="str">
        <f t="shared" si="51"/>
        <v/>
      </c>
      <c r="GX67" s="69" t="str">
        <f t="shared" si="51"/>
        <v/>
      </c>
      <c r="GY67" s="69" t="str">
        <f t="shared" si="51"/>
        <v/>
      </c>
      <c r="GZ67" s="69" t="str">
        <f t="shared" si="51"/>
        <v/>
      </c>
      <c r="HA67" s="69" t="str">
        <f t="shared" si="51"/>
        <v/>
      </c>
      <c r="HB67" s="69" t="str">
        <f t="shared" si="51"/>
        <v/>
      </c>
      <c r="HC67" s="69" t="str">
        <f t="shared" si="51"/>
        <v/>
      </c>
      <c r="HD67" s="69" t="str">
        <f t="shared" si="51"/>
        <v/>
      </c>
      <c r="HE67" s="69" t="str">
        <f t="shared" si="51"/>
        <v/>
      </c>
      <c r="HF67" s="69" t="str">
        <f t="shared" si="51"/>
        <v/>
      </c>
      <c r="HG67" s="69" t="str">
        <f t="shared" si="51"/>
        <v/>
      </c>
      <c r="HH67" s="69" t="str">
        <f t="shared" si="51"/>
        <v/>
      </c>
      <c r="HI67" s="69" t="str">
        <f t="shared" si="51"/>
        <v/>
      </c>
      <c r="HJ67" s="69" t="str">
        <f t="shared" si="51"/>
        <v/>
      </c>
      <c r="HK67" s="69" t="str">
        <f t="shared" si="51"/>
        <v/>
      </c>
      <c r="HL67" s="69" t="str">
        <f t="shared" si="51"/>
        <v/>
      </c>
      <c r="HM67" s="69" t="str">
        <f t="shared" si="51"/>
        <v/>
      </c>
      <c r="HN67" s="69" t="str">
        <f t="shared" si="51"/>
        <v/>
      </c>
      <c r="HO67" s="69" t="str">
        <f t="shared" si="51"/>
        <v/>
      </c>
      <c r="HP67" s="69" t="str">
        <f t="shared" si="51"/>
        <v/>
      </c>
      <c r="HQ67" s="69" t="str">
        <f t="shared" si="51"/>
        <v/>
      </c>
      <c r="HR67" s="69" t="str">
        <f t="shared" si="51"/>
        <v/>
      </c>
      <c r="HS67" s="69" t="str">
        <f t="shared" si="51"/>
        <v/>
      </c>
      <c r="HT67" s="69" t="str">
        <f t="shared" si="51"/>
        <v/>
      </c>
      <c r="HU67" s="69" t="str">
        <f t="shared" si="51"/>
        <v/>
      </c>
      <c r="HV67" s="69" t="str">
        <f t="shared" si="51"/>
        <v/>
      </c>
      <c r="HW67" s="69" t="str">
        <f t="shared" si="51"/>
        <v/>
      </c>
      <c r="HX67" s="69" t="str">
        <f t="shared" si="51"/>
        <v/>
      </c>
      <c r="HY67" s="69" t="str">
        <f t="shared" si="51"/>
        <v/>
      </c>
      <c r="HZ67" s="69" t="str">
        <f t="shared" si="51"/>
        <v/>
      </c>
      <c r="IA67" s="69" t="str">
        <f t="shared" si="51"/>
        <v/>
      </c>
      <c r="IB67" s="69" t="str">
        <f t="shared" si="51"/>
        <v/>
      </c>
      <c r="IC67" s="69" t="str">
        <f t="shared" si="51"/>
        <v/>
      </c>
      <c r="ID67" s="69" t="str">
        <f t="shared" si="51"/>
        <v/>
      </c>
      <c r="IE67" s="69" t="str">
        <f t="shared" si="51"/>
        <v/>
      </c>
      <c r="IF67" s="69" t="str">
        <f t="shared" si="51"/>
        <v/>
      </c>
      <c r="IG67" s="69" t="str">
        <f t="shared" si="51"/>
        <v/>
      </c>
      <c r="IH67" s="69" t="str">
        <f t="shared" si="51"/>
        <v/>
      </c>
      <c r="II67" s="69" t="str">
        <f t="shared" si="51"/>
        <v/>
      </c>
      <c r="IJ67" s="69" t="str">
        <f t="shared" si="51"/>
        <v/>
      </c>
      <c r="IK67" s="69" t="str">
        <f t="shared" si="51"/>
        <v/>
      </c>
      <c r="IL67" s="69" t="str">
        <f t="shared" si="51"/>
        <v/>
      </c>
      <c r="IM67" s="69" t="str">
        <f t="shared" si="51"/>
        <v/>
      </c>
      <c r="IN67" s="69" t="str">
        <f t="shared" si="51"/>
        <v/>
      </c>
      <c r="IO67" s="69" t="str">
        <f t="shared" si="51"/>
        <v/>
      </c>
      <c r="IP67" s="69" t="str">
        <f t="shared" si="51"/>
        <v/>
      </c>
      <c r="IQ67" s="69" t="str">
        <f t="shared" si="51"/>
        <v/>
      </c>
      <c r="IR67" s="69" t="str">
        <f t="shared" si="51"/>
        <v/>
      </c>
      <c r="IS67" s="69" t="str">
        <f t="shared" si="51"/>
        <v/>
      </c>
      <c r="IT67" s="69" t="str">
        <f t="shared" si="51"/>
        <v/>
      </c>
      <c r="IU67" s="69" t="str">
        <f t="shared" ref="IU67:LF67" si="52">IF(IU52="","",SUM(IU52:IU55))</f>
        <v/>
      </c>
      <c r="IV67" s="69" t="str">
        <f t="shared" si="52"/>
        <v/>
      </c>
      <c r="IW67" s="69" t="str">
        <f t="shared" si="52"/>
        <v/>
      </c>
      <c r="IX67" s="69" t="str">
        <f t="shared" si="52"/>
        <v/>
      </c>
      <c r="IY67" s="69" t="str">
        <f t="shared" si="52"/>
        <v/>
      </c>
      <c r="IZ67" s="69" t="str">
        <f t="shared" si="52"/>
        <v/>
      </c>
      <c r="JA67" s="69" t="str">
        <f t="shared" si="52"/>
        <v/>
      </c>
      <c r="JB67" s="69" t="str">
        <f t="shared" si="52"/>
        <v/>
      </c>
      <c r="JC67" s="69" t="str">
        <f t="shared" si="52"/>
        <v/>
      </c>
      <c r="JD67" s="69" t="str">
        <f t="shared" si="52"/>
        <v/>
      </c>
      <c r="JE67" s="69" t="str">
        <f t="shared" si="52"/>
        <v/>
      </c>
      <c r="JF67" s="69" t="str">
        <f t="shared" si="52"/>
        <v/>
      </c>
      <c r="JG67" s="69" t="str">
        <f t="shared" si="52"/>
        <v/>
      </c>
      <c r="JH67" s="69" t="str">
        <f t="shared" si="52"/>
        <v/>
      </c>
      <c r="JI67" s="69" t="str">
        <f t="shared" si="52"/>
        <v/>
      </c>
      <c r="JJ67" s="69" t="str">
        <f t="shared" si="52"/>
        <v/>
      </c>
      <c r="JK67" s="69" t="str">
        <f t="shared" si="52"/>
        <v/>
      </c>
      <c r="JL67" s="69" t="str">
        <f t="shared" si="52"/>
        <v/>
      </c>
      <c r="JM67" s="69" t="str">
        <f t="shared" si="52"/>
        <v/>
      </c>
      <c r="JN67" s="69" t="str">
        <f t="shared" si="52"/>
        <v/>
      </c>
      <c r="JO67" s="69" t="str">
        <f t="shared" si="52"/>
        <v/>
      </c>
      <c r="JP67" s="69" t="str">
        <f t="shared" si="52"/>
        <v/>
      </c>
      <c r="JQ67" s="69" t="str">
        <f t="shared" si="52"/>
        <v/>
      </c>
      <c r="JR67" s="69" t="str">
        <f t="shared" si="52"/>
        <v/>
      </c>
      <c r="JS67" s="69" t="str">
        <f t="shared" si="52"/>
        <v/>
      </c>
      <c r="JT67" s="69" t="str">
        <f t="shared" si="52"/>
        <v/>
      </c>
      <c r="JU67" s="69" t="str">
        <f t="shared" si="52"/>
        <v/>
      </c>
      <c r="JV67" s="69" t="str">
        <f t="shared" si="52"/>
        <v/>
      </c>
      <c r="JW67" s="69" t="str">
        <f t="shared" si="52"/>
        <v/>
      </c>
      <c r="JX67" s="69" t="str">
        <f t="shared" si="52"/>
        <v/>
      </c>
      <c r="JY67" s="69" t="str">
        <f t="shared" si="52"/>
        <v/>
      </c>
      <c r="JZ67" s="69" t="str">
        <f t="shared" si="52"/>
        <v/>
      </c>
      <c r="KA67" s="69" t="str">
        <f t="shared" si="52"/>
        <v/>
      </c>
      <c r="KB67" s="69" t="str">
        <f t="shared" si="52"/>
        <v/>
      </c>
      <c r="KC67" s="69" t="str">
        <f t="shared" si="52"/>
        <v/>
      </c>
      <c r="KD67" s="69" t="str">
        <f t="shared" si="52"/>
        <v/>
      </c>
      <c r="KE67" s="69" t="str">
        <f t="shared" si="52"/>
        <v/>
      </c>
      <c r="KF67" s="69" t="str">
        <f t="shared" si="52"/>
        <v/>
      </c>
      <c r="KG67" s="69" t="str">
        <f t="shared" si="52"/>
        <v/>
      </c>
      <c r="KH67" s="69" t="str">
        <f t="shared" si="52"/>
        <v/>
      </c>
      <c r="KI67" s="69" t="str">
        <f t="shared" si="52"/>
        <v/>
      </c>
      <c r="KJ67" s="69" t="str">
        <f t="shared" si="52"/>
        <v/>
      </c>
      <c r="KK67" s="69" t="str">
        <f t="shared" si="52"/>
        <v/>
      </c>
      <c r="KL67" s="69" t="str">
        <f t="shared" si="52"/>
        <v/>
      </c>
      <c r="KM67" s="69" t="str">
        <f t="shared" si="52"/>
        <v/>
      </c>
      <c r="KN67" s="69" t="str">
        <f t="shared" si="52"/>
        <v/>
      </c>
      <c r="KO67" s="69" t="str">
        <f t="shared" si="52"/>
        <v/>
      </c>
      <c r="KP67" s="69" t="str">
        <f t="shared" si="52"/>
        <v/>
      </c>
      <c r="KQ67" s="69" t="str">
        <f t="shared" si="52"/>
        <v/>
      </c>
      <c r="KR67" s="69" t="str">
        <f t="shared" si="52"/>
        <v/>
      </c>
      <c r="KS67" s="69" t="str">
        <f t="shared" si="52"/>
        <v/>
      </c>
      <c r="KT67" s="69" t="str">
        <f t="shared" si="52"/>
        <v/>
      </c>
      <c r="KU67" s="69" t="str">
        <f t="shared" si="52"/>
        <v/>
      </c>
      <c r="KV67" s="69" t="str">
        <f t="shared" si="52"/>
        <v/>
      </c>
      <c r="KW67" s="69" t="str">
        <f t="shared" si="52"/>
        <v/>
      </c>
      <c r="KX67" s="69" t="str">
        <f t="shared" si="52"/>
        <v/>
      </c>
      <c r="KY67" s="69" t="str">
        <f t="shared" si="52"/>
        <v/>
      </c>
      <c r="KZ67" s="69" t="str">
        <f t="shared" si="52"/>
        <v/>
      </c>
      <c r="LA67" s="69" t="str">
        <f t="shared" si="52"/>
        <v/>
      </c>
      <c r="LB67" s="69" t="str">
        <f t="shared" si="52"/>
        <v/>
      </c>
      <c r="LC67" s="69" t="str">
        <f t="shared" si="52"/>
        <v/>
      </c>
      <c r="LD67" s="69" t="str">
        <f t="shared" si="52"/>
        <v/>
      </c>
      <c r="LE67" s="69" t="str">
        <f t="shared" si="52"/>
        <v/>
      </c>
      <c r="LF67" s="69" t="str">
        <f t="shared" si="52"/>
        <v/>
      </c>
      <c r="LG67" s="69" t="str">
        <f t="shared" ref="LG67:NR67" si="53">IF(LG52="","",SUM(LG52:LG55))</f>
        <v/>
      </c>
      <c r="LH67" s="69" t="str">
        <f t="shared" si="53"/>
        <v/>
      </c>
      <c r="LI67" s="69" t="str">
        <f t="shared" si="53"/>
        <v/>
      </c>
      <c r="LJ67" s="69" t="str">
        <f t="shared" si="53"/>
        <v/>
      </c>
      <c r="LK67" s="69" t="str">
        <f t="shared" si="53"/>
        <v/>
      </c>
      <c r="LL67" s="69" t="str">
        <f t="shared" si="53"/>
        <v/>
      </c>
      <c r="LM67" s="69" t="str">
        <f t="shared" si="53"/>
        <v/>
      </c>
      <c r="LN67" s="69" t="str">
        <f t="shared" si="53"/>
        <v/>
      </c>
      <c r="LO67" s="69" t="str">
        <f t="shared" si="53"/>
        <v/>
      </c>
      <c r="LP67" s="69" t="str">
        <f t="shared" si="53"/>
        <v/>
      </c>
      <c r="LQ67" s="69" t="str">
        <f t="shared" si="53"/>
        <v/>
      </c>
      <c r="LR67" s="69" t="str">
        <f t="shared" si="53"/>
        <v/>
      </c>
      <c r="LS67" s="69" t="str">
        <f t="shared" si="53"/>
        <v/>
      </c>
      <c r="LT67" s="69" t="str">
        <f t="shared" si="53"/>
        <v/>
      </c>
      <c r="LU67" s="69" t="str">
        <f t="shared" si="53"/>
        <v/>
      </c>
      <c r="LV67" s="69" t="str">
        <f t="shared" si="53"/>
        <v/>
      </c>
      <c r="LW67" s="69" t="str">
        <f t="shared" si="53"/>
        <v/>
      </c>
      <c r="LX67" s="69" t="str">
        <f t="shared" si="53"/>
        <v/>
      </c>
      <c r="LY67" s="69" t="str">
        <f t="shared" si="53"/>
        <v/>
      </c>
      <c r="LZ67" s="69" t="str">
        <f t="shared" si="53"/>
        <v/>
      </c>
      <c r="MA67" s="69" t="str">
        <f t="shared" si="53"/>
        <v/>
      </c>
      <c r="MB67" s="69" t="str">
        <f t="shared" si="53"/>
        <v/>
      </c>
      <c r="MC67" s="69" t="str">
        <f t="shared" si="53"/>
        <v/>
      </c>
      <c r="MD67" s="69" t="str">
        <f t="shared" si="53"/>
        <v/>
      </c>
      <c r="ME67" s="69" t="str">
        <f t="shared" si="53"/>
        <v/>
      </c>
      <c r="MF67" s="69" t="str">
        <f t="shared" si="53"/>
        <v/>
      </c>
      <c r="MG67" s="69" t="str">
        <f t="shared" si="53"/>
        <v/>
      </c>
      <c r="MH67" s="69" t="str">
        <f t="shared" si="53"/>
        <v/>
      </c>
      <c r="MI67" s="69" t="str">
        <f t="shared" si="53"/>
        <v/>
      </c>
      <c r="MJ67" s="69" t="str">
        <f t="shared" si="53"/>
        <v/>
      </c>
      <c r="MK67" s="69" t="str">
        <f t="shared" si="53"/>
        <v/>
      </c>
      <c r="ML67" s="69" t="str">
        <f t="shared" si="53"/>
        <v/>
      </c>
      <c r="MM67" s="69" t="str">
        <f t="shared" si="53"/>
        <v/>
      </c>
      <c r="MN67" s="69" t="str">
        <f t="shared" si="53"/>
        <v/>
      </c>
      <c r="MO67" s="69" t="str">
        <f t="shared" si="53"/>
        <v/>
      </c>
      <c r="MP67" s="69" t="str">
        <f t="shared" si="53"/>
        <v/>
      </c>
      <c r="MQ67" s="69" t="str">
        <f t="shared" si="53"/>
        <v/>
      </c>
      <c r="MR67" s="69" t="str">
        <f t="shared" si="53"/>
        <v/>
      </c>
      <c r="MS67" s="69" t="str">
        <f t="shared" si="53"/>
        <v/>
      </c>
      <c r="MT67" s="69" t="str">
        <f t="shared" si="53"/>
        <v/>
      </c>
      <c r="MU67" s="69" t="str">
        <f t="shared" si="53"/>
        <v/>
      </c>
      <c r="MV67" s="69" t="str">
        <f t="shared" si="53"/>
        <v/>
      </c>
      <c r="MW67" s="69" t="str">
        <f t="shared" si="53"/>
        <v/>
      </c>
      <c r="MX67" s="69" t="str">
        <f t="shared" si="53"/>
        <v/>
      </c>
      <c r="MY67" s="69" t="str">
        <f t="shared" si="53"/>
        <v/>
      </c>
      <c r="MZ67" s="69" t="str">
        <f t="shared" si="53"/>
        <v/>
      </c>
      <c r="NA67" s="69" t="str">
        <f t="shared" si="53"/>
        <v/>
      </c>
      <c r="NB67" s="69" t="str">
        <f t="shared" si="53"/>
        <v/>
      </c>
      <c r="NC67" s="69" t="str">
        <f t="shared" si="53"/>
        <v/>
      </c>
      <c r="ND67" s="69" t="str">
        <f t="shared" si="53"/>
        <v/>
      </c>
      <c r="NE67" s="69" t="str">
        <f t="shared" si="53"/>
        <v/>
      </c>
      <c r="NF67" s="69" t="str">
        <f t="shared" si="53"/>
        <v/>
      </c>
      <c r="NG67" s="69" t="str">
        <f t="shared" si="53"/>
        <v/>
      </c>
      <c r="NH67" s="69" t="str">
        <f t="shared" si="53"/>
        <v/>
      </c>
      <c r="NI67" s="69" t="str">
        <f t="shared" si="53"/>
        <v/>
      </c>
      <c r="NJ67" s="69" t="str">
        <f t="shared" si="53"/>
        <v/>
      </c>
      <c r="NK67" s="69" t="str">
        <f t="shared" si="53"/>
        <v/>
      </c>
      <c r="NL67" s="69" t="str">
        <f t="shared" si="53"/>
        <v/>
      </c>
      <c r="NM67" s="69" t="str">
        <f t="shared" si="53"/>
        <v/>
      </c>
      <c r="NN67" s="69" t="str">
        <f t="shared" si="53"/>
        <v/>
      </c>
      <c r="NO67" s="69" t="str">
        <f t="shared" si="53"/>
        <v/>
      </c>
      <c r="NP67" s="69" t="str">
        <f t="shared" si="53"/>
        <v/>
      </c>
      <c r="NQ67" s="69" t="str">
        <f t="shared" si="53"/>
        <v/>
      </c>
      <c r="NR67" s="69" t="str">
        <f t="shared" si="53"/>
        <v/>
      </c>
      <c r="NS67" s="69" t="str">
        <f t="shared" ref="NS67:QD67" si="54">IF(NS52="","",SUM(NS52:NS55))</f>
        <v/>
      </c>
      <c r="NT67" s="69" t="str">
        <f t="shared" si="54"/>
        <v/>
      </c>
      <c r="NU67" s="69" t="str">
        <f t="shared" si="54"/>
        <v/>
      </c>
      <c r="NV67" s="69" t="str">
        <f t="shared" si="54"/>
        <v/>
      </c>
      <c r="NW67" s="69" t="str">
        <f t="shared" si="54"/>
        <v/>
      </c>
      <c r="NX67" s="69" t="str">
        <f t="shared" si="54"/>
        <v/>
      </c>
      <c r="NY67" s="69" t="str">
        <f t="shared" si="54"/>
        <v/>
      </c>
      <c r="NZ67" s="69" t="str">
        <f t="shared" si="54"/>
        <v/>
      </c>
      <c r="OA67" s="69" t="str">
        <f t="shared" si="54"/>
        <v/>
      </c>
      <c r="OB67" s="69" t="str">
        <f t="shared" si="54"/>
        <v/>
      </c>
      <c r="OC67" s="69" t="str">
        <f t="shared" si="54"/>
        <v/>
      </c>
      <c r="OD67" s="69" t="str">
        <f t="shared" si="54"/>
        <v/>
      </c>
      <c r="OE67" s="69" t="str">
        <f t="shared" si="54"/>
        <v/>
      </c>
      <c r="OF67" s="69" t="str">
        <f t="shared" si="54"/>
        <v/>
      </c>
      <c r="OG67" s="69" t="str">
        <f t="shared" si="54"/>
        <v/>
      </c>
      <c r="OH67" s="69" t="str">
        <f t="shared" si="54"/>
        <v/>
      </c>
      <c r="OI67" s="69" t="str">
        <f t="shared" si="54"/>
        <v/>
      </c>
      <c r="OJ67" s="69" t="str">
        <f t="shared" si="54"/>
        <v/>
      </c>
      <c r="OK67" s="69" t="str">
        <f t="shared" si="54"/>
        <v/>
      </c>
      <c r="OL67" s="69" t="str">
        <f t="shared" si="54"/>
        <v/>
      </c>
      <c r="OM67" s="69" t="str">
        <f t="shared" si="54"/>
        <v/>
      </c>
      <c r="ON67" s="69" t="str">
        <f t="shared" si="54"/>
        <v/>
      </c>
      <c r="OO67" s="69" t="str">
        <f t="shared" si="54"/>
        <v/>
      </c>
      <c r="OP67" s="69" t="str">
        <f t="shared" si="54"/>
        <v/>
      </c>
      <c r="OQ67" s="69" t="str">
        <f t="shared" si="54"/>
        <v/>
      </c>
      <c r="OR67" s="69" t="str">
        <f t="shared" si="54"/>
        <v/>
      </c>
      <c r="OS67" s="69" t="str">
        <f t="shared" si="54"/>
        <v/>
      </c>
      <c r="OT67" s="69" t="str">
        <f t="shared" si="54"/>
        <v/>
      </c>
      <c r="OU67" s="69" t="str">
        <f t="shared" si="54"/>
        <v/>
      </c>
      <c r="OV67" s="69" t="str">
        <f t="shared" si="54"/>
        <v/>
      </c>
      <c r="OW67" s="69" t="str">
        <f t="shared" si="54"/>
        <v/>
      </c>
      <c r="OX67" s="69" t="str">
        <f t="shared" si="54"/>
        <v/>
      </c>
      <c r="OY67" s="69" t="str">
        <f t="shared" si="54"/>
        <v/>
      </c>
      <c r="OZ67" s="69" t="str">
        <f t="shared" si="54"/>
        <v/>
      </c>
      <c r="PA67" s="69" t="str">
        <f t="shared" si="54"/>
        <v/>
      </c>
      <c r="PB67" s="69" t="str">
        <f t="shared" si="54"/>
        <v/>
      </c>
      <c r="PC67" s="69" t="str">
        <f t="shared" si="54"/>
        <v/>
      </c>
      <c r="PD67" s="69" t="str">
        <f t="shared" si="54"/>
        <v/>
      </c>
      <c r="PE67" s="69" t="str">
        <f t="shared" si="54"/>
        <v/>
      </c>
      <c r="PF67" s="69" t="str">
        <f t="shared" si="54"/>
        <v/>
      </c>
      <c r="PG67" s="69" t="str">
        <f t="shared" si="54"/>
        <v/>
      </c>
      <c r="PH67" s="69" t="str">
        <f t="shared" si="54"/>
        <v/>
      </c>
      <c r="PI67" s="69" t="str">
        <f t="shared" si="54"/>
        <v/>
      </c>
      <c r="PJ67" s="69" t="str">
        <f t="shared" si="54"/>
        <v/>
      </c>
      <c r="PK67" s="69" t="str">
        <f t="shared" si="54"/>
        <v/>
      </c>
      <c r="PL67" s="69" t="str">
        <f t="shared" si="54"/>
        <v/>
      </c>
      <c r="PM67" s="69" t="str">
        <f t="shared" si="54"/>
        <v/>
      </c>
      <c r="PN67" s="69" t="str">
        <f t="shared" si="54"/>
        <v/>
      </c>
      <c r="PO67" s="69" t="str">
        <f t="shared" si="54"/>
        <v/>
      </c>
      <c r="PP67" s="69" t="str">
        <f t="shared" si="54"/>
        <v/>
      </c>
      <c r="PQ67" s="69" t="str">
        <f t="shared" si="54"/>
        <v/>
      </c>
      <c r="PR67" s="69" t="str">
        <f t="shared" si="54"/>
        <v/>
      </c>
      <c r="PS67" s="69" t="str">
        <f t="shared" si="54"/>
        <v/>
      </c>
      <c r="PT67" s="69" t="str">
        <f t="shared" si="54"/>
        <v/>
      </c>
      <c r="PU67" s="69" t="str">
        <f t="shared" si="54"/>
        <v/>
      </c>
      <c r="PV67" s="69" t="str">
        <f t="shared" si="54"/>
        <v/>
      </c>
      <c r="PW67" s="69" t="str">
        <f t="shared" si="54"/>
        <v/>
      </c>
      <c r="PX67" s="69" t="str">
        <f t="shared" si="54"/>
        <v/>
      </c>
      <c r="PY67" s="69" t="str">
        <f t="shared" si="54"/>
        <v/>
      </c>
      <c r="PZ67" s="69" t="str">
        <f t="shared" si="54"/>
        <v/>
      </c>
      <c r="QA67" s="69" t="str">
        <f t="shared" si="54"/>
        <v/>
      </c>
      <c r="QB67" s="69" t="str">
        <f t="shared" si="54"/>
        <v/>
      </c>
      <c r="QC67" s="69" t="str">
        <f t="shared" si="54"/>
        <v/>
      </c>
      <c r="QD67" s="69" t="str">
        <f t="shared" si="54"/>
        <v/>
      </c>
      <c r="QE67" s="69" t="str">
        <f t="shared" ref="QE67:SP67" si="55">IF(QE52="","",SUM(QE52:QE55))</f>
        <v/>
      </c>
      <c r="QF67" s="69" t="str">
        <f t="shared" si="55"/>
        <v/>
      </c>
      <c r="QG67" s="69" t="str">
        <f t="shared" si="55"/>
        <v/>
      </c>
      <c r="QH67" s="69" t="str">
        <f t="shared" si="55"/>
        <v/>
      </c>
      <c r="QI67" s="69" t="str">
        <f t="shared" si="55"/>
        <v/>
      </c>
      <c r="QJ67" s="69" t="str">
        <f t="shared" si="55"/>
        <v/>
      </c>
      <c r="QK67" s="69" t="str">
        <f t="shared" si="55"/>
        <v/>
      </c>
      <c r="QL67" s="69" t="str">
        <f t="shared" si="55"/>
        <v/>
      </c>
      <c r="QM67" s="69" t="str">
        <f t="shared" si="55"/>
        <v/>
      </c>
      <c r="QN67" s="69" t="str">
        <f t="shared" si="55"/>
        <v/>
      </c>
      <c r="QO67" s="69" t="str">
        <f t="shared" si="55"/>
        <v/>
      </c>
      <c r="QP67" s="69" t="str">
        <f t="shared" si="55"/>
        <v/>
      </c>
      <c r="QQ67" s="69" t="str">
        <f t="shared" si="55"/>
        <v/>
      </c>
      <c r="QR67" s="69" t="str">
        <f t="shared" si="55"/>
        <v/>
      </c>
      <c r="QS67" s="69" t="str">
        <f t="shared" si="55"/>
        <v/>
      </c>
      <c r="QT67" s="69" t="str">
        <f t="shared" si="55"/>
        <v/>
      </c>
      <c r="QU67" s="69" t="str">
        <f t="shared" si="55"/>
        <v/>
      </c>
      <c r="QV67" s="69" t="str">
        <f t="shared" si="55"/>
        <v/>
      </c>
      <c r="QW67" s="69" t="str">
        <f t="shared" si="55"/>
        <v/>
      </c>
      <c r="QX67" s="69" t="str">
        <f t="shared" si="55"/>
        <v/>
      </c>
      <c r="QY67" s="69" t="str">
        <f t="shared" si="55"/>
        <v/>
      </c>
      <c r="QZ67" s="69" t="str">
        <f t="shared" si="55"/>
        <v/>
      </c>
      <c r="RA67" s="69" t="str">
        <f t="shared" si="55"/>
        <v/>
      </c>
      <c r="RB67" s="69" t="str">
        <f t="shared" si="55"/>
        <v/>
      </c>
      <c r="RC67" s="69" t="str">
        <f t="shared" si="55"/>
        <v/>
      </c>
      <c r="RD67" s="69" t="str">
        <f t="shared" si="55"/>
        <v/>
      </c>
      <c r="RE67" s="69" t="str">
        <f t="shared" si="55"/>
        <v/>
      </c>
      <c r="RF67" s="69" t="str">
        <f t="shared" si="55"/>
        <v/>
      </c>
      <c r="RG67" s="69" t="str">
        <f t="shared" si="55"/>
        <v/>
      </c>
      <c r="RH67" s="69" t="str">
        <f t="shared" si="55"/>
        <v/>
      </c>
      <c r="RI67" s="69" t="str">
        <f t="shared" si="55"/>
        <v/>
      </c>
      <c r="RJ67" s="69" t="str">
        <f t="shared" si="55"/>
        <v/>
      </c>
      <c r="RK67" s="69" t="str">
        <f t="shared" si="55"/>
        <v/>
      </c>
      <c r="RL67" s="69" t="str">
        <f t="shared" si="55"/>
        <v/>
      </c>
      <c r="RM67" s="69" t="str">
        <f t="shared" si="55"/>
        <v/>
      </c>
      <c r="RN67" s="69" t="str">
        <f t="shared" si="55"/>
        <v/>
      </c>
      <c r="RO67" s="69" t="str">
        <f t="shared" si="55"/>
        <v/>
      </c>
      <c r="RP67" s="69" t="str">
        <f t="shared" si="55"/>
        <v/>
      </c>
      <c r="RQ67" s="69" t="str">
        <f t="shared" si="55"/>
        <v/>
      </c>
      <c r="RR67" s="69" t="str">
        <f t="shared" si="55"/>
        <v/>
      </c>
      <c r="RS67" s="69" t="str">
        <f t="shared" si="55"/>
        <v/>
      </c>
      <c r="RT67" s="69" t="str">
        <f t="shared" si="55"/>
        <v/>
      </c>
      <c r="RU67" s="69" t="str">
        <f t="shared" si="55"/>
        <v/>
      </c>
      <c r="RV67" s="69" t="str">
        <f t="shared" si="55"/>
        <v/>
      </c>
      <c r="RW67" s="69" t="str">
        <f t="shared" si="55"/>
        <v/>
      </c>
      <c r="RX67" s="69" t="str">
        <f t="shared" si="55"/>
        <v/>
      </c>
      <c r="RY67" s="69" t="str">
        <f t="shared" si="55"/>
        <v/>
      </c>
      <c r="RZ67" s="69" t="str">
        <f t="shared" si="55"/>
        <v/>
      </c>
      <c r="SA67" s="69" t="str">
        <f t="shared" si="55"/>
        <v/>
      </c>
      <c r="SB67" s="69" t="str">
        <f t="shared" si="55"/>
        <v/>
      </c>
      <c r="SC67" s="69" t="str">
        <f t="shared" si="55"/>
        <v/>
      </c>
      <c r="SD67" s="69" t="str">
        <f t="shared" si="55"/>
        <v/>
      </c>
      <c r="SE67" s="69" t="str">
        <f t="shared" si="55"/>
        <v/>
      </c>
      <c r="SF67" s="69" t="str">
        <f t="shared" si="55"/>
        <v/>
      </c>
      <c r="SG67" s="69" t="str">
        <f t="shared" si="55"/>
        <v/>
      </c>
      <c r="SH67" s="69" t="str">
        <f t="shared" si="55"/>
        <v/>
      </c>
      <c r="SI67" s="69" t="str">
        <f t="shared" si="55"/>
        <v/>
      </c>
      <c r="SJ67" s="69" t="str">
        <f t="shared" si="55"/>
        <v/>
      </c>
      <c r="SK67" s="69" t="str">
        <f t="shared" si="55"/>
        <v/>
      </c>
      <c r="SL67" s="69" t="str">
        <f t="shared" si="55"/>
        <v/>
      </c>
      <c r="SM67" s="69" t="str">
        <f t="shared" si="55"/>
        <v/>
      </c>
      <c r="SN67" s="69" t="str">
        <f t="shared" si="55"/>
        <v/>
      </c>
      <c r="SO67" s="69" t="str">
        <f t="shared" si="55"/>
        <v/>
      </c>
      <c r="SP67" s="69" t="str">
        <f t="shared" si="55"/>
        <v/>
      </c>
      <c r="SQ67" s="69" t="str">
        <f t="shared" ref="SQ67:VB67" si="56">IF(SQ52="","",SUM(SQ52:SQ55))</f>
        <v/>
      </c>
      <c r="SR67" s="69" t="str">
        <f t="shared" si="56"/>
        <v/>
      </c>
      <c r="SS67" s="69" t="str">
        <f t="shared" si="56"/>
        <v/>
      </c>
      <c r="ST67" s="69" t="str">
        <f t="shared" si="56"/>
        <v/>
      </c>
      <c r="SU67" s="69" t="str">
        <f t="shared" si="56"/>
        <v/>
      </c>
      <c r="SV67" s="69" t="str">
        <f t="shared" si="56"/>
        <v/>
      </c>
      <c r="SW67" s="69" t="str">
        <f t="shared" si="56"/>
        <v/>
      </c>
      <c r="SX67" s="69" t="str">
        <f t="shared" si="56"/>
        <v/>
      </c>
      <c r="SY67" s="69" t="str">
        <f t="shared" si="56"/>
        <v/>
      </c>
      <c r="SZ67" s="69" t="str">
        <f t="shared" si="56"/>
        <v/>
      </c>
      <c r="TA67" s="69" t="str">
        <f t="shared" si="56"/>
        <v/>
      </c>
      <c r="TB67" s="69" t="str">
        <f t="shared" si="56"/>
        <v/>
      </c>
      <c r="TC67" s="69" t="str">
        <f t="shared" si="56"/>
        <v/>
      </c>
      <c r="TD67" s="69" t="str">
        <f t="shared" si="56"/>
        <v/>
      </c>
      <c r="TE67" s="69" t="str">
        <f t="shared" si="56"/>
        <v/>
      </c>
      <c r="TF67" s="69" t="str">
        <f t="shared" si="56"/>
        <v/>
      </c>
      <c r="TG67" s="69" t="str">
        <f t="shared" si="56"/>
        <v/>
      </c>
      <c r="TH67" s="69" t="str">
        <f t="shared" si="56"/>
        <v/>
      </c>
      <c r="TI67" s="69" t="str">
        <f t="shared" si="56"/>
        <v/>
      </c>
      <c r="TJ67" s="69" t="str">
        <f t="shared" si="56"/>
        <v/>
      </c>
      <c r="TK67" s="69" t="str">
        <f t="shared" si="56"/>
        <v/>
      </c>
      <c r="TL67" s="69" t="str">
        <f t="shared" si="56"/>
        <v/>
      </c>
      <c r="TM67" s="69" t="str">
        <f t="shared" si="56"/>
        <v/>
      </c>
      <c r="TN67" s="69" t="str">
        <f t="shared" si="56"/>
        <v/>
      </c>
      <c r="TO67" s="69" t="str">
        <f t="shared" si="56"/>
        <v/>
      </c>
      <c r="TP67" s="69" t="str">
        <f t="shared" si="56"/>
        <v/>
      </c>
      <c r="TQ67" s="69" t="str">
        <f t="shared" si="56"/>
        <v/>
      </c>
      <c r="TR67" s="69" t="str">
        <f t="shared" si="56"/>
        <v/>
      </c>
      <c r="TS67" s="69" t="str">
        <f t="shared" si="56"/>
        <v/>
      </c>
      <c r="TT67" s="69" t="str">
        <f t="shared" si="56"/>
        <v/>
      </c>
      <c r="TU67" s="69" t="str">
        <f t="shared" si="56"/>
        <v/>
      </c>
      <c r="TV67" s="69" t="str">
        <f t="shared" si="56"/>
        <v/>
      </c>
      <c r="TW67" s="69" t="str">
        <f t="shared" si="56"/>
        <v/>
      </c>
      <c r="TX67" s="69" t="str">
        <f t="shared" si="56"/>
        <v/>
      </c>
      <c r="TY67" s="69" t="str">
        <f t="shared" si="56"/>
        <v/>
      </c>
      <c r="TZ67" s="69" t="str">
        <f t="shared" si="56"/>
        <v/>
      </c>
      <c r="UA67" s="69" t="str">
        <f t="shared" si="56"/>
        <v/>
      </c>
      <c r="UB67" s="69" t="str">
        <f t="shared" si="56"/>
        <v/>
      </c>
      <c r="UC67" s="69" t="str">
        <f t="shared" si="56"/>
        <v/>
      </c>
      <c r="UD67" s="69" t="str">
        <f t="shared" si="56"/>
        <v/>
      </c>
      <c r="UE67" s="69" t="str">
        <f t="shared" si="56"/>
        <v/>
      </c>
      <c r="UF67" s="69" t="str">
        <f t="shared" si="56"/>
        <v/>
      </c>
      <c r="UG67" s="69" t="str">
        <f t="shared" si="56"/>
        <v/>
      </c>
      <c r="UH67" s="69" t="str">
        <f t="shared" si="56"/>
        <v/>
      </c>
      <c r="UI67" s="69" t="str">
        <f t="shared" si="56"/>
        <v/>
      </c>
      <c r="UJ67" s="69" t="str">
        <f t="shared" si="56"/>
        <v/>
      </c>
      <c r="UK67" s="69" t="str">
        <f t="shared" si="56"/>
        <v/>
      </c>
      <c r="UL67" s="69" t="str">
        <f t="shared" si="56"/>
        <v/>
      </c>
      <c r="UM67" s="69" t="str">
        <f t="shared" si="56"/>
        <v/>
      </c>
      <c r="UN67" s="69" t="str">
        <f t="shared" si="56"/>
        <v/>
      </c>
      <c r="UO67" s="69" t="str">
        <f t="shared" si="56"/>
        <v/>
      </c>
      <c r="UP67" s="69" t="str">
        <f t="shared" si="56"/>
        <v/>
      </c>
      <c r="UQ67" s="69" t="str">
        <f t="shared" si="56"/>
        <v/>
      </c>
      <c r="UR67" s="69" t="str">
        <f t="shared" si="56"/>
        <v/>
      </c>
      <c r="US67" s="69" t="str">
        <f t="shared" si="56"/>
        <v/>
      </c>
      <c r="UT67" s="69" t="str">
        <f t="shared" si="56"/>
        <v/>
      </c>
      <c r="UU67" s="69" t="str">
        <f t="shared" si="56"/>
        <v/>
      </c>
      <c r="UV67" s="69" t="str">
        <f t="shared" si="56"/>
        <v/>
      </c>
      <c r="UW67" s="69" t="str">
        <f t="shared" si="56"/>
        <v/>
      </c>
      <c r="UX67" s="69" t="str">
        <f t="shared" si="56"/>
        <v/>
      </c>
      <c r="UY67" s="69" t="str">
        <f t="shared" si="56"/>
        <v/>
      </c>
      <c r="UZ67" s="69" t="str">
        <f t="shared" si="56"/>
        <v/>
      </c>
      <c r="VA67" s="69" t="str">
        <f t="shared" si="56"/>
        <v/>
      </c>
      <c r="VB67" s="69" t="str">
        <f t="shared" si="56"/>
        <v/>
      </c>
      <c r="VC67" s="69" t="str">
        <f t="shared" ref="VC67:XN67" si="57">IF(VC52="","",SUM(VC52:VC55))</f>
        <v/>
      </c>
      <c r="VD67" s="69" t="str">
        <f t="shared" si="57"/>
        <v/>
      </c>
      <c r="VE67" s="69" t="str">
        <f t="shared" si="57"/>
        <v/>
      </c>
      <c r="VF67" s="69" t="str">
        <f t="shared" si="57"/>
        <v/>
      </c>
      <c r="VG67" s="69" t="str">
        <f t="shared" si="57"/>
        <v/>
      </c>
      <c r="VH67" s="69" t="str">
        <f t="shared" si="57"/>
        <v/>
      </c>
      <c r="VI67" s="69" t="str">
        <f t="shared" si="57"/>
        <v/>
      </c>
      <c r="VJ67" s="69" t="str">
        <f t="shared" si="57"/>
        <v/>
      </c>
      <c r="VK67" s="69" t="str">
        <f t="shared" si="57"/>
        <v/>
      </c>
      <c r="VL67" s="69" t="str">
        <f t="shared" si="57"/>
        <v/>
      </c>
      <c r="VM67" s="69" t="str">
        <f t="shared" si="57"/>
        <v/>
      </c>
      <c r="VN67" s="69" t="str">
        <f t="shared" si="57"/>
        <v/>
      </c>
      <c r="VO67" s="69" t="str">
        <f t="shared" si="57"/>
        <v/>
      </c>
      <c r="VP67" s="69" t="str">
        <f t="shared" si="57"/>
        <v/>
      </c>
      <c r="VQ67" s="69" t="str">
        <f t="shared" si="57"/>
        <v/>
      </c>
      <c r="VR67" s="69" t="str">
        <f t="shared" si="57"/>
        <v/>
      </c>
      <c r="VS67" s="69" t="str">
        <f t="shared" si="57"/>
        <v/>
      </c>
      <c r="VT67" s="69" t="str">
        <f t="shared" si="57"/>
        <v/>
      </c>
      <c r="VU67" s="69" t="str">
        <f t="shared" si="57"/>
        <v/>
      </c>
      <c r="VV67" s="69" t="str">
        <f t="shared" si="57"/>
        <v/>
      </c>
      <c r="VW67" s="69" t="str">
        <f t="shared" si="57"/>
        <v/>
      </c>
      <c r="VX67" s="69" t="str">
        <f t="shared" si="57"/>
        <v/>
      </c>
      <c r="VY67" s="69" t="str">
        <f t="shared" si="57"/>
        <v/>
      </c>
      <c r="VZ67" s="69" t="str">
        <f t="shared" si="57"/>
        <v/>
      </c>
      <c r="WA67" s="69" t="str">
        <f t="shared" si="57"/>
        <v/>
      </c>
      <c r="WB67" s="69" t="str">
        <f t="shared" si="57"/>
        <v/>
      </c>
      <c r="WC67" s="69" t="str">
        <f t="shared" si="57"/>
        <v/>
      </c>
      <c r="WD67" s="69" t="str">
        <f t="shared" si="57"/>
        <v/>
      </c>
      <c r="WE67" s="69" t="str">
        <f t="shared" si="57"/>
        <v/>
      </c>
      <c r="WF67" s="69" t="str">
        <f t="shared" si="57"/>
        <v/>
      </c>
      <c r="WG67" s="69" t="str">
        <f t="shared" si="57"/>
        <v/>
      </c>
      <c r="WH67" s="69" t="str">
        <f t="shared" si="57"/>
        <v/>
      </c>
      <c r="WI67" s="69" t="str">
        <f t="shared" si="57"/>
        <v/>
      </c>
      <c r="WJ67" s="69" t="str">
        <f t="shared" si="57"/>
        <v/>
      </c>
      <c r="WK67" s="69" t="str">
        <f t="shared" si="57"/>
        <v/>
      </c>
      <c r="WL67" s="69" t="str">
        <f t="shared" si="57"/>
        <v/>
      </c>
      <c r="WM67" s="69" t="str">
        <f t="shared" si="57"/>
        <v/>
      </c>
      <c r="WN67" s="69" t="str">
        <f t="shared" si="57"/>
        <v/>
      </c>
      <c r="WO67" s="69" t="str">
        <f t="shared" si="57"/>
        <v/>
      </c>
      <c r="WP67" s="69" t="str">
        <f t="shared" si="57"/>
        <v/>
      </c>
      <c r="WQ67" s="69" t="str">
        <f t="shared" si="57"/>
        <v/>
      </c>
      <c r="WR67" s="69" t="str">
        <f t="shared" si="57"/>
        <v/>
      </c>
      <c r="WS67" s="69" t="str">
        <f t="shared" si="57"/>
        <v/>
      </c>
      <c r="WT67" s="69" t="str">
        <f t="shared" si="57"/>
        <v/>
      </c>
      <c r="WU67" s="69" t="str">
        <f t="shared" si="57"/>
        <v/>
      </c>
      <c r="WV67" s="69" t="str">
        <f t="shared" si="57"/>
        <v/>
      </c>
      <c r="WW67" s="69" t="str">
        <f t="shared" si="57"/>
        <v/>
      </c>
      <c r="WX67" s="69" t="str">
        <f t="shared" si="57"/>
        <v/>
      </c>
      <c r="WY67" s="69" t="str">
        <f t="shared" si="57"/>
        <v/>
      </c>
      <c r="WZ67" s="69" t="str">
        <f t="shared" si="57"/>
        <v/>
      </c>
      <c r="XA67" s="69" t="str">
        <f t="shared" si="57"/>
        <v/>
      </c>
      <c r="XB67" s="69" t="str">
        <f t="shared" si="57"/>
        <v/>
      </c>
      <c r="XC67" s="69" t="str">
        <f t="shared" si="57"/>
        <v/>
      </c>
      <c r="XD67" s="69" t="str">
        <f t="shared" si="57"/>
        <v/>
      </c>
      <c r="XE67" s="69" t="str">
        <f t="shared" si="57"/>
        <v/>
      </c>
      <c r="XF67" s="69" t="str">
        <f t="shared" si="57"/>
        <v/>
      </c>
      <c r="XG67" s="69" t="str">
        <f t="shared" si="57"/>
        <v/>
      </c>
      <c r="XH67" s="69" t="str">
        <f t="shared" si="57"/>
        <v/>
      </c>
      <c r="XI67" s="69" t="str">
        <f t="shared" si="57"/>
        <v/>
      </c>
      <c r="XJ67" s="69" t="str">
        <f t="shared" si="57"/>
        <v/>
      </c>
      <c r="XK67" s="69" t="str">
        <f t="shared" si="57"/>
        <v/>
      </c>
      <c r="XL67" s="69" t="str">
        <f t="shared" si="57"/>
        <v/>
      </c>
      <c r="XM67" s="69" t="str">
        <f t="shared" si="57"/>
        <v/>
      </c>
      <c r="XN67" s="69" t="str">
        <f t="shared" si="57"/>
        <v/>
      </c>
      <c r="XO67" s="69" t="str">
        <f t="shared" ref="XO67:ZZ67" si="58">IF(XO52="","",SUM(XO52:XO55))</f>
        <v/>
      </c>
      <c r="XP67" s="69" t="str">
        <f t="shared" si="58"/>
        <v/>
      </c>
      <c r="XQ67" s="69" t="str">
        <f t="shared" si="58"/>
        <v/>
      </c>
      <c r="XR67" s="69" t="str">
        <f t="shared" si="58"/>
        <v/>
      </c>
      <c r="XS67" s="69" t="str">
        <f t="shared" si="58"/>
        <v/>
      </c>
      <c r="XT67" s="69" t="str">
        <f t="shared" si="58"/>
        <v/>
      </c>
      <c r="XU67" s="69" t="str">
        <f t="shared" si="58"/>
        <v/>
      </c>
      <c r="XV67" s="69" t="str">
        <f t="shared" si="58"/>
        <v/>
      </c>
      <c r="XW67" s="69" t="str">
        <f t="shared" si="58"/>
        <v/>
      </c>
      <c r="XX67" s="69" t="str">
        <f t="shared" si="58"/>
        <v/>
      </c>
      <c r="XY67" s="69" t="str">
        <f t="shared" si="58"/>
        <v/>
      </c>
      <c r="XZ67" s="69" t="str">
        <f t="shared" si="58"/>
        <v/>
      </c>
      <c r="YA67" s="69" t="str">
        <f t="shared" si="58"/>
        <v/>
      </c>
      <c r="YB67" s="69" t="str">
        <f t="shared" si="58"/>
        <v/>
      </c>
      <c r="YC67" s="69" t="str">
        <f t="shared" si="58"/>
        <v/>
      </c>
      <c r="YD67" s="69" t="str">
        <f t="shared" si="58"/>
        <v/>
      </c>
      <c r="YE67" s="69" t="str">
        <f t="shared" si="58"/>
        <v/>
      </c>
      <c r="YF67" s="69" t="str">
        <f t="shared" si="58"/>
        <v/>
      </c>
      <c r="YG67" s="69" t="str">
        <f t="shared" si="58"/>
        <v/>
      </c>
      <c r="YH67" s="69" t="str">
        <f t="shared" si="58"/>
        <v/>
      </c>
      <c r="YI67" s="69" t="str">
        <f t="shared" si="58"/>
        <v/>
      </c>
      <c r="YJ67" s="69" t="str">
        <f t="shared" si="58"/>
        <v/>
      </c>
      <c r="YK67" s="69" t="str">
        <f t="shared" si="58"/>
        <v/>
      </c>
      <c r="YL67" s="69" t="str">
        <f t="shared" si="58"/>
        <v/>
      </c>
      <c r="YM67" s="69" t="str">
        <f t="shared" si="58"/>
        <v/>
      </c>
      <c r="YN67" s="69" t="str">
        <f t="shared" si="58"/>
        <v/>
      </c>
      <c r="YO67" s="69" t="str">
        <f t="shared" si="58"/>
        <v/>
      </c>
      <c r="YP67" s="69" t="str">
        <f t="shared" si="58"/>
        <v/>
      </c>
      <c r="YQ67" s="69" t="str">
        <f t="shared" si="58"/>
        <v/>
      </c>
      <c r="YR67" s="69" t="str">
        <f t="shared" si="58"/>
        <v/>
      </c>
      <c r="YS67" s="69" t="str">
        <f t="shared" si="58"/>
        <v/>
      </c>
      <c r="YT67" s="69" t="str">
        <f t="shared" si="58"/>
        <v/>
      </c>
      <c r="YU67" s="69" t="str">
        <f t="shared" si="58"/>
        <v/>
      </c>
      <c r="YV67" s="69" t="str">
        <f t="shared" si="58"/>
        <v/>
      </c>
      <c r="YW67" s="69" t="str">
        <f t="shared" si="58"/>
        <v/>
      </c>
      <c r="YX67" s="69" t="str">
        <f t="shared" si="58"/>
        <v/>
      </c>
      <c r="YY67" s="69" t="str">
        <f t="shared" si="58"/>
        <v/>
      </c>
      <c r="YZ67" s="69" t="str">
        <f t="shared" si="58"/>
        <v/>
      </c>
      <c r="ZA67" s="69" t="str">
        <f t="shared" si="58"/>
        <v/>
      </c>
      <c r="ZB67" s="69" t="str">
        <f t="shared" si="58"/>
        <v/>
      </c>
      <c r="ZC67" s="69" t="str">
        <f t="shared" si="58"/>
        <v/>
      </c>
      <c r="ZD67" s="69" t="str">
        <f t="shared" si="58"/>
        <v/>
      </c>
      <c r="ZE67" s="69" t="str">
        <f t="shared" si="58"/>
        <v/>
      </c>
      <c r="ZF67" s="69" t="str">
        <f t="shared" si="58"/>
        <v/>
      </c>
      <c r="ZG67" s="69" t="str">
        <f t="shared" si="58"/>
        <v/>
      </c>
      <c r="ZH67" s="69" t="str">
        <f t="shared" si="58"/>
        <v/>
      </c>
      <c r="ZI67" s="69" t="str">
        <f t="shared" si="58"/>
        <v/>
      </c>
      <c r="ZJ67" s="69" t="str">
        <f t="shared" si="58"/>
        <v/>
      </c>
      <c r="ZK67" s="69" t="str">
        <f t="shared" si="58"/>
        <v/>
      </c>
      <c r="ZL67" s="69" t="str">
        <f t="shared" si="58"/>
        <v/>
      </c>
      <c r="ZM67" s="69" t="str">
        <f t="shared" si="58"/>
        <v/>
      </c>
      <c r="ZN67" s="69" t="str">
        <f t="shared" si="58"/>
        <v/>
      </c>
      <c r="ZO67" s="69" t="str">
        <f t="shared" si="58"/>
        <v/>
      </c>
      <c r="ZP67" s="69" t="str">
        <f t="shared" si="58"/>
        <v/>
      </c>
      <c r="ZQ67" s="69" t="str">
        <f t="shared" si="58"/>
        <v/>
      </c>
      <c r="ZR67" s="69" t="str">
        <f t="shared" si="58"/>
        <v/>
      </c>
      <c r="ZS67" s="69" t="str">
        <f t="shared" si="58"/>
        <v/>
      </c>
      <c r="ZT67" s="69" t="str">
        <f t="shared" si="58"/>
        <v/>
      </c>
      <c r="ZU67" s="69" t="str">
        <f t="shared" si="58"/>
        <v/>
      </c>
      <c r="ZV67" s="69" t="str">
        <f t="shared" si="58"/>
        <v/>
      </c>
      <c r="ZW67" s="69" t="str">
        <f t="shared" si="58"/>
        <v/>
      </c>
      <c r="ZX67" s="69" t="str">
        <f t="shared" si="58"/>
        <v/>
      </c>
      <c r="ZY67" s="69" t="str">
        <f t="shared" si="58"/>
        <v/>
      </c>
      <c r="ZZ67" s="69" t="str">
        <f t="shared" si="58"/>
        <v/>
      </c>
      <c r="AAA67" s="69" t="str">
        <f t="shared" ref="AAA67:ACL67" si="59">IF(AAA52="","",SUM(AAA52:AAA55))</f>
        <v/>
      </c>
      <c r="AAB67" s="69" t="str">
        <f t="shared" si="59"/>
        <v/>
      </c>
      <c r="AAC67" s="69" t="str">
        <f t="shared" si="59"/>
        <v/>
      </c>
      <c r="AAD67" s="69" t="str">
        <f t="shared" si="59"/>
        <v/>
      </c>
      <c r="AAE67" s="69" t="str">
        <f t="shared" si="59"/>
        <v/>
      </c>
      <c r="AAF67" s="69" t="str">
        <f t="shared" si="59"/>
        <v/>
      </c>
      <c r="AAG67" s="69" t="str">
        <f t="shared" si="59"/>
        <v/>
      </c>
      <c r="AAH67" s="69" t="str">
        <f t="shared" si="59"/>
        <v/>
      </c>
      <c r="AAI67" s="69" t="str">
        <f t="shared" si="59"/>
        <v/>
      </c>
      <c r="AAJ67" s="69" t="str">
        <f t="shared" si="59"/>
        <v/>
      </c>
      <c r="AAK67" s="69" t="str">
        <f t="shared" si="59"/>
        <v/>
      </c>
      <c r="AAL67" s="69" t="str">
        <f t="shared" si="59"/>
        <v/>
      </c>
      <c r="AAM67" s="69" t="str">
        <f t="shared" si="59"/>
        <v/>
      </c>
      <c r="AAN67" s="69" t="str">
        <f t="shared" si="59"/>
        <v/>
      </c>
      <c r="AAO67" s="69" t="str">
        <f t="shared" si="59"/>
        <v/>
      </c>
      <c r="AAP67" s="69" t="str">
        <f t="shared" si="59"/>
        <v/>
      </c>
      <c r="AAQ67" s="69" t="str">
        <f t="shared" si="59"/>
        <v/>
      </c>
      <c r="AAR67" s="69" t="str">
        <f t="shared" si="59"/>
        <v/>
      </c>
      <c r="AAS67" s="69" t="str">
        <f t="shared" si="59"/>
        <v/>
      </c>
      <c r="AAT67" s="69" t="str">
        <f t="shared" si="59"/>
        <v/>
      </c>
      <c r="AAU67" s="69" t="str">
        <f t="shared" si="59"/>
        <v/>
      </c>
      <c r="AAV67" s="69" t="str">
        <f t="shared" si="59"/>
        <v/>
      </c>
      <c r="AAW67" s="69" t="str">
        <f t="shared" si="59"/>
        <v/>
      </c>
      <c r="AAX67" s="69" t="str">
        <f t="shared" si="59"/>
        <v/>
      </c>
      <c r="AAY67" s="69" t="str">
        <f t="shared" si="59"/>
        <v/>
      </c>
      <c r="AAZ67" s="69" t="str">
        <f t="shared" si="59"/>
        <v/>
      </c>
      <c r="ABA67" s="69" t="str">
        <f t="shared" si="59"/>
        <v/>
      </c>
      <c r="ABB67" s="69" t="str">
        <f t="shared" si="59"/>
        <v/>
      </c>
      <c r="ABC67" s="69" t="str">
        <f t="shared" si="59"/>
        <v/>
      </c>
      <c r="ABD67" s="69" t="str">
        <f t="shared" si="59"/>
        <v/>
      </c>
      <c r="ABE67" s="69" t="str">
        <f t="shared" si="59"/>
        <v/>
      </c>
      <c r="ABF67" s="69" t="str">
        <f t="shared" si="59"/>
        <v/>
      </c>
      <c r="ABG67" s="69" t="str">
        <f t="shared" si="59"/>
        <v/>
      </c>
      <c r="ABH67" s="69" t="str">
        <f t="shared" si="59"/>
        <v/>
      </c>
      <c r="ABI67" s="69" t="str">
        <f t="shared" si="59"/>
        <v/>
      </c>
      <c r="ABJ67" s="69" t="str">
        <f t="shared" si="59"/>
        <v/>
      </c>
      <c r="ABK67" s="69" t="str">
        <f t="shared" si="59"/>
        <v/>
      </c>
      <c r="ABL67" s="69" t="str">
        <f t="shared" si="59"/>
        <v/>
      </c>
      <c r="ABM67" s="69" t="str">
        <f t="shared" si="59"/>
        <v/>
      </c>
      <c r="ABN67" s="69" t="str">
        <f t="shared" si="59"/>
        <v/>
      </c>
      <c r="ABO67" s="69" t="str">
        <f t="shared" si="59"/>
        <v/>
      </c>
      <c r="ABP67" s="69" t="str">
        <f t="shared" si="59"/>
        <v/>
      </c>
      <c r="ABQ67" s="69" t="str">
        <f t="shared" si="59"/>
        <v/>
      </c>
      <c r="ABR67" s="69" t="str">
        <f t="shared" si="59"/>
        <v/>
      </c>
      <c r="ABS67" s="69" t="str">
        <f t="shared" si="59"/>
        <v/>
      </c>
      <c r="ABT67" s="69" t="str">
        <f t="shared" si="59"/>
        <v/>
      </c>
      <c r="ABU67" s="69" t="str">
        <f t="shared" si="59"/>
        <v/>
      </c>
      <c r="ABV67" s="69" t="str">
        <f t="shared" si="59"/>
        <v/>
      </c>
      <c r="ABW67" s="69" t="str">
        <f t="shared" si="59"/>
        <v/>
      </c>
      <c r="ABX67" s="69" t="str">
        <f t="shared" si="59"/>
        <v/>
      </c>
      <c r="ABY67" s="69" t="str">
        <f t="shared" si="59"/>
        <v/>
      </c>
      <c r="ABZ67" s="69" t="str">
        <f t="shared" si="59"/>
        <v/>
      </c>
      <c r="ACA67" s="69" t="str">
        <f t="shared" si="59"/>
        <v/>
      </c>
      <c r="ACB67" s="69" t="str">
        <f t="shared" si="59"/>
        <v/>
      </c>
      <c r="ACC67" s="69" t="str">
        <f t="shared" si="59"/>
        <v/>
      </c>
      <c r="ACD67" s="69" t="str">
        <f t="shared" si="59"/>
        <v/>
      </c>
      <c r="ACE67" s="69" t="str">
        <f t="shared" si="59"/>
        <v/>
      </c>
      <c r="ACF67" s="69" t="str">
        <f t="shared" si="59"/>
        <v/>
      </c>
      <c r="ACG67" s="69" t="str">
        <f t="shared" si="59"/>
        <v/>
      </c>
      <c r="ACH67" s="69" t="str">
        <f t="shared" si="59"/>
        <v/>
      </c>
      <c r="ACI67" s="69" t="str">
        <f t="shared" si="59"/>
        <v/>
      </c>
      <c r="ACJ67" s="69" t="str">
        <f t="shared" si="59"/>
        <v/>
      </c>
      <c r="ACK67" s="69" t="str">
        <f t="shared" si="59"/>
        <v/>
      </c>
      <c r="ACL67" s="69" t="str">
        <f t="shared" si="59"/>
        <v/>
      </c>
      <c r="ACM67" s="69" t="str">
        <f t="shared" ref="ACM67:AEX67" si="60">IF(ACM52="","",SUM(ACM52:ACM55))</f>
        <v/>
      </c>
      <c r="ACN67" s="69" t="str">
        <f t="shared" si="60"/>
        <v/>
      </c>
      <c r="ACO67" s="69" t="str">
        <f t="shared" si="60"/>
        <v/>
      </c>
      <c r="ACP67" s="69" t="str">
        <f t="shared" si="60"/>
        <v/>
      </c>
      <c r="ACQ67" s="69" t="str">
        <f t="shared" si="60"/>
        <v/>
      </c>
      <c r="ACR67" s="69" t="str">
        <f t="shared" si="60"/>
        <v/>
      </c>
      <c r="ACS67" s="69" t="str">
        <f t="shared" si="60"/>
        <v/>
      </c>
      <c r="ACT67" s="69" t="str">
        <f t="shared" si="60"/>
        <v/>
      </c>
      <c r="ACU67" s="69" t="str">
        <f t="shared" si="60"/>
        <v/>
      </c>
      <c r="ACV67" s="69" t="str">
        <f t="shared" si="60"/>
        <v/>
      </c>
      <c r="ACW67" s="69" t="str">
        <f t="shared" si="60"/>
        <v/>
      </c>
      <c r="ACX67" s="69" t="str">
        <f t="shared" si="60"/>
        <v/>
      </c>
      <c r="ACY67" s="69" t="str">
        <f t="shared" si="60"/>
        <v/>
      </c>
      <c r="ACZ67" s="69" t="str">
        <f t="shared" si="60"/>
        <v/>
      </c>
      <c r="ADA67" s="69" t="str">
        <f t="shared" si="60"/>
        <v/>
      </c>
      <c r="ADB67" s="69" t="str">
        <f t="shared" si="60"/>
        <v/>
      </c>
      <c r="ADC67" s="69" t="str">
        <f t="shared" si="60"/>
        <v/>
      </c>
      <c r="ADD67" s="69" t="str">
        <f t="shared" si="60"/>
        <v/>
      </c>
      <c r="ADE67" s="69" t="str">
        <f t="shared" si="60"/>
        <v/>
      </c>
      <c r="ADF67" s="69" t="str">
        <f t="shared" si="60"/>
        <v/>
      </c>
      <c r="ADG67" s="69" t="str">
        <f t="shared" si="60"/>
        <v/>
      </c>
      <c r="ADH67" s="69" t="str">
        <f t="shared" si="60"/>
        <v/>
      </c>
      <c r="ADI67" s="69" t="str">
        <f t="shared" si="60"/>
        <v/>
      </c>
      <c r="ADJ67" s="69" t="str">
        <f t="shared" si="60"/>
        <v/>
      </c>
      <c r="ADK67" s="69" t="str">
        <f t="shared" si="60"/>
        <v/>
      </c>
      <c r="ADL67" s="69" t="str">
        <f t="shared" si="60"/>
        <v/>
      </c>
      <c r="ADM67" s="69" t="str">
        <f t="shared" si="60"/>
        <v/>
      </c>
      <c r="ADN67" s="69" t="str">
        <f t="shared" si="60"/>
        <v/>
      </c>
      <c r="ADO67" s="69" t="str">
        <f t="shared" si="60"/>
        <v/>
      </c>
      <c r="ADP67" s="69" t="str">
        <f t="shared" si="60"/>
        <v/>
      </c>
      <c r="ADQ67" s="69" t="str">
        <f t="shared" si="60"/>
        <v/>
      </c>
      <c r="ADR67" s="69" t="str">
        <f t="shared" si="60"/>
        <v/>
      </c>
      <c r="ADS67" s="69" t="str">
        <f t="shared" si="60"/>
        <v/>
      </c>
      <c r="ADT67" s="69" t="str">
        <f t="shared" si="60"/>
        <v/>
      </c>
      <c r="ADU67" s="69" t="str">
        <f t="shared" si="60"/>
        <v/>
      </c>
      <c r="ADV67" s="69" t="str">
        <f t="shared" si="60"/>
        <v/>
      </c>
      <c r="ADW67" s="69" t="str">
        <f t="shared" si="60"/>
        <v/>
      </c>
      <c r="ADX67" s="69" t="str">
        <f t="shared" si="60"/>
        <v/>
      </c>
      <c r="ADY67" s="69" t="str">
        <f t="shared" si="60"/>
        <v/>
      </c>
      <c r="ADZ67" s="69" t="str">
        <f t="shared" si="60"/>
        <v/>
      </c>
      <c r="AEA67" s="69" t="str">
        <f t="shared" si="60"/>
        <v/>
      </c>
      <c r="AEB67" s="69" t="str">
        <f t="shared" si="60"/>
        <v/>
      </c>
      <c r="AEC67" s="69" t="str">
        <f t="shared" si="60"/>
        <v/>
      </c>
      <c r="AED67" s="69" t="str">
        <f t="shared" si="60"/>
        <v/>
      </c>
      <c r="AEE67" s="69" t="str">
        <f t="shared" si="60"/>
        <v/>
      </c>
      <c r="AEF67" s="69" t="str">
        <f t="shared" si="60"/>
        <v/>
      </c>
      <c r="AEG67" s="69" t="str">
        <f t="shared" si="60"/>
        <v/>
      </c>
      <c r="AEH67" s="69" t="str">
        <f t="shared" si="60"/>
        <v/>
      </c>
      <c r="AEI67" s="69" t="str">
        <f t="shared" si="60"/>
        <v/>
      </c>
      <c r="AEJ67" s="69" t="str">
        <f t="shared" si="60"/>
        <v/>
      </c>
      <c r="AEK67" s="69" t="str">
        <f t="shared" si="60"/>
        <v/>
      </c>
      <c r="AEL67" s="69" t="str">
        <f t="shared" si="60"/>
        <v/>
      </c>
      <c r="AEM67" s="69" t="str">
        <f t="shared" si="60"/>
        <v/>
      </c>
      <c r="AEN67" s="69" t="str">
        <f t="shared" si="60"/>
        <v/>
      </c>
      <c r="AEO67" s="69" t="str">
        <f t="shared" si="60"/>
        <v/>
      </c>
      <c r="AEP67" s="69" t="str">
        <f t="shared" si="60"/>
        <v/>
      </c>
      <c r="AEQ67" s="69" t="str">
        <f t="shared" si="60"/>
        <v/>
      </c>
      <c r="AER67" s="69" t="str">
        <f t="shared" si="60"/>
        <v/>
      </c>
      <c r="AES67" s="69" t="str">
        <f t="shared" si="60"/>
        <v/>
      </c>
      <c r="AET67" s="69" t="str">
        <f t="shared" si="60"/>
        <v/>
      </c>
      <c r="AEU67" s="69" t="str">
        <f t="shared" si="60"/>
        <v/>
      </c>
      <c r="AEV67" s="69" t="str">
        <f t="shared" si="60"/>
        <v/>
      </c>
      <c r="AEW67" s="69" t="str">
        <f t="shared" si="60"/>
        <v/>
      </c>
      <c r="AEX67" s="69" t="str">
        <f t="shared" si="60"/>
        <v/>
      </c>
      <c r="AEY67" s="69" t="str">
        <f t="shared" ref="AEY67:AHJ67" si="61">IF(AEY52="","",SUM(AEY52:AEY55))</f>
        <v/>
      </c>
      <c r="AEZ67" s="69" t="str">
        <f t="shared" si="61"/>
        <v/>
      </c>
      <c r="AFA67" s="69" t="str">
        <f t="shared" si="61"/>
        <v/>
      </c>
      <c r="AFB67" s="69" t="str">
        <f t="shared" si="61"/>
        <v/>
      </c>
      <c r="AFC67" s="69" t="str">
        <f t="shared" si="61"/>
        <v/>
      </c>
      <c r="AFD67" s="69" t="str">
        <f t="shared" si="61"/>
        <v/>
      </c>
      <c r="AFE67" s="69" t="str">
        <f t="shared" si="61"/>
        <v/>
      </c>
      <c r="AFF67" s="69" t="str">
        <f t="shared" si="61"/>
        <v/>
      </c>
      <c r="AFG67" s="69" t="str">
        <f t="shared" si="61"/>
        <v/>
      </c>
      <c r="AFH67" s="69" t="str">
        <f t="shared" si="61"/>
        <v/>
      </c>
      <c r="AFI67" s="69" t="str">
        <f t="shared" si="61"/>
        <v/>
      </c>
      <c r="AFJ67" s="69" t="str">
        <f t="shared" si="61"/>
        <v/>
      </c>
      <c r="AFK67" s="69" t="str">
        <f t="shared" si="61"/>
        <v/>
      </c>
      <c r="AFL67" s="69" t="str">
        <f t="shared" si="61"/>
        <v/>
      </c>
      <c r="AFM67" s="69" t="str">
        <f t="shared" si="61"/>
        <v/>
      </c>
      <c r="AFN67" s="69" t="str">
        <f t="shared" si="61"/>
        <v/>
      </c>
      <c r="AFO67" s="69" t="str">
        <f t="shared" si="61"/>
        <v/>
      </c>
      <c r="AFP67" s="69" t="str">
        <f t="shared" si="61"/>
        <v/>
      </c>
      <c r="AFQ67" s="69" t="str">
        <f t="shared" si="61"/>
        <v/>
      </c>
      <c r="AFR67" s="69" t="str">
        <f t="shared" si="61"/>
        <v/>
      </c>
      <c r="AFS67" s="69" t="str">
        <f t="shared" si="61"/>
        <v/>
      </c>
      <c r="AFT67" s="69" t="str">
        <f t="shared" si="61"/>
        <v/>
      </c>
      <c r="AFU67" s="69" t="str">
        <f t="shared" si="61"/>
        <v/>
      </c>
      <c r="AFV67" s="69" t="str">
        <f t="shared" si="61"/>
        <v/>
      </c>
      <c r="AFW67" s="69" t="str">
        <f t="shared" si="61"/>
        <v/>
      </c>
      <c r="AFX67" s="69" t="str">
        <f t="shared" si="61"/>
        <v/>
      </c>
      <c r="AFY67" s="69" t="str">
        <f t="shared" si="61"/>
        <v/>
      </c>
      <c r="AFZ67" s="69" t="str">
        <f t="shared" si="61"/>
        <v/>
      </c>
      <c r="AGA67" s="69" t="str">
        <f t="shared" si="61"/>
        <v/>
      </c>
      <c r="AGB67" s="69" t="str">
        <f t="shared" si="61"/>
        <v/>
      </c>
      <c r="AGC67" s="69" t="str">
        <f t="shared" si="61"/>
        <v/>
      </c>
      <c r="AGD67" s="69" t="str">
        <f t="shared" si="61"/>
        <v/>
      </c>
      <c r="AGE67" s="69" t="str">
        <f t="shared" si="61"/>
        <v/>
      </c>
      <c r="AGF67" s="69" t="str">
        <f t="shared" si="61"/>
        <v/>
      </c>
      <c r="AGG67" s="69" t="str">
        <f t="shared" si="61"/>
        <v/>
      </c>
      <c r="AGH67" s="69" t="str">
        <f t="shared" si="61"/>
        <v/>
      </c>
      <c r="AGI67" s="69" t="str">
        <f t="shared" si="61"/>
        <v/>
      </c>
      <c r="AGJ67" s="69" t="str">
        <f t="shared" si="61"/>
        <v/>
      </c>
      <c r="AGK67" s="69" t="str">
        <f t="shared" si="61"/>
        <v/>
      </c>
      <c r="AGL67" s="69" t="str">
        <f t="shared" si="61"/>
        <v/>
      </c>
      <c r="AGM67" s="69" t="str">
        <f t="shared" si="61"/>
        <v/>
      </c>
      <c r="AGN67" s="69" t="str">
        <f t="shared" si="61"/>
        <v/>
      </c>
      <c r="AGO67" s="69" t="str">
        <f t="shared" si="61"/>
        <v/>
      </c>
      <c r="AGP67" s="69" t="str">
        <f t="shared" si="61"/>
        <v/>
      </c>
      <c r="AGQ67" s="69" t="str">
        <f t="shared" si="61"/>
        <v/>
      </c>
      <c r="AGR67" s="69" t="str">
        <f t="shared" si="61"/>
        <v/>
      </c>
      <c r="AGS67" s="69" t="str">
        <f t="shared" si="61"/>
        <v/>
      </c>
      <c r="AGT67" s="69" t="str">
        <f t="shared" si="61"/>
        <v/>
      </c>
      <c r="AGU67" s="69" t="str">
        <f t="shared" si="61"/>
        <v/>
      </c>
      <c r="AGV67" s="69" t="str">
        <f t="shared" si="61"/>
        <v/>
      </c>
      <c r="AGW67" s="69" t="str">
        <f t="shared" si="61"/>
        <v/>
      </c>
      <c r="AGX67" s="69" t="str">
        <f t="shared" si="61"/>
        <v/>
      </c>
      <c r="AGY67" s="69" t="str">
        <f t="shared" si="61"/>
        <v/>
      </c>
      <c r="AGZ67" s="69" t="str">
        <f t="shared" si="61"/>
        <v/>
      </c>
      <c r="AHA67" s="69" t="str">
        <f t="shared" si="61"/>
        <v/>
      </c>
      <c r="AHB67" s="69" t="str">
        <f t="shared" si="61"/>
        <v/>
      </c>
      <c r="AHC67" s="69" t="str">
        <f t="shared" si="61"/>
        <v/>
      </c>
      <c r="AHD67" s="69" t="str">
        <f t="shared" si="61"/>
        <v/>
      </c>
      <c r="AHE67" s="69" t="str">
        <f t="shared" si="61"/>
        <v/>
      </c>
      <c r="AHF67" s="69" t="str">
        <f t="shared" si="61"/>
        <v/>
      </c>
      <c r="AHG67" s="69" t="str">
        <f t="shared" si="61"/>
        <v/>
      </c>
      <c r="AHH67" s="69" t="str">
        <f t="shared" si="61"/>
        <v/>
      </c>
      <c r="AHI67" s="69" t="str">
        <f t="shared" si="61"/>
        <v/>
      </c>
      <c r="AHJ67" s="69" t="str">
        <f t="shared" si="61"/>
        <v/>
      </c>
      <c r="AHK67" s="69" t="str">
        <f t="shared" ref="AHK67:AJV67" si="62">IF(AHK52="","",SUM(AHK52:AHK55))</f>
        <v/>
      </c>
      <c r="AHL67" s="69" t="str">
        <f t="shared" si="62"/>
        <v/>
      </c>
      <c r="AHM67" s="69" t="str">
        <f t="shared" si="62"/>
        <v/>
      </c>
      <c r="AHN67" s="69" t="str">
        <f t="shared" si="62"/>
        <v/>
      </c>
      <c r="AHO67" s="69" t="str">
        <f t="shared" si="62"/>
        <v/>
      </c>
      <c r="AHP67" s="69" t="str">
        <f t="shared" si="62"/>
        <v/>
      </c>
      <c r="AHQ67" s="69" t="str">
        <f t="shared" si="62"/>
        <v/>
      </c>
      <c r="AHR67" s="69" t="str">
        <f t="shared" si="62"/>
        <v/>
      </c>
      <c r="AHS67" s="69" t="str">
        <f t="shared" si="62"/>
        <v/>
      </c>
      <c r="AHT67" s="69" t="str">
        <f t="shared" si="62"/>
        <v/>
      </c>
      <c r="AHU67" s="69" t="str">
        <f t="shared" si="62"/>
        <v/>
      </c>
      <c r="AHV67" s="69" t="str">
        <f t="shared" si="62"/>
        <v/>
      </c>
      <c r="AHW67" s="69" t="str">
        <f t="shared" si="62"/>
        <v/>
      </c>
      <c r="AHX67" s="69" t="str">
        <f t="shared" si="62"/>
        <v/>
      </c>
      <c r="AHY67" s="69" t="str">
        <f t="shared" si="62"/>
        <v/>
      </c>
      <c r="AHZ67" s="69" t="str">
        <f t="shared" si="62"/>
        <v/>
      </c>
      <c r="AIA67" s="69" t="str">
        <f t="shared" si="62"/>
        <v/>
      </c>
      <c r="AIB67" s="69" t="str">
        <f t="shared" si="62"/>
        <v/>
      </c>
      <c r="AIC67" s="69" t="str">
        <f t="shared" si="62"/>
        <v/>
      </c>
      <c r="AID67" s="69" t="str">
        <f t="shared" si="62"/>
        <v/>
      </c>
      <c r="AIE67" s="69" t="str">
        <f t="shared" si="62"/>
        <v/>
      </c>
      <c r="AIF67" s="69" t="str">
        <f t="shared" si="62"/>
        <v/>
      </c>
      <c r="AIG67" s="69" t="str">
        <f t="shared" si="62"/>
        <v/>
      </c>
      <c r="AIH67" s="69" t="str">
        <f t="shared" si="62"/>
        <v/>
      </c>
      <c r="AII67" s="69" t="str">
        <f t="shared" si="62"/>
        <v/>
      </c>
      <c r="AIJ67" s="69" t="str">
        <f t="shared" si="62"/>
        <v/>
      </c>
      <c r="AIK67" s="69" t="str">
        <f t="shared" si="62"/>
        <v/>
      </c>
      <c r="AIL67" s="69" t="str">
        <f t="shared" si="62"/>
        <v/>
      </c>
      <c r="AIM67" s="69" t="str">
        <f t="shared" si="62"/>
        <v/>
      </c>
      <c r="AIN67" s="69" t="str">
        <f t="shared" si="62"/>
        <v/>
      </c>
      <c r="AIO67" s="69" t="str">
        <f t="shared" si="62"/>
        <v/>
      </c>
      <c r="AIP67" s="69" t="str">
        <f t="shared" si="62"/>
        <v/>
      </c>
      <c r="AIQ67" s="69" t="str">
        <f t="shared" si="62"/>
        <v/>
      </c>
      <c r="AIR67" s="69" t="str">
        <f t="shared" si="62"/>
        <v/>
      </c>
      <c r="AIS67" s="69" t="str">
        <f t="shared" si="62"/>
        <v/>
      </c>
      <c r="AIT67" s="69" t="str">
        <f t="shared" si="62"/>
        <v/>
      </c>
      <c r="AIU67" s="69" t="str">
        <f t="shared" si="62"/>
        <v/>
      </c>
      <c r="AIV67" s="69" t="str">
        <f t="shared" si="62"/>
        <v/>
      </c>
      <c r="AIW67" s="69" t="str">
        <f t="shared" si="62"/>
        <v/>
      </c>
      <c r="AIX67" s="69" t="str">
        <f t="shared" si="62"/>
        <v/>
      </c>
      <c r="AIY67" s="69" t="str">
        <f t="shared" si="62"/>
        <v/>
      </c>
      <c r="AIZ67" s="69" t="str">
        <f t="shared" si="62"/>
        <v/>
      </c>
      <c r="AJA67" s="69" t="str">
        <f t="shared" si="62"/>
        <v/>
      </c>
      <c r="AJB67" s="69" t="str">
        <f t="shared" si="62"/>
        <v/>
      </c>
      <c r="AJC67" s="69" t="str">
        <f t="shared" si="62"/>
        <v/>
      </c>
      <c r="AJD67" s="69" t="str">
        <f t="shared" si="62"/>
        <v/>
      </c>
      <c r="AJE67" s="69" t="str">
        <f t="shared" si="62"/>
        <v/>
      </c>
      <c r="AJF67" s="69" t="str">
        <f t="shared" si="62"/>
        <v/>
      </c>
      <c r="AJG67" s="69" t="str">
        <f t="shared" si="62"/>
        <v/>
      </c>
      <c r="AJH67" s="69" t="str">
        <f t="shared" si="62"/>
        <v/>
      </c>
      <c r="AJI67" s="69" t="str">
        <f t="shared" si="62"/>
        <v/>
      </c>
      <c r="AJJ67" s="69" t="str">
        <f t="shared" si="62"/>
        <v/>
      </c>
      <c r="AJK67" s="69" t="str">
        <f t="shared" si="62"/>
        <v/>
      </c>
      <c r="AJL67" s="69" t="str">
        <f t="shared" si="62"/>
        <v/>
      </c>
      <c r="AJM67" s="69" t="str">
        <f t="shared" si="62"/>
        <v/>
      </c>
      <c r="AJN67" s="69" t="str">
        <f t="shared" si="62"/>
        <v/>
      </c>
      <c r="AJO67" s="69" t="str">
        <f t="shared" si="62"/>
        <v/>
      </c>
      <c r="AJP67" s="69" t="str">
        <f t="shared" si="62"/>
        <v/>
      </c>
      <c r="AJQ67" s="69" t="str">
        <f t="shared" si="62"/>
        <v/>
      </c>
      <c r="AJR67" s="69" t="str">
        <f t="shared" si="62"/>
        <v/>
      </c>
      <c r="AJS67" s="69" t="str">
        <f t="shared" si="62"/>
        <v/>
      </c>
      <c r="AJT67" s="69" t="str">
        <f t="shared" si="62"/>
        <v/>
      </c>
      <c r="AJU67" s="69" t="str">
        <f t="shared" si="62"/>
        <v/>
      </c>
      <c r="AJV67" s="69" t="str">
        <f t="shared" si="62"/>
        <v/>
      </c>
      <c r="AJW67" s="69" t="str">
        <f t="shared" ref="AJW67:ALU67" si="63">IF(AJW52="","",SUM(AJW52:AJW55))</f>
        <v/>
      </c>
      <c r="AJX67" s="69" t="str">
        <f t="shared" si="63"/>
        <v/>
      </c>
      <c r="AJY67" s="69" t="str">
        <f t="shared" si="63"/>
        <v/>
      </c>
      <c r="AJZ67" s="69" t="str">
        <f t="shared" si="63"/>
        <v/>
      </c>
      <c r="AKA67" s="69" t="str">
        <f t="shared" si="63"/>
        <v/>
      </c>
      <c r="AKB67" s="69" t="str">
        <f t="shared" si="63"/>
        <v/>
      </c>
      <c r="AKC67" s="69" t="str">
        <f t="shared" si="63"/>
        <v/>
      </c>
      <c r="AKD67" s="69" t="str">
        <f t="shared" si="63"/>
        <v/>
      </c>
      <c r="AKE67" s="69" t="str">
        <f t="shared" si="63"/>
        <v/>
      </c>
      <c r="AKF67" s="69" t="str">
        <f t="shared" si="63"/>
        <v/>
      </c>
      <c r="AKG67" s="69" t="str">
        <f t="shared" si="63"/>
        <v/>
      </c>
      <c r="AKH67" s="69" t="str">
        <f t="shared" si="63"/>
        <v/>
      </c>
      <c r="AKI67" s="69" t="str">
        <f t="shared" si="63"/>
        <v/>
      </c>
      <c r="AKJ67" s="69" t="str">
        <f t="shared" si="63"/>
        <v/>
      </c>
      <c r="AKK67" s="69" t="str">
        <f t="shared" si="63"/>
        <v/>
      </c>
      <c r="AKL67" s="69" t="str">
        <f t="shared" si="63"/>
        <v/>
      </c>
      <c r="AKM67" s="69" t="str">
        <f t="shared" si="63"/>
        <v/>
      </c>
      <c r="AKN67" s="69" t="str">
        <f t="shared" si="63"/>
        <v/>
      </c>
      <c r="AKO67" s="69" t="str">
        <f t="shared" si="63"/>
        <v/>
      </c>
      <c r="AKP67" s="69" t="str">
        <f t="shared" si="63"/>
        <v/>
      </c>
      <c r="AKQ67" s="69" t="str">
        <f t="shared" si="63"/>
        <v/>
      </c>
      <c r="AKR67" s="69" t="str">
        <f t="shared" si="63"/>
        <v/>
      </c>
      <c r="AKS67" s="69" t="str">
        <f t="shared" si="63"/>
        <v/>
      </c>
      <c r="AKT67" s="69" t="str">
        <f t="shared" si="63"/>
        <v/>
      </c>
      <c r="AKU67" s="69" t="str">
        <f t="shared" si="63"/>
        <v/>
      </c>
      <c r="AKV67" s="69" t="str">
        <f t="shared" si="63"/>
        <v/>
      </c>
      <c r="AKW67" s="69" t="str">
        <f t="shared" si="63"/>
        <v/>
      </c>
      <c r="AKX67" s="69" t="str">
        <f t="shared" si="63"/>
        <v/>
      </c>
      <c r="AKY67" s="69" t="str">
        <f t="shared" si="63"/>
        <v/>
      </c>
      <c r="AKZ67" s="69" t="str">
        <f t="shared" si="63"/>
        <v/>
      </c>
      <c r="ALA67" s="69" t="str">
        <f t="shared" si="63"/>
        <v/>
      </c>
      <c r="ALB67" s="69" t="str">
        <f t="shared" si="63"/>
        <v/>
      </c>
      <c r="ALC67" s="69" t="str">
        <f t="shared" si="63"/>
        <v/>
      </c>
      <c r="ALD67" s="69" t="str">
        <f t="shared" si="63"/>
        <v/>
      </c>
      <c r="ALE67" s="69" t="str">
        <f t="shared" si="63"/>
        <v/>
      </c>
      <c r="ALF67" s="69" t="str">
        <f t="shared" si="63"/>
        <v/>
      </c>
      <c r="ALG67" s="69" t="str">
        <f t="shared" si="63"/>
        <v/>
      </c>
      <c r="ALH67" s="69" t="str">
        <f t="shared" si="63"/>
        <v/>
      </c>
      <c r="ALI67" s="69" t="str">
        <f t="shared" si="63"/>
        <v/>
      </c>
      <c r="ALJ67" s="69" t="str">
        <f t="shared" si="63"/>
        <v/>
      </c>
      <c r="ALK67" s="69" t="str">
        <f t="shared" si="63"/>
        <v/>
      </c>
      <c r="ALL67" s="69" t="str">
        <f t="shared" si="63"/>
        <v/>
      </c>
      <c r="ALM67" s="69" t="str">
        <f t="shared" si="63"/>
        <v/>
      </c>
      <c r="ALN67" s="69" t="str">
        <f t="shared" si="63"/>
        <v/>
      </c>
      <c r="ALO67" s="69" t="str">
        <f t="shared" si="63"/>
        <v/>
      </c>
      <c r="ALP67" s="69" t="str">
        <f t="shared" si="63"/>
        <v/>
      </c>
      <c r="ALQ67" s="69" t="str">
        <f t="shared" si="63"/>
        <v/>
      </c>
      <c r="ALR67" s="69" t="str">
        <f t="shared" si="63"/>
        <v/>
      </c>
      <c r="ALS67" s="69" t="str">
        <f t="shared" si="63"/>
        <v/>
      </c>
      <c r="ALT67" s="69" t="str">
        <f t="shared" si="63"/>
        <v/>
      </c>
      <c r="ALU67" s="69" t="str">
        <f t="shared" si="63"/>
        <v/>
      </c>
    </row>
    <row r="68" spans="1:1037" s="69" customFormat="1" ht="13" x14ac:dyDescent="0.3">
      <c r="A68" s="11">
        <v>64</v>
      </c>
      <c r="B68" s="225" t="s">
        <v>151</v>
      </c>
      <c r="C68" s="12" t="s">
        <v>153</v>
      </c>
      <c r="D68" s="68"/>
      <c r="E68" s="68"/>
      <c r="F68" s="68"/>
      <c r="G68" s="68"/>
      <c r="H68" s="69" t="str">
        <f t="shared" ref="H68:BG68" si="64">IF(H46="","",SUM(H56:H59))</f>
        <v/>
      </c>
      <c r="I68" s="69" t="str">
        <f t="shared" si="64"/>
        <v/>
      </c>
      <c r="J68" s="69" t="str">
        <f t="shared" si="64"/>
        <v/>
      </c>
      <c r="K68" s="69" t="str">
        <f t="shared" si="64"/>
        <v/>
      </c>
      <c r="L68" s="69" t="str">
        <f t="shared" si="64"/>
        <v/>
      </c>
      <c r="M68" s="69" t="str">
        <f t="shared" si="64"/>
        <v/>
      </c>
      <c r="N68" s="69" t="str">
        <f t="shared" si="64"/>
        <v/>
      </c>
      <c r="O68" s="69" t="str">
        <f t="shared" si="64"/>
        <v/>
      </c>
      <c r="P68" s="69" t="str">
        <f t="shared" si="64"/>
        <v/>
      </c>
      <c r="Q68" s="69" t="str">
        <f t="shared" si="64"/>
        <v/>
      </c>
      <c r="R68" s="69" t="str">
        <f t="shared" si="64"/>
        <v/>
      </c>
      <c r="S68" s="69" t="str">
        <f t="shared" si="64"/>
        <v/>
      </c>
      <c r="T68" s="69" t="str">
        <f t="shared" si="64"/>
        <v/>
      </c>
      <c r="U68" s="69" t="str">
        <f t="shared" si="64"/>
        <v/>
      </c>
      <c r="V68" s="69" t="str">
        <f t="shared" si="64"/>
        <v/>
      </c>
      <c r="W68" s="69" t="str">
        <f t="shared" si="64"/>
        <v/>
      </c>
      <c r="X68" s="69" t="str">
        <f t="shared" si="64"/>
        <v/>
      </c>
      <c r="Y68" s="69" t="str">
        <f t="shared" si="64"/>
        <v/>
      </c>
      <c r="Z68" s="69" t="str">
        <f t="shared" si="64"/>
        <v/>
      </c>
      <c r="AA68" s="69" t="str">
        <f t="shared" si="64"/>
        <v/>
      </c>
      <c r="AB68" s="69" t="str">
        <f t="shared" si="64"/>
        <v/>
      </c>
      <c r="AC68" s="69" t="str">
        <f t="shared" si="64"/>
        <v/>
      </c>
      <c r="AD68" s="69" t="str">
        <f t="shared" si="64"/>
        <v/>
      </c>
      <c r="AE68" s="69" t="str">
        <f t="shared" si="64"/>
        <v/>
      </c>
      <c r="AF68" s="69" t="str">
        <f t="shared" si="64"/>
        <v/>
      </c>
      <c r="AG68" s="69" t="str">
        <f t="shared" si="64"/>
        <v/>
      </c>
      <c r="AH68" s="69" t="str">
        <f t="shared" si="64"/>
        <v/>
      </c>
      <c r="AI68" s="69" t="str">
        <f t="shared" si="64"/>
        <v/>
      </c>
      <c r="AJ68" s="69" t="str">
        <f t="shared" si="64"/>
        <v/>
      </c>
      <c r="AK68" s="69" t="str">
        <f t="shared" si="64"/>
        <v/>
      </c>
      <c r="AL68" s="69" t="str">
        <f t="shared" si="64"/>
        <v/>
      </c>
      <c r="AM68" s="69" t="str">
        <f t="shared" si="64"/>
        <v/>
      </c>
      <c r="AN68" s="69" t="str">
        <f t="shared" si="64"/>
        <v/>
      </c>
      <c r="AO68" s="69" t="str">
        <f t="shared" si="64"/>
        <v/>
      </c>
      <c r="AP68" s="69" t="str">
        <f t="shared" si="64"/>
        <v/>
      </c>
      <c r="AQ68" s="69" t="str">
        <f t="shared" si="64"/>
        <v/>
      </c>
      <c r="AR68" s="69" t="str">
        <f t="shared" si="64"/>
        <v/>
      </c>
      <c r="AS68" s="69" t="str">
        <f t="shared" si="64"/>
        <v/>
      </c>
      <c r="AT68" s="69" t="str">
        <f t="shared" si="64"/>
        <v/>
      </c>
      <c r="AU68" s="69" t="str">
        <f t="shared" si="64"/>
        <v/>
      </c>
      <c r="AV68" s="69" t="str">
        <f t="shared" si="64"/>
        <v/>
      </c>
      <c r="AW68" s="69" t="str">
        <f t="shared" si="64"/>
        <v/>
      </c>
      <c r="AX68" s="69" t="str">
        <f t="shared" si="64"/>
        <v/>
      </c>
      <c r="AY68" s="69" t="str">
        <f t="shared" si="64"/>
        <v/>
      </c>
      <c r="AZ68" s="69" t="str">
        <f t="shared" si="64"/>
        <v/>
      </c>
      <c r="BA68" s="69" t="str">
        <f t="shared" si="64"/>
        <v/>
      </c>
      <c r="BB68" s="69" t="str">
        <f t="shared" si="64"/>
        <v/>
      </c>
      <c r="BC68" s="69" t="str">
        <f t="shared" si="64"/>
        <v/>
      </c>
      <c r="BD68" s="69" t="str">
        <f t="shared" si="64"/>
        <v/>
      </c>
      <c r="BE68" s="69" t="str">
        <f t="shared" si="64"/>
        <v/>
      </c>
      <c r="BF68" s="69" t="str">
        <f t="shared" si="64"/>
        <v/>
      </c>
      <c r="BG68" s="69" t="str">
        <f t="shared" si="64"/>
        <v/>
      </c>
      <c r="BP68" s="69">
        <f t="shared" ref="BP68:DV68" si="65">IF(BP46="","",SUM(BP56:BP59))</f>
        <v>5268</v>
      </c>
      <c r="BQ68" s="69">
        <f>IF(BQ46="","",SUM(BQ56:BQ59))</f>
        <v>5481</v>
      </c>
      <c r="BR68" s="69">
        <f>IF(BR46="","",SUM(BR56:BR59))</f>
        <v>8547</v>
      </c>
      <c r="BS68" s="69">
        <f t="shared" si="65"/>
        <v>8695</v>
      </c>
      <c r="BT68" s="69">
        <f t="shared" si="65"/>
        <v>10087</v>
      </c>
      <c r="BU68" s="69">
        <f t="shared" si="65"/>
        <v>10774</v>
      </c>
      <c r="BV68" s="69">
        <f t="shared" si="65"/>
        <v>9790</v>
      </c>
      <c r="BW68" s="69">
        <f t="shared" si="65"/>
        <v>15871</v>
      </c>
      <c r="BX68" s="69" t="str">
        <f t="shared" si="65"/>
        <v/>
      </c>
      <c r="BY68" s="69" t="str">
        <f t="shared" si="65"/>
        <v/>
      </c>
      <c r="BZ68" s="69" t="str">
        <f t="shared" si="65"/>
        <v/>
      </c>
      <c r="CA68" s="69" t="str">
        <f t="shared" si="65"/>
        <v/>
      </c>
      <c r="CB68" s="69" t="str">
        <f t="shared" si="65"/>
        <v/>
      </c>
      <c r="CC68" s="69" t="str">
        <f t="shared" si="65"/>
        <v/>
      </c>
      <c r="CD68" s="69" t="str">
        <f t="shared" si="65"/>
        <v/>
      </c>
      <c r="CE68" s="69" t="str">
        <f t="shared" si="65"/>
        <v/>
      </c>
      <c r="CF68" s="69" t="str">
        <f t="shared" si="65"/>
        <v/>
      </c>
      <c r="CG68" s="69" t="str">
        <f t="shared" si="65"/>
        <v/>
      </c>
      <c r="CH68" s="69" t="str">
        <f t="shared" si="65"/>
        <v/>
      </c>
      <c r="CI68" s="69" t="str">
        <f t="shared" si="65"/>
        <v/>
      </c>
      <c r="CJ68" s="69" t="str">
        <f t="shared" si="65"/>
        <v/>
      </c>
      <c r="CK68" s="69" t="str">
        <f t="shared" si="65"/>
        <v/>
      </c>
      <c r="CL68" s="69" t="str">
        <f t="shared" si="65"/>
        <v/>
      </c>
      <c r="CM68" s="69" t="str">
        <f t="shared" si="65"/>
        <v/>
      </c>
      <c r="CN68" s="69" t="str">
        <f t="shared" si="65"/>
        <v/>
      </c>
      <c r="CO68" s="69" t="str">
        <f t="shared" si="65"/>
        <v/>
      </c>
      <c r="CP68" s="69" t="str">
        <f t="shared" si="65"/>
        <v/>
      </c>
      <c r="CQ68" s="69" t="str">
        <f t="shared" si="65"/>
        <v/>
      </c>
      <c r="CR68" s="69" t="str">
        <f t="shared" si="65"/>
        <v/>
      </c>
      <c r="CS68" s="69" t="str">
        <f t="shared" si="65"/>
        <v/>
      </c>
      <c r="CT68" s="69" t="str">
        <f t="shared" si="65"/>
        <v/>
      </c>
      <c r="CU68" s="69" t="str">
        <f t="shared" si="65"/>
        <v/>
      </c>
      <c r="CV68" s="69" t="str">
        <f t="shared" si="65"/>
        <v/>
      </c>
      <c r="CW68" s="69" t="str">
        <f t="shared" si="65"/>
        <v/>
      </c>
      <c r="CX68" s="69" t="str">
        <f t="shared" si="65"/>
        <v/>
      </c>
      <c r="CY68" s="69" t="str">
        <f t="shared" si="65"/>
        <v/>
      </c>
      <c r="CZ68" s="69" t="str">
        <f t="shared" si="65"/>
        <v/>
      </c>
      <c r="DA68" s="69" t="str">
        <f t="shared" si="65"/>
        <v/>
      </c>
      <c r="DB68" s="69" t="str">
        <f t="shared" si="65"/>
        <v/>
      </c>
      <c r="DC68" s="69" t="str">
        <f t="shared" si="65"/>
        <v/>
      </c>
      <c r="DD68" s="69" t="str">
        <f t="shared" si="65"/>
        <v/>
      </c>
      <c r="DE68" s="69" t="str">
        <f t="shared" si="65"/>
        <v/>
      </c>
      <c r="DF68" s="69" t="str">
        <f t="shared" si="65"/>
        <v/>
      </c>
      <c r="DG68" s="69" t="str">
        <f t="shared" si="65"/>
        <v/>
      </c>
      <c r="DH68" s="69" t="str">
        <f t="shared" si="65"/>
        <v/>
      </c>
      <c r="DI68" s="69" t="str">
        <f t="shared" si="65"/>
        <v/>
      </c>
      <c r="DJ68" s="69" t="str">
        <f t="shared" si="65"/>
        <v/>
      </c>
      <c r="DK68" s="69" t="str">
        <f t="shared" si="65"/>
        <v/>
      </c>
      <c r="DL68" s="69" t="str">
        <f t="shared" si="65"/>
        <v/>
      </c>
      <c r="DM68" s="69" t="str">
        <f t="shared" si="65"/>
        <v/>
      </c>
      <c r="DN68" s="69" t="str">
        <f t="shared" si="65"/>
        <v/>
      </c>
      <c r="DO68" s="69" t="str">
        <f t="shared" si="65"/>
        <v/>
      </c>
      <c r="DP68" s="69" t="str">
        <f t="shared" si="65"/>
        <v/>
      </c>
      <c r="DQ68" s="69" t="str">
        <f t="shared" si="65"/>
        <v/>
      </c>
      <c r="DR68" s="69" t="str">
        <f t="shared" si="65"/>
        <v/>
      </c>
      <c r="DS68" s="69" t="str">
        <f t="shared" si="65"/>
        <v/>
      </c>
      <c r="DT68" s="69" t="str">
        <f t="shared" si="65"/>
        <v/>
      </c>
      <c r="DU68" s="69" t="str">
        <f t="shared" si="65"/>
        <v/>
      </c>
      <c r="DV68" s="69" t="str">
        <f t="shared" si="65"/>
        <v/>
      </c>
      <c r="DW68" s="69" t="str">
        <f t="shared" ref="DW68:GH68" si="66">IF(DW46="","",SUM(DW56:DW59))</f>
        <v/>
      </c>
      <c r="DX68" s="69" t="str">
        <f t="shared" si="66"/>
        <v/>
      </c>
      <c r="DY68" s="69" t="str">
        <f t="shared" si="66"/>
        <v/>
      </c>
      <c r="DZ68" s="69" t="str">
        <f t="shared" si="66"/>
        <v/>
      </c>
      <c r="EA68" s="69" t="str">
        <f t="shared" si="66"/>
        <v/>
      </c>
      <c r="EB68" s="69" t="str">
        <f t="shared" si="66"/>
        <v/>
      </c>
      <c r="EC68" s="69" t="str">
        <f t="shared" si="66"/>
        <v/>
      </c>
      <c r="ED68" s="69" t="str">
        <f t="shared" si="66"/>
        <v/>
      </c>
      <c r="EE68" s="69" t="str">
        <f t="shared" si="66"/>
        <v/>
      </c>
      <c r="EF68" s="69" t="str">
        <f t="shared" si="66"/>
        <v/>
      </c>
      <c r="EG68" s="69" t="str">
        <f t="shared" si="66"/>
        <v/>
      </c>
      <c r="EH68" s="69" t="str">
        <f t="shared" si="66"/>
        <v/>
      </c>
      <c r="EI68" s="69" t="str">
        <f t="shared" si="66"/>
        <v/>
      </c>
      <c r="EJ68" s="69" t="str">
        <f t="shared" si="66"/>
        <v/>
      </c>
      <c r="EK68" s="69" t="str">
        <f t="shared" si="66"/>
        <v/>
      </c>
      <c r="EL68" s="69" t="str">
        <f t="shared" si="66"/>
        <v/>
      </c>
      <c r="EM68" s="69" t="str">
        <f t="shared" si="66"/>
        <v/>
      </c>
      <c r="EN68" s="69" t="str">
        <f t="shared" si="66"/>
        <v/>
      </c>
      <c r="EO68" s="69" t="str">
        <f t="shared" si="66"/>
        <v/>
      </c>
      <c r="EP68" s="69" t="str">
        <f t="shared" si="66"/>
        <v/>
      </c>
      <c r="EQ68" s="69" t="str">
        <f t="shared" si="66"/>
        <v/>
      </c>
      <c r="ER68" s="69" t="str">
        <f t="shared" si="66"/>
        <v/>
      </c>
      <c r="ES68" s="69" t="str">
        <f t="shared" si="66"/>
        <v/>
      </c>
      <c r="ET68" s="69" t="str">
        <f t="shared" si="66"/>
        <v/>
      </c>
      <c r="EU68" s="69" t="str">
        <f t="shared" si="66"/>
        <v/>
      </c>
      <c r="EV68" s="69" t="str">
        <f t="shared" si="66"/>
        <v/>
      </c>
      <c r="EW68" s="69" t="str">
        <f t="shared" si="66"/>
        <v/>
      </c>
      <c r="EX68" s="69" t="str">
        <f t="shared" si="66"/>
        <v/>
      </c>
      <c r="EY68" s="69" t="str">
        <f t="shared" si="66"/>
        <v/>
      </c>
      <c r="EZ68" s="69" t="str">
        <f t="shared" si="66"/>
        <v/>
      </c>
      <c r="FA68" s="69" t="str">
        <f t="shared" si="66"/>
        <v/>
      </c>
      <c r="FB68" s="69" t="str">
        <f t="shared" si="66"/>
        <v/>
      </c>
      <c r="FC68" s="69" t="str">
        <f t="shared" si="66"/>
        <v/>
      </c>
      <c r="FD68" s="69" t="str">
        <f t="shared" si="66"/>
        <v/>
      </c>
      <c r="FE68" s="69" t="str">
        <f t="shared" si="66"/>
        <v/>
      </c>
      <c r="FF68" s="69" t="str">
        <f t="shared" si="66"/>
        <v/>
      </c>
      <c r="FG68" s="69" t="str">
        <f t="shared" si="66"/>
        <v/>
      </c>
      <c r="FH68" s="69" t="str">
        <f t="shared" si="66"/>
        <v/>
      </c>
      <c r="FI68" s="69" t="str">
        <f t="shared" si="66"/>
        <v/>
      </c>
      <c r="FJ68" s="69" t="str">
        <f t="shared" si="66"/>
        <v/>
      </c>
      <c r="FK68" s="69" t="str">
        <f t="shared" si="66"/>
        <v/>
      </c>
      <c r="FL68" s="69" t="str">
        <f t="shared" si="66"/>
        <v/>
      </c>
      <c r="FM68" s="69" t="str">
        <f t="shared" si="66"/>
        <v/>
      </c>
      <c r="FN68" s="69" t="str">
        <f t="shared" si="66"/>
        <v/>
      </c>
      <c r="FO68" s="69" t="str">
        <f t="shared" si="66"/>
        <v/>
      </c>
      <c r="FP68" s="69" t="str">
        <f t="shared" si="66"/>
        <v/>
      </c>
      <c r="FQ68" s="69" t="str">
        <f t="shared" si="66"/>
        <v/>
      </c>
      <c r="FR68" s="69" t="str">
        <f t="shared" si="66"/>
        <v/>
      </c>
      <c r="FS68" s="69" t="str">
        <f t="shared" si="66"/>
        <v/>
      </c>
      <c r="FT68" s="69" t="str">
        <f t="shared" si="66"/>
        <v/>
      </c>
      <c r="FU68" s="69" t="str">
        <f t="shared" si="66"/>
        <v/>
      </c>
      <c r="FV68" s="69" t="str">
        <f t="shared" si="66"/>
        <v/>
      </c>
      <c r="FW68" s="69" t="str">
        <f t="shared" si="66"/>
        <v/>
      </c>
      <c r="FX68" s="69" t="str">
        <f t="shared" si="66"/>
        <v/>
      </c>
      <c r="FY68" s="69" t="str">
        <f t="shared" si="66"/>
        <v/>
      </c>
      <c r="FZ68" s="69" t="str">
        <f t="shared" si="66"/>
        <v/>
      </c>
      <c r="GA68" s="69" t="str">
        <f t="shared" si="66"/>
        <v/>
      </c>
      <c r="GB68" s="69" t="str">
        <f t="shared" si="66"/>
        <v/>
      </c>
      <c r="GC68" s="69" t="str">
        <f t="shared" si="66"/>
        <v/>
      </c>
      <c r="GD68" s="69" t="str">
        <f t="shared" si="66"/>
        <v/>
      </c>
      <c r="GE68" s="69" t="str">
        <f t="shared" si="66"/>
        <v/>
      </c>
      <c r="GF68" s="69" t="str">
        <f t="shared" si="66"/>
        <v/>
      </c>
      <c r="GG68" s="69" t="str">
        <f t="shared" si="66"/>
        <v/>
      </c>
      <c r="GH68" s="69" t="str">
        <f t="shared" si="66"/>
        <v/>
      </c>
      <c r="GI68" s="69" t="str">
        <f t="shared" ref="GI68:IT68" si="67">IF(GI46="","",SUM(GI56:GI59))</f>
        <v/>
      </c>
      <c r="GJ68" s="69" t="str">
        <f t="shared" si="67"/>
        <v/>
      </c>
      <c r="GK68" s="69" t="str">
        <f t="shared" si="67"/>
        <v/>
      </c>
      <c r="GL68" s="69" t="str">
        <f t="shared" si="67"/>
        <v/>
      </c>
      <c r="GM68" s="69" t="str">
        <f t="shared" si="67"/>
        <v/>
      </c>
      <c r="GN68" s="69" t="str">
        <f t="shared" si="67"/>
        <v/>
      </c>
      <c r="GO68" s="69" t="str">
        <f t="shared" si="67"/>
        <v/>
      </c>
      <c r="GP68" s="69" t="str">
        <f t="shared" si="67"/>
        <v/>
      </c>
      <c r="GQ68" s="69" t="str">
        <f t="shared" si="67"/>
        <v/>
      </c>
      <c r="GR68" s="69" t="str">
        <f t="shared" si="67"/>
        <v/>
      </c>
      <c r="GS68" s="69" t="str">
        <f t="shared" si="67"/>
        <v/>
      </c>
      <c r="GT68" s="69" t="str">
        <f t="shared" si="67"/>
        <v/>
      </c>
      <c r="GU68" s="69" t="str">
        <f t="shared" si="67"/>
        <v/>
      </c>
      <c r="GV68" s="69" t="str">
        <f t="shared" si="67"/>
        <v/>
      </c>
      <c r="GW68" s="69" t="str">
        <f t="shared" si="67"/>
        <v/>
      </c>
      <c r="GX68" s="69" t="str">
        <f t="shared" si="67"/>
        <v/>
      </c>
      <c r="GY68" s="69" t="str">
        <f t="shared" si="67"/>
        <v/>
      </c>
      <c r="GZ68" s="69" t="str">
        <f t="shared" si="67"/>
        <v/>
      </c>
      <c r="HA68" s="69" t="str">
        <f t="shared" si="67"/>
        <v/>
      </c>
      <c r="HB68" s="69" t="str">
        <f t="shared" si="67"/>
        <v/>
      </c>
      <c r="HC68" s="69" t="str">
        <f t="shared" si="67"/>
        <v/>
      </c>
      <c r="HD68" s="69" t="str">
        <f t="shared" si="67"/>
        <v/>
      </c>
      <c r="HE68" s="69" t="str">
        <f t="shared" si="67"/>
        <v/>
      </c>
      <c r="HF68" s="69" t="str">
        <f t="shared" si="67"/>
        <v/>
      </c>
      <c r="HG68" s="69" t="str">
        <f t="shared" si="67"/>
        <v/>
      </c>
      <c r="HH68" s="69" t="str">
        <f t="shared" si="67"/>
        <v/>
      </c>
      <c r="HI68" s="69" t="str">
        <f t="shared" si="67"/>
        <v/>
      </c>
      <c r="HJ68" s="69" t="str">
        <f t="shared" si="67"/>
        <v/>
      </c>
      <c r="HK68" s="69" t="str">
        <f t="shared" si="67"/>
        <v/>
      </c>
      <c r="HL68" s="69" t="str">
        <f t="shared" si="67"/>
        <v/>
      </c>
      <c r="HM68" s="69" t="str">
        <f t="shared" si="67"/>
        <v/>
      </c>
      <c r="HN68" s="69" t="str">
        <f t="shared" si="67"/>
        <v/>
      </c>
      <c r="HO68" s="69" t="str">
        <f t="shared" si="67"/>
        <v/>
      </c>
      <c r="HP68" s="69" t="str">
        <f t="shared" si="67"/>
        <v/>
      </c>
      <c r="HQ68" s="69" t="str">
        <f t="shared" si="67"/>
        <v/>
      </c>
      <c r="HR68" s="69" t="str">
        <f t="shared" si="67"/>
        <v/>
      </c>
      <c r="HS68" s="69" t="str">
        <f t="shared" si="67"/>
        <v/>
      </c>
      <c r="HT68" s="69" t="str">
        <f t="shared" si="67"/>
        <v/>
      </c>
      <c r="HU68" s="69" t="str">
        <f t="shared" si="67"/>
        <v/>
      </c>
      <c r="HV68" s="69" t="str">
        <f t="shared" si="67"/>
        <v/>
      </c>
      <c r="HW68" s="69" t="str">
        <f t="shared" si="67"/>
        <v/>
      </c>
      <c r="HX68" s="69" t="str">
        <f t="shared" si="67"/>
        <v/>
      </c>
      <c r="HY68" s="69" t="str">
        <f t="shared" si="67"/>
        <v/>
      </c>
      <c r="HZ68" s="69" t="str">
        <f t="shared" si="67"/>
        <v/>
      </c>
      <c r="IA68" s="69" t="str">
        <f t="shared" si="67"/>
        <v/>
      </c>
      <c r="IB68" s="69" t="str">
        <f t="shared" si="67"/>
        <v/>
      </c>
      <c r="IC68" s="69" t="str">
        <f t="shared" si="67"/>
        <v/>
      </c>
      <c r="ID68" s="69" t="str">
        <f t="shared" si="67"/>
        <v/>
      </c>
      <c r="IE68" s="69" t="str">
        <f t="shared" si="67"/>
        <v/>
      </c>
      <c r="IF68" s="69" t="str">
        <f t="shared" si="67"/>
        <v/>
      </c>
      <c r="IG68" s="69" t="str">
        <f t="shared" si="67"/>
        <v/>
      </c>
      <c r="IH68" s="69" t="str">
        <f t="shared" si="67"/>
        <v/>
      </c>
      <c r="II68" s="69" t="str">
        <f t="shared" si="67"/>
        <v/>
      </c>
      <c r="IJ68" s="69" t="str">
        <f t="shared" si="67"/>
        <v/>
      </c>
      <c r="IK68" s="69" t="str">
        <f t="shared" si="67"/>
        <v/>
      </c>
      <c r="IL68" s="69" t="str">
        <f t="shared" si="67"/>
        <v/>
      </c>
      <c r="IM68" s="69" t="str">
        <f t="shared" si="67"/>
        <v/>
      </c>
      <c r="IN68" s="69" t="str">
        <f t="shared" si="67"/>
        <v/>
      </c>
      <c r="IO68" s="69" t="str">
        <f t="shared" si="67"/>
        <v/>
      </c>
      <c r="IP68" s="69" t="str">
        <f t="shared" si="67"/>
        <v/>
      </c>
      <c r="IQ68" s="69" t="str">
        <f t="shared" si="67"/>
        <v/>
      </c>
      <c r="IR68" s="69" t="str">
        <f t="shared" si="67"/>
        <v/>
      </c>
      <c r="IS68" s="69" t="str">
        <f t="shared" si="67"/>
        <v/>
      </c>
      <c r="IT68" s="69" t="str">
        <f t="shared" si="67"/>
        <v/>
      </c>
      <c r="IU68" s="69" t="str">
        <f t="shared" ref="IU68:LF68" si="68">IF(IU46="","",SUM(IU56:IU59))</f>
        <v/>
      </c>
      <c r="IV68" s="69" t="str">
        <f t="shared" si="68"/>
        <v/>
      </c>
      <c r="IW68" s="69" t="str">
        <f t="shared" si="68"/>
        <v/>
      </c>
      <c r="IX68" s="69" t="str">
        <f t="shared" si="68"/>
        <v/>
      </c>
      <c r="IY68" s="69" t="str">
        <f t="shared" si="68"/>
        <v/>
      </c>
      <c r="IZ68" s="69" t="str">
        <f t="shared" si="68"/>
        <v/>
      </c>
      <c r="JA68" s="69" t="str">
        <f t="shared" si="68"/>
        <v/>
      </c>
      <c r="JB68" s="69" t="str">
        <f t="shared" si="68"/>
        <v/>
      </c>
      <c r="JC68" s="69" t="str">
        <f t="shared" si="68"/>
        <v/>
      </c>
      <c r="JD68" s="69" t="str">
        <f t="shared" si="68"/>
        <v/>
      </c>
      <c r="JE68" s="69" t="str">
        <f t="shared" si="68"/>
        <v/>
      </c>
      <c r="JF68" s="69" t="str">
        <f t="shared" si="68"/>
        <v/>
      </c>
      <c r="JG68" s="69" t="str">
        <f t="shared" si="68"/>
        <v/>
      </c>
      <c r="JH68" s="69" t="str">
        <f t="shared" si="68"/>
        <v/>
      </c>
      <c r="JI68" s="69" t="str">
        <f t="shared" si="68"/>
        <v/>
      </c>
      <c r="JJ68" s="69" t="str">
        <f t="shared" si="68"/>
        <v/>
      </c>
      <c r="JK68" s="69" t="str">
        <f t="shared" si="68"/>
        <v/>
      </c>
      <c r="JL68" s="69" t="str">
        <f t="shared" si="68"/>
        <v/>
      </c>
      <c r="JM68" s="69" t="str">
        <f t="shared" si="68"/>
        <v/>
      </c>
      <c r="JN68" s="69" t="str">
        <f t="shared" si="68"/>
        <v/>
      </c>
      <c r="JO68" s="69" t="str">
        <f t="shared" si="68"/>
        <v/>
      </c>
      <c r="JP68" s="69" t="str">
        <f t="shared" si="68"/>
        <v/>
      </c>
      <c r="JQ68" s="69" t="str">
        <f t="shared" si="68"/>
        <v/>
      </c>
      <c r="JR68" s="69" t="str">
        <f t="shared" si="68"/>
        <v/>
      </c>
      <c r="JS68" s="69" t="str">
        <f t="shared" si="68"/>
        <v/>
      </c>
      <c r="JT68" s="69" t="str">
        <f t="shared" si="68"/>
        <v/>
      </c>
      <c r="JU68" s="69" t="str">
        <f t="shared" si="68"/>
        <v/>
      </c>
      <c r="JV68" s="69" t="str">
        <f t="shared" si="68"/>
        <v/>
      </c>
      <c r="JW68" s="69" t="str">
        <f t="shared" si="68"/>
        <v/>
      </c>
      <c r="JX68" s="69" t="str">
        <f t="shared" si="68"/>
        <v/>
      </c>
      <c r="JY68" s="69" t="str">
        <f t="shared" si="68"/>
        <v/>
      </c>
      <c r="JZ68" s="69" t="str">
        <f t="shared" si="68"/>
        <v/>
      </c>
      <c r="KA68" s="69" t="str">
        <f t="shared" si="68"/>
        <v/>
      </c>
      <c r="KB68" s="69" t="str">
        <f t="shared" si="68"/>
        <v/>
      </c>
      <c r="KC68" s="69" t="str">
        <f t="shared" si="68"/>
        <v/>
      </c>
      <c r="KD68" s="69" t="str">
        <f t="shared" si="68"/>
        <v/>
      </c>
      <c r="KE68" s="69" t="str">
        <f t="shared" si="68"/>
        <v/>
      </c>
      <c r="KF68" s="69" t="str">
        <f t="shared" si="68"/>
        <v/>
      </c>
      <c r="KG68" s="69" t="str">
        <f t="shared" si="68"/>
        <v/>
      </c>
      <c r="KH68" s="69" t="str">
        <f t="shared" si="68"/>
        <v/>
      </c>
      <c r="KI68" s="69" t="str">
        <f t="shared" si="68"/>
        <v/>
      </c>
      <c r="KJ68" s="69" t="str">
        <f t="shared" si="68"/>
        <v/>
      </c>
      <c r="KK68" s="69" t="str">
        <f t="shared" si="68"/>
        <v/>
      </c>
      <c r="KL68" s="69" t="str">
        <f t="shared" si="68"/>
        <v/>
      </c>
      <c r="KM68" s="69" t="str">
        <f t="shared" si="68"/>
        <v/>
      </c>
      <c r="KN68" s="69" t="str">
        <f t="shared" si="68"/>
        <v/>
      </c>
      <c r="KO68" s="69" t="str">
        <f t="shared" si="68"/>
        <v/>
      </c>
      <c r="KP68" s="69" t="str">
        <f t="shared" si="68"/>
        <v/>
      </c>
      <c r="KQ68" s="69" t="str">
        <f t="shared" si="68"/>
        <v/>
      </c>
      <c r="KR68" s="69" t="str">
        <f t="shared" si="68"/>
        <v/>
      </c>
      <c r="KS68" s="69" t="str">
        <f t="shared" si="68"/>
        <v/>
      </c>
      <c r="KT68" s="69" t="str">
        <f t="shared" si="68"/>
        <v/>
      </c>
      <c r="KU68" s="69" t="str">
        <f t="shared" si="68"/>
        <v/>
      </c>
      <c r="KV68" s="69" t="str">
        <f t="shared" si="68"/>
        <v/>
      </c>
      <c r="KW68" s="69" t="str">
        <f t="shared" si="68"/>
        <v/>
      </c>
      <c r="KX68" s="69" t="str">
        <f t="shared" si="68"/>
        <v/>
      </c>
      <c r="KY68" s="69" t="str">
        <f t="shared" si="68"/>
        <v/>
      </c>
      <c r="KZ68" s="69" t="str">
        <f t="shared" si="68"/>
        <v/>
      </c>
      <c r="LA68" s="69" t="str">
        <f t="shared" si="68"/>
        <v/>
      </c>
      <c r="LB68" s="69" t="str">
        <f t="shared" si="68"/>
        <v/>
      </c>
      <c r="LC68" s="69" t="str">
        <f t="shared" si="68"/>
        <v/>
      </c>
      <c r="LD68" s="69" t="str">
        <f t="shared" si="68"/>
        <v/>
      </c>
      <c r="LE68" s="69" t="str">
        <f t="shared" si="68"/>
        <v/>
      </c>
      <c r="LF68" s="69" t="str">
        <f t="shared" si="68"/>
        <v/>
      </c>
      <c r="LG68" s="69" t="str">
        <f t="shared" ref="LG68:NR68" si="69">IF(LG46="","",SUM(LG56:LG59))</f>
        <v/>
      </c>
      <c r="LH68" s="69" t="str">
        <f t="shared" si="69"/>
        <v/>
      </c>
      <c r="LI68" s="69" t="str">
        <f t="shared" si="69"/>
        <v/>
      </c>
      <c r="LJ68" s="69" t="str">
        <f t="shared" si="69"/>
        <v/>
      </c>
      <c r="LK68" s="69" t="str">
        <f t="shared" si="69"/>
        <v/>
      </c>
      <c r="LL68" s="69" t="str">
        <f t="shared" si="69"/>
        <v/>
      </c>
      <c r="LM68" s="69" t="str">
        <f t="shared" si="69"/>
        <v/>
      </c>
      <c r="LN68" s="69" t="str">
        <f t="shared" si="69"/>
        <v/>
      </c>
      <c r="LO68" s="69" t="str">
        <f t="shared" si="69"/>
        <v/>
      </c>
      <c r="LP68" s="69" t="str">
        <f t="shared" si="69"/>
        <v/>
      </c>
      <c r="LQ68" s="69" t="str">
        <f t="shared" si="69"/>
        <v/>
      </c>
      <c r="LR68" s="69" t="str">
        <f t="shared" si="69"/>
        <v/>
      </c>
      <c r="LS68" s="69" t="str">
        <f t="shared" si="69"/>
        <v/>
      </c>
      <c r="LT68" s="69" t="str">
        <f t="shared" si="69"/>
        <v/>
      </c>
      <c r="LU68" s="69" t="str">
        <f t="shared" si="69"/>
        <v/>
      </c>
      <c r="LV68" s="69" t="str">
        <f t="shared" si="69"/>
        <v/>
      </c>
      <c r="LW68" s="69" t="str">
        <f t="shared" si="69"/>
        <v/>
      </c>
      <c r="LX68" s="69" t="str">
        <f t="shared" si="69"/>
        <v/>
      </c>
      <c r="LY68" s="69" t="str">
        <f t="shared" si="69"/>
        <v/>
      </c>
      <c r="LZ68" s="69" t="str">
        <f t="shared" si="69"/>
        <v/>
      </c>
      <c r="MA68" s="69" t="str">
        <f t="shared" si="69"/>
        <v/>
      </c>
      <c r="MB68" s="69" t="str">
        <f t="shared" si="69"/>
        <v/>
      </c>
      <c r="MC68" s="69" t="str">
        <f t="shared" si="69"/>
        <v/>
      </c>
      <c r="MD68" s="69" t="str">
        <f t="shared" si="69"/>
        <v/>
      </c>
      <c r="ME68" s="69" t="str">
        <f t="shared" si="69"/>
        <v/>
      </c>
      <c r="MF68" s="69" t="str">
        <f t="shared" si="69"/>
        <v/>
      </c>
      <c r="MG68" s="69" t="str">
        <f t="shared" si="69"/>
        <v/>
      </c>
      <c r="MH68" s="69" t="str">
        <f t="shared" si="69"/>
        <v/>
      </c>
      <c r="MI68" s="69" t="str">
        <f t="shared" si="69"/>
        <v/>
      </c>
      <c r="MJ68" s="69" t="str">
        <f t="shared" si="69"/>
        <v/>
      </c>
      <c r="MK68" s="69" t="str">
        <f t="shared" si="69"/>
        <v/>
      </c>
      <c r="ML68" s="69" t="str">
        <f t="shared" si="69"/>
        <v/>
      </c>
      <c r="MM68" s="69" t="str">
        <f t="shared" si="69"/>
        <v/>
      </c>
      <c r="MN68" s="69" t="str">
        <f t="shared" si="69"/>
        <v/>
      </c>
      <c r="MO68" s="69" t="str">
        <f t="shared" si="69"/>
        <v/>
      </c>
      <c r="MP68" s="69" t="str">
        <f t="shared" si="69"/>
        <v/>
      </c>
      <c r="MQ68" s="69" t="str">
        <f t="shared" si="69"/>
        <v/>
      </c>
      <c r="MR68" s="69" t="str">
        <f t="shared" si="69"/>
        <v/>
      </c>
      <c r="MS68" s="69" t="str">
        <f t="shared" si="69"/>
        <v/>
      </c>
      <c r="MT68" s="69" t="str">
        <f t="shared" si="69"/>
        <v/>
      </c>
      <c r="MU68" s="69" t="str">
        <f t="shared" si="69"/>
        <v/>
      </c>
      <c r="MV68" s="69" t="str">
        <f t="shared" si="69"/>
        <v/>
      </c>
      <c r="MW68" s="69" t="str">
        <f t="shared" si="69"/>
        <v/>
      </c>
      <c r="MX68" s="69" t="str">
        <f t="shared" si="69"/>
        <v/>
      </c>
      <c r="MY68" s="69" t="str">
        <f t="shared" si="69"/>
        <v/>
      </c>
      <c r="MZ68" s="69" t="str">
        <f t="shared" si="69"/>
        <v/>
      </c>
      <c r="NA68" s="69" t="str">
        <f t="shared" si="69"/>
        <v/>
      </c>
      <c r="NB68" s="69" t="str">
        <f t="shared" si="69"/>
        <v/>
      </c>
      <c r="NC68" s="69" t="str">
        <f t="shared" si="69"/>
        <v/>
      </c>
      <c r="ND68" s="69" t="str">
        <f t="shared" si="69"/>
        <v/>
      </c>
      <c r="NE68" s="69" t="str">
        <f t="shared" si="69"/>
        <v/>
      </c>
      <c r="NF68" s="69" t="str">
        <f t="shared" si="69"/>
        <v/>
      </c>
      <c r="NG68" s="69" t="str">
        <f t="shared" si="69"/>
        <v/>
      </c>
      <c r="NH68" s="69" t="str">
        <f t="shared" si="69"/>
        <v/>
      </c>
      <c r="NI68" s="69" t="str">
        <f t="shared" si="69"/>
        <v/>
      </c>
      <c r="NJ68" s="69" t="str">
        <f t="shared" si="69"/>
        <v/>
      </c>
      <c r="NK68" s="69" t="str">
        <f t="shared" si="69"/>
        <v/>
      </c>
      <c r="NL68" s="69" t="str">
        <f t="shared" si="69"/>
        <v/>
      </c>
      <c r="NM68" s="69" t="str">
        <f t="shared" si="69"/>
        <v/>
      </c>
      <c r="NN68" s="69" t="str">
        <f t="shared" si="69"/>
        <v/>
      </c>
      <c r="NO68" s="69" t="str">
        <f t="shared" si="69"/>
        <v/>
      </c>
      <c r="NP68" s="69" t="str">
        <f t="shared" si="69"/>
        <v/>
      </c>
      <c r="NQ68" s="69" t="str">
        <f t="shared" si="69"/>
        <v/>
      </c>
      <c r="NR68" s="69" t="str">
        <f t="shared" si="69"/>
        <v/>
      </c>
      <c r="NS68" s="69" t="str">
        <f t="shared" ref="NS68:QD68" si="70">IF(NS46="","",SUM(NS56:NS59))</f>
        <v/>
      </c>
      <c r="NT68" s="69" t="str">
        <f t="shared" si="70"/>
        <v/>
      </c>
      <c r="NU68" s="69" t="str">
        <f t="shared" si="70"/>
        <v/>
      </c>
      <c r="NV68" s="69" t="str">
        <f t="shared" si="70"/>
        <v/>
      </c>
      <c r="NW68" s="69" t="str">
        <f t="shared" si="70"/>
        <v/>
      </c>
      <c r="NX68" s="69" t="str">
        <f t="shared" si="70"/>
        <v/>
      </c>
      <c r="NY68" s="69" t="str">
        <f t="shared" si="70"/>
        <v/>
      </c>
      <c r="NZ68" s="69" t="str">
        <f t="shared" si="70"/>
        <v/>
      </c>
      <c r="OA68" s="69" t="str">
        <f t="shared" si="70"/>
        <v/>
      </c>
      <c r="OB68" s="69" t="str">
        <f t="shared" si="70"/>
        <v/>
      </c>
      <c r="OC68" s="69" t="str">
        <f t="shared" si="70"/>
        <v/>
      </c>
      <c r="OD68" s="69" t="str">
        <f t="shared" si="70"/>
        <v/>
      </c>
      <c r="OE68" s="69" t="str">
        <f t="shared" si="70"/>
        <v/>
      </c>
      <c r="OF68" s="69" t="str">
        <f t="shared" si="70"/>
        <v/>
      </c>
      <c r="OG68" s="69" t="str">
        <f t="shared" si="70"/>
        <v/>
      </c>
      <c r="OH68" s="69" t="str">
        <f t="shared" si="70"/>
        <v/>
      </c>
      <c r="OI68" s="69" t="str">
        <f t="shared" si="70"/>
        <v/>
      </c>
      <c r="OJ68" s="69" t="str">
        <f t="shared" si="70"/>
        <v/>
      </c>
      <c r="OK68" s="69" t="str">
        <f t="shared" si="70"/>
        <v/>
      </c>
      <c r="OL68" s="69" t="str">
        <f t="shared" si="70"/>
        <v/>
      </c>
      <c r="OM68" s="69" t="str">
        <f t="shared" si="70"/>
        <v/>
      </c>
      <c r="ON68" s="69" t="str">
        <f t="shared" si="70"/>
        <v/>
      </c>
      <c r="OO68" s="69" t="str">
        <f t="shared" si="70"/>
        <v/>
      </c>
      <c r="OP68" s="69" t="str">
        <f t="shared" si="70"/>
        <v/>
      </c>
      <c r="OQ68" s="69" t="str">
        <f t="shared" si="70"/>
        <v/>
      </c>
      <c r="OR68" s="69" t="str">
        <f t="shared" si="70"/>
        <v/>
      </c>
      <c r="OS68" s="69" t="str">
        <f t="shared" si="70"/>
        <v/>
      </c>
      <c r="OT68" s="69" t="str">
        <f t="shared" si="70"/>
        <v/>
      </c>
      <c r="OU68" s="69" t="str">
        <f t="shared" si="70"/>
        <v/>
      </c>
      <c r="OV68" s="69" t="str">
        <f t="shared" si="70"/>
        <v/>
      </c>
      <c r="OW68" s="69" t="str">
        <f t="shared" si="70"/>
        <v/>
      </c>
      <c r="OX68" s="69" t="str">
        <f t="shared" si="70"/>
        <v/>
      </c>
      <c r="OY68" s="69" t="str">
        <f t="shared" si="70"/>
        <v/>
      </c>
      <c r="OZ68" s="69" t="str">
        <f t="shared" si="70"/>
        <v/>
      </c>
      <c r="PA68" s="69" t="str">
        <f t="shared" si="70"/>
        <v/>
      </c>
      <c r="PB68" s="69" t="str">
        <f t="shared" si="70"/>
        <v/>
      </c>
      <c r="PC68" s="69" t="str">
        <f t="shared" si="70"/>
        <v/>
      </c>
      <c r="PD68" s="69" t="str">
        <f t="shared" si="70"/>
        <v/>
      </c>
      <c r="PE68" s="69" t="str">
        <f t="shared" si="70"/>
        <v/>
      </c>
      <c r="PF68" s="69" t="str">
        <f t="shared" si="70"/>
        <v/>
      </c>
      <c r="PG68" s="69" t="str">
        <f t="shared" si="70"/>
        <v/>
      </c>
      <c r="PH68" s="69" t="str">
        <f t="shared" si="70"/>
        <v/>
      </c>
      <c r="PI68" s="69" t="str">
        <f t="shared" si="70"/>
        <v/>
      </c>
      <c r="PJ68" s="69" t="str">
        <f t="shared" si="70"/>
        <v/>
      </c>
      <c r="PK68" s="69" t="str">
        <f t="shared" si="70"/>
        <v/>
      </c>
      <c r="PL68" s="69" t="str">
        <f t="shared" si="70"/>
        <v/>
      </c>
      <c r="PM68" s="69" t="str">
        <f t="shared" si="70"/>
        <v/>
      </c>
      <c r="PN68" s="69" t="str">
        <f t="shared" si="70"/>
        <v/>
      </c>
      <c r="PO68" s="69" t="str">
        <f t="shared" si="70"/>
        <v/>
      </c>
      <c r="PP68" s="69" t="str">
        <f t="shared" si="70"/>
        <v/>
      </c>
      <c r="PQ68" s="69" t="str">
        <f t="shared" si="70"/>
        <v/>
      </c>
      <c r="PR68" s="69" t="str">
        <f t="shared" si="70"/>
        <v/>
      </c>
      <c r="PS68" s="69" t="str">
        <f t="shared" si="70"/>
        <v/>
      </c>
      <c r="PT68" s="69" t="str">
        <f t="shared" si="70"/>
        <v/>
      </c>
      <c r="PU68" s="69" t="str">
        <f t="shared" si="70"/>
        <v/>
      </c>
      <c r="PV68" s="69" t="str">
        <f t="shared" si="70"/>
        <v/>
      </c>
      <c r="PW68" s="69" t="str">
        <f t="shared" si="70"/>
        <v/>
      </c>
      <c r="PX68" s="69" t="str">
        <f t="shared" si="70"/>
        <v/>
      </c>
      <c r="PY68" s="69" t="str">
        <f t="shared" si="70"/>
        <v/>
      </c>
      <c r="PZ68" s="69" t="str">
        <f t="shared" si="70"/>
        <v/>
      </c>
      <c r="QA68" s="69" t="str">
        <f t="shared" si="70"/>
        <v/>
      </c>
      <c r="QB68" s="69" t="str">
        <f t="shared" si="70"/>
        <v/>
      </c>
      <c r="QC68" s="69" t="str">
        <f t="shared" si="70"/>
        <v/>
      </c>
      <c r="QD68" s="69" t="str">
        <f t="shared" si="70"/>
        <v/>
      </c>
      <c r="QE68" s="69" t="str">
        <f t="shared" ref="QE68:SP68" si="71">IF(QE46="","",SUM(QE56:QE59))</f>
        <v/>
      </c>
      <c r="QF68" s="69" t="str">
        <f t="shared" si="71"/>
        <v/>
      </c>
      <c r="QG68" s="69" t="str">
        <f t="shared" si="71"/>
        <v/>
      </c>
      <c r="QH68" s="69" t="str">
        <f t="shared" si="71"/>
        <v/>
      </c>
      <c r="QI68" s="69" t="str">
        <f t="shared" si="71"/>
        <v/>
      </c>
      <c r="QJ68" s="69" t="str">
        <f t="shared" si="71"/>
        <v/>
      </c>
      <c r="QK68" s="69" t="str">
        <f t="shared" si="71"/>
        <v/>
      </c>
      <c r="QL68" s="69" t="str">
        <f t="shared" si="71"/>
        <v/>
      </c>
      <c r="QM68" s="69" t="str">
        <f t="shared" si="71"/>
        <v/>
      </c>
      <c r="QN68" s="69" t="str">
        <f t="shared" si="71"/>
        <v/>
      </c>
      <c r="QO68" s="69" t="str">
        <f t="shared" si="71"/>
        <v/>
      </c>
      <c r="QP68" s="69" t="str">
        <f t="shared" si="71"/>
        <v/>
      </c>
      <c r="QQ68" s="69" t="str">
        <f t="shared" si="71"/>
        <v/>
      </c>
      <c r="QR68" s="69" t="str">
        <f t="shared" si="71"/>
        <v/>
      </c>
      <c r="QS68" s="69" t="str">
        <f t="shared" si="71"/>
        <v/>
      </c>
      <c r="QT68" s="69" t="str">
        <f t="shared" si="71"/>
        <v/>
      </c>
      <c r="QU68" s="69" t="str">
        <f t="shared" si="71"/>
        <v/>
      </c>
      <c r="QV68" s="69" t="str">
        <f t="shared" si="71"/>
        <v/>
      </c>
      <c r="QW68" s="69" t="str">
        <f t="shared" si="71"/>
        <v/>
      </c>
      <c r="QX68" s="69" t="str">
        <f t="shared" si="71"/>
        <v/>
      </c>
      <c r="QY68" s="69" t="str">
        <f t="shared" si="71"/>
        <v/>
      </c>
      <c r="QZ68" s="69" t="str">
        <f t="shared" si="71"/>
        <v/>
      </c>
      <c r="RA68" s="69" t="str">
        <f t="shared" si="71"/>
        <v/>
      </c>
      <c r="RB68" s="69" t="str">
        <f t="shared" si="71"/>
        <v/>
      </c>
      <c r="RC68" s="69" t="str">
        <f t="shared" si="71"/>
        <v/>
      </c>
      <c r="RD68" s="69" t="str">
        <f t="shared" si="71"/>
        <v/>
      </c>
      <c r="RE68" s="69" t="str">
        <f t="shared" si="71"/>
        <v/>
      </c>
      <c r="RF68" s="69" t="str">
        <f t="shared" si="71"/>
        <v/>
      </c>
      <c r="RG68" s="69" t="str">
        <f t="shared" si="71"/>
        <v/>
      </c>
      <c r="RH68" s="69" t="str">
        <f t="shared" si="71"/>
        <v/>
      </c>
      <c r="RI68" s="69" t="str">
        <f t="shared" si="71"/>
        <v/>
      </c>
      <c r="RJ68" s="69" t="str">
        <f t="shared" si="71"/>
        <v/>
      </c>
      <c r="RK68" s="69" t="str">
        <f t="shared" si="71"/>
        <v/>
      </c>
      <c r="RL68" s="69" t="str">
        <f t="shared" si="71"/>
        <v/>
      </c>
      <c r="RM68" s="69" t="str">
        <f t="shared" si="71"/>
        <v/>
      </c>
      <c r="RN68" s="69" t="str">
        <f t="shared" si="71"/>
        <v/>
      </c>
      <c r="RO68" s="69" t="str">
        <f t="shared" si="71"/>
        <v/>
      </c>
      <c r="RP68" s="69" t="str">
        <f t="shared" si="71"/>
        <v/>
      </c>
      <c r="RQ68" s="69" t="str">
        <f t="shared" si="71"/>
        <v/>
      </c>
      <c r="RR68" s="69" t="str">
        <f t="shared" si="71"/>
        <v/>
      </c>
      <c r="RS68" s="69" t="str">
        <f t="shared" si="71"/>
        <v/>
      </c>
      <c r="RT68" s="69" t="str">
        <f t="shared" si="71"/>
        <v/>
      </c>
      <c r="RU68" s="69" t="str">
        <f t="shared" si="71"/>
        <v/>
      </c>
      <c r="RV68" s="69" t="str">
        <f t="shared" si="71"/>
        <v/>
      </c>
      <c r="RW68" s="69" t="str">
        <f t="shared" si="71"/>
        <v/>
      </c>
      <c r="RX68" s="69" t="str">
        <f t="shared" si="71"/>
        <v/>
      </c>
      <c r="RY68" s="69" t="str">
        <f t="shared" si="71"/>
        <v/>
      </c>
      <c r="RZ68" s="69" t="str">
        <f t="shared" si="71"/>
        <v/>
      </c>
      <c r="SA68" s="69" t="str">
        <f t="shared" si="71"/>
        <v/>
      </c>
      <c r="SB68" s="69" t="str">
        <f t="shared" si="71"/>
        <v/>
      </c>
      <c r="SC68" s="69" t="str">
        <f t="shared" si="71"/>
        <v/>
      </c>
      <c r="SD68" s="69" t="str">
        <f t="shared" si="71"/>
        <v/>
      </c>
      <c r="SE68" s="69" t="str">
        <f t="shared" si="71"/>
        <v/>
      </c>
      <c r="SF68" s="69" t="str">
        <f t="shared" si="71"/>
        <v/>
      </c>
      <c r="SG68" s="69" t="str">
        <f t="shared" si="71"/>
        <v/>
      </c>
      <c r="SH68" s="69" t="str">
        <f t="shared" si="71"/>
        <v/>
      </c>
      <c r="SI68" s="69" t="str">
        <f t="shared" si="71"/>
        <v/>
      </c>
      <c r="SJ68" s="69" t="str">
        <f t="shared" si="71"/>
        <v/>
      </c>
      <c r="SK68" s="69" t="str">
        <f t="shared" si="71"/>
        <v/>
      </c>
      <c r="SL68" s="69" t="str">
        <f t="shared" si="71"/>
        <v/>
      </c>
      <c r="SM68" s="69" t="str">
        <f t="shared" si="71"/>
        <v/>
      </c>
      <c r="SN68" s="69" t="str">
        <f t="shared" si="71"/>
        <v/>
      </c>
      <c r="SO68" s="69" t="str">
        <f t="shared" si="71"/>
        <v/>
      </c>
      <c r="SP68" s="69" t="str">
        <f t="shared" si="71"/>
        <v/>
      </c>
      <c r="SQ68" s="69" t="str">
        <f t="shared" ref="SQ68:VB68" si="72">IF(SQ46="","",SUM(SQ56:SQ59))</f>
        <v/>
      </c>
      <c r="SR68" s="69" t="str">
        <f t="shared" si="72"/>
        <v/>
      </c>
      <c r="SS68" s="69" t="str">
        <f t="shared" si="72"/>
        <v/>
      </c>
      <c r="ST68" s="69" t="str">
        <f t="shared" si="72"/>
        <v/>
      </c>
      <c r="SU68" s="69" t="str">
        <f t="shared" si="72"/>
        <v/>
      </c>
      <c r="SV68" s="69" t="str">
        <f t="shared" si="72"/>
        <v/>
      </c>
      <c r="SW68" s="69" t="str">
        <f t="shared" si="72"/>
        <v/>
      </c>
      <c r="SX68" s="69" t="str">
        <f t="shared" si="72"/>
        <v/>
      </c>
      <c r="SY68" s="69" t="str">
        <f t="shared" si="72"/>
        <v/>
      </c>
      <c r="SZ68" s="69" t="str">
        <f t="shared" si="72"/>
        <v/>
      </c>
      <c r="TA68" s="69" t="str">
        <f t="shared" si="72"/>
        <v/>
      </c>
      <c r="TB68" s="69" t="str">
        <f t="shared" si="72"/>
        <v/>
      </c>
      <c r="TC68" s="69" t="str">
        <f t="shared" si="72"/>
        <v/>
      </c>
      <c r="TD68" s="69" t="str">
        <f t="shared" si="72"/>
        <v/>
      </c>
      <c r="TE68" s="69" t="str">
        <f t="shared" si="72"/>
        <v/>
      </c>
      <c r="TF68" s="69" t="str">
        <f t="shared" si="72"/>
        <v/>
      </c>
      <c r="TG68" s="69" t="str">
        <f t="shared" si="72"/>
        <v/>
      </c>
      <c r="TH68" s="69" t="str">
        <f t="shared" si="72"/>
        <v/>
      </c>
      <c r="TI68" s="69" t="str">
        <f t="shared" si="72"/>
        <v/>
      </c>
      <c r="TJ68" s="69" t="str">
        <f t="shared" si="72"/>
        <v/>
      </c>
      <c r="TK68" s="69" t="str">
        <f t="shared" si="72"/>
        <v/>
      </c>
      <c r="TL68" s="69" t="str">
        <f t="shared" si="72"/>
        <v/>
      </c>
      <c r="TM68" s="69" t="str">
        <f t="shared" si="72"/>
        <v/>
      </c>
      <c r="TN68" s="69" t="str">
        <f t="shared" si="72"/>
        <v/>
      </c>
      <c r="TO68" s="69" t="str">
        <f t="shared" si="72"/>
        <v/>
      </c>
      <c r="TP68" s="69" t="str">
        <f t="shared" si="72"/>
        <v/>
      </c>
      <c r="TQ68" s="69" t="str">
        <f t="shared" si="72"/>
        <v/>
      </c>
      <c r="TR68" s="69" t="str">
        <f t="shared" si="72"/>
        <v/>
      </c>
      <c r="TS68" s="69" t="str">
        <f t="shared" si="72"/>
        <v/>
      </c>
      <c r="TT68" s="69" t="str">
        <f t="shared" si="72"/>
        <v/>
      </c>
      <c r="TU68" s="69" t="str">
        <f t="shared" si="72"/>
        <v/>
      </c>
      <c r="TV68" s="69" t="str">
        <f t="shared" si="72"/>
        <v/>
      </c>
      <c r="TW68" s="69" t="str">
        <f t="shared" si="72"/>
        <v/>
      </c>
      <c r="TX68" s="69" t="str">
        <f t="shared" si="72"/>
        <v/>
      </c>
      <c r="TY68" s="69" t="str">
        <f t="shared" si="72"/>
        <v/>
      </c>
      <c r="TZ68" s="69" t="str">
        <f t="shared" si="72"/>
        <v/>
      </c>
      <c r="UA68" s="69" t="str">
        <f t="shared" si="72"/>
        <v/>
      </c>
      <c r="UB68" s="69" t="str">
        <f t="shared" si="72"/>
        <v/>
      </c>
      <c r="UC68" s="69" t="str">
        <f t="shared" si="72"/>
        <v/>
      </c>
      <c r="UD68" s="69" t="str">
        <f t="shared" si="72"/>
        <v/>
      </c>
      <c r="UE68" s="69" t="str">
        <f t="shared" si="72"/>
        <v/>
      </c>
      <c r="UF68" s="69" t="str">
        <f t="shared" si="72"/>
        <v/>
      </c>
      <c r="UG68" s="69" t="str">
        <f t="shared" si="72"/>
        <v/>
      </c>
      <c r="UH68" s="69" t="str">
        <f t="shared" si="72"/>
        <v/>
      </c>
      <c r="UI68" s="69" t="str">
        <f t="shared" si="72"/>
        <v/>
      </c>
      <c r="UJ68" s="69" t="str">
        <f t="shared" si="72"/>
        <v/>
      </c>
      <c r="UK68" s="69" t="str">
        <f t="shared" si="72"/>
        <v/>
      </c>
      <c r="UL68" s="69" t="str">
        <f t="shared" si="72"/>
        <v/>
      </c>
      <c r="UM68" s="69" t="str">
        <f t="shared" si="72"/>
        <v/>
      </c>
      <c r="UN68" s="69" t="str">
        <f t="shared" si="72"/>
        <v/>
      </c>
      <c r="UO68" s="69" t="str">
        <f t="shared" si="72"/>
        <v/>
      </c>
      <c r="UP68" s="69" t="str">
        <f t="shared" si="72"/>
        <v/>
      </c>
      <c r="UQ68" s="69" t="str">
        <f t="shared" si="72"/>
        <v/>
      </c>
      <c r="UR68" s="69" t="str">
        <f t="shared" si="72"/>
        <v/>
      </c>
      <c r="US68" s="69" t="str">
        <f t="shared" si="72"/>
        <v/>
      </c>
      <c r="UT68" s="69" t="str">
        <f t="shared" si="72"/>
        <v/>
      </c>
      <c r="UU68" s="69" t="str">
        <f t="shared" si="72"/>
        <v/>
      </c>
      <c r="UV68" s="69" t="str">
        <f t="shared" si="72"/>
        <v/>
      </c>
      <c r="UW68" s="69" t="str">
        <f t="shared" si="72"/>
        <v/>
      </c>
      <c r="UX68" s="69" t="str">
        <f t="shared" si="72"/>
        <v/>
      </c>
      <c r="UY68" s="69" t="str">
        <f t="shared" si="72"/>
        <v/>
      </c>
      <c r="UZ68" s="69" t="str">
        <f t="shared" si="72"/>
        <v/>
      </c>
      <c r="VA68" s="69" t="str">
        <f t="shared" si="72"/>
        <v/>
      </c>
      <c r="VB68" s="69" t="str">
        <f t="shared" si="72"/>
        <v/>
      </c>
      <c r="VC68" s="69" t="str">
        <f t="shared" ref="VC68:XN68" si="73">IF(VC46="","",SUM(VC56:VC59))</f>
        <v/>
      </c>
      <c r="VD68" s="69" t="str">
        <f t="shared" si="73"/>
        <v/>
      </c>
      <c r="VE68" s="69" t="str">
        <f t="shared" si="73"/>
        <v/>
      </c>
      <c r="VF68" s="69" t="str">
        <f t="shared" si="73"/>
        <v/>
      </c>
      <c r="VG68" s="69" t="str">
        <f t="shared" si="73"/>
        <v/>
      </c>
      <c r="VH68" s="69" t="str">
        <f t="shared" si="73"/>
        <v/>
      </c>
      <c r="VI68" s="69" t="str">
        <f t="shared" si="73"/>
        <v/>
      </c>
      <c r="VJ68" s="69" t="str">
        <f t="shared" si="73"/>
        <v/>
      </c>
      <c r="VK68" s="69" t="str">
        <f t="shared" si="73"/>
        <v/>
      </c>
      <c r="VL68" s="69" t="str">
        <f t="shared" si="73"/>
        <v/>
      </c>
      <c r="VM68" s="69" t="str">
        <f t="shared" si="73"/>
        <v/>
      </c>
      <c r="VN68" s="69" t="str">
        <f t="shared" si="73"/>
        <v/>
      </c>
      <c r="VO68" s="69" t="str">
        <f t="shared" si="73"/>
        <v/>
      </c>
      <c r="VP68" s="69" t="str">
        <f t="shared" si="73"/>
        <v/>
      </c>
      <c r="VQ68" s="69" t="str">
        <f t="shared" si="73"/>
        <v/>
      </c>
      <c r="VR68" s="69" t="str">
        <f t="shared" si="73"/>
        <v/>
      </c>
      <c r="VS68" s="69" t="str">
        <f t="shared" si="73"/>
        <v/>
      </c>
      <c r="VT68" s="69" t="str">
        <f t="shared" si="73"/>
        <v/>
      </c>
      <c r="VU68" s="69" t="str">
        <f t="shared" si="73"/>
        <v/>
      </c>
      <c r="VV68" s="69" t="str">
        <f t="shared" si="73"/>
        <v/>
      </c>
      <c r="VW68" s="69" t="str">
        <f t="shared" si="73"/>
        <v/>
      </c>
      <c r="VX68" s="69" t="str">
        <f t="shared" si="73"/>
        <v/>
      </c>
      <c r="VY68" s="69" t="str">
        <f t="shared" si="73"/>
        <v/>
      </c>
      <c r="VZ68" s="69" t="str">
        <f t="shared" si="73"/>
        <v/>
      </c>
      <c r="WA68" s="69" t="str">
        <f t="shared" si="73"/>
        <v/>
      </c>
      <c r="WB68" s="69" t="str">
        <f t="shared" si="73"/>
        <v/>
      </c>
      <c r="WC68" s="69" t="str">
        <f t="shared" si="73"/>
        <v/>
      </c>
      <c r="WD68" s="69" t="str">
        <f t="shared" si="73"/>
        <v/>
      </c>
      <c r="WE68" s="69" t="str">
        <f t="shared" si="73"/>
        <v/>
      </c>
      <c r="WF68" s="69" t="str">
        <f t="shared" si="73"/>
        <v/>
      </c>
      <c r="WG68" s="69" t="str">
        <f t="shared" si="73"/>
        <v/>
      </c>
      <c r="WH68" s="69" t="str">
        <f t="shared" si="73"/>
        <v/>
      </c>
      <c r="WI68" s="69" t="str">
        <f t="shared" si="73"/>
        <v/>
      </c>
      <c r="WJ68" s="69" t="str">
        <f t="shared" si="73"/>
        <v/>
      </c>
      <c r="WK68" s="69" t="str">
        <f t="shared" si="73"/>
        <v/>
      </c>
      <c r="WL68" s="69" t="str">
        <f t="shared" si="73"/>
        <v/>
      </c>
      <c r="WM68" s="69" t="str">
        <f t="shared" si="73"/>
        <v/>
      </c>
      <c r="WN68" s="69" t="str">
        <f t="shared" si="73"/>
        <v/>
      </c>
      <c r="WO68" s="69" t="str">
        <f t="shared" si="73"/>
        <v/>
      </c>
      <c r="WP68" s="69" t="str">
        <f t="shared" si="73"/>
        <v/>
      </c>
      <c r="WQ68" s="69" t="str">
        <f t="shared" si="73"/>
        <v/>
      </c>
      <c r="WR68" s="69" t="str">
        <f t="shared" si="73"/>
        <v/>
      </c>
      <c r="WS68" s="69" t="str">
        <f t="shared" si="73"/>
        <v/>
      </c>
      <c r="WT68" s="69" t="str">
        <f t="shared" si="73"/>
        <v/>
      </c>
      <c r="WU68" s="69" t="str">
        <f t="shared" si="73"/>
        <v/>
      </c>
      <c r="WV68" s="69" t="str">
        <f t="shared" si="73"/>
        <v/>
      </c>
      <c r="WW68" s="69" t="str">
        <f t="shared" si="73"/>
        <v/>
      </c>
      <c r="WX68" s="69" t="str">
        <f t="shared" si="73"/>
        <v/>
      </c>
      <c r="WY68" s="69" t="str">
        <f t="shared" si="73"/>
        <v/>
      </c>
      <c r="WZ68" s="69" t="str">
        <f t="shared" si="73"/>
        <v/>
      </c>
      <c r="XA68" s="69" t="str">
        <f t="shared" si="73"/>
        <v/>
      </c>
      <c r="XB68" s="69" t="str">
        <f t="shared" si="73"/>
        <v/>
      </c>
      <c r="XC68" s="69" t="str">
        <f t="shared" si="73"/>
        <v/>
      </c>
      <c r="XD68" s="69" t="str">
        <f t="shared" si="73"/>
        <v/>
      </c>
      <c r="XE68" s="69" t="str">
        <f t="shared" si="73"/>
        <v/>
      </c>
      <c r="XF68" s="69" t="str">
        <f t="shared" si="73"/>
        <v/>
      </c>
      <c r="XG68" s="69" t="str">
        <f t="shared" si="73"/>
        <v/>
      </c>
      <c r="XH68" s="69" t="str">
        <f t="shared" si="73"/>
        <v/>
      </c>
      <c r="XI68" s="69" t="str">
        <f t="shared" si="73"/>
        <v/>
      </c>
      <c r="XJ68" s="69" t="str">
        <f t="shared" si="73"/>
        <v/>
      </c>
      <c r="XK68" s="69" t="str">
        <f t="shared" si="73"/>
        <v/>
      </c>
      <c r="XL68" s="69" t="str">
        <f t="shared" si="73"/>
        <v/>
      </c>
      <c r="XM68" s="69" t="str">
        <f t="shared" si="73"/>
        <v/>
      </c>
      <c r="XN68" s="69" t="str">
        <f t="shared" si="73"/>
        <v/>
      </c>
      <c r="XO68" s="69" t="str">
        <f t="shared" ref="XO68:ZZ68" si="74">IF(XO46="","",SUM(XO56:XO59))</f>
        <v/>
      </c>
      <c r="XP68" s="69" t="str">
        <f t="shared" si="74"/>
        <v/>
      </c>
      <c r="XQ68" s="69" t="str">
        <f t="shared" si="74"/>
        <v/>
      </c>
      <c r="XR68" s="69" t="str">
        <f t="shared" si="74"/>
        <v/>
      </c>
      <c r="XS68" s="69" t="str">
        <f t="shared" si="74"/>
        <v/>
      </c>
      <c r="XT68" s="69" t="str">
        <f t="shared" si="74"/>
        <v/>
      </c>
      <c r="XU68" s="69" t="str">
        <f t="shared" si="74"/>
        <v/>
      </c>
      <c r="XV68" s="69" t="str">
        <f t="shared" si="74"/>
        <v/>
      </c>
      <c r="XW68" s="69" t="str">
        <f t="shared" si="74"/>
        <v/>
      </c>
      <c r="XX68" s="69" t="str">
        <f t="shared" si="74"/>
        <v/>
      </c>
      <c r="XY68" s="69" t="str">
        <f t="shared" si="74"/>
        <v/>
      </c>
      <c r="XZ68" s="69" t="str">
        <f t="shared" si="74"/>
        <v/>
      </c>
      <c r="YA68" s="69" t="str">
        <f t="shared" si="74"/>
        <v/>
      </c>
      <c r="YB68" s="69" t="str">
        <f t="shared" si="74"/>
        <v/>
      </c>
      <c r="YC68" s="69" t="str">
        <f t="shared" si="74"/>
        <v/>
      </c>
      <c r="YD68" s="69" t="str">
        <f t="shared" si="74"/>
        <v/>
      </c>
      <c r="YE68" s="69" t="str">
        <f t="shared" si="74"/>
        <v/>
      </c>
      <c r="YF68" s="69" t="str">
        <f t="shared" si="74"/>
        <v/>
      </c>
      <c r="YG68" s="69" t="str">
        <f t="shared" si="74"/>
        <v/>
      </c>
      <c r="YH68" s="69" t="str">
        <f t="shared" si="74"/>
        <v/>
      </c>
      <c r="YI68" s="69" t="str">
        <f t="shared" si="74"/>
        <v/>
      </c>
      <c r="YJ68" s="69" t="str">
        <f t="shared" si="74"/>
        <v/>
      </c>
      <c r="YK68" s="69" t="str">
        <f t="shared" si="74"/>
        <v/>
      </c>
      <c r="YL68" s="69" t="str">
        <f t="shared" si="74"/>
        <v/>
      </c>
      <c r="YM68" s="69" t="str">
        <f t="shared" si="74"/>
        <v/>
      </c>
      <c r="YN68" s="69" t="str">
        <f t="shared" si="74"/>
        <v/>
      </c>
      <c r="YO68" s="69" t="str">
        <f t="shared" si="74"/>
        <v/>
      </c>
      <c r="YP68" s="69" t="str">
        <f t="shared" si="74"/>
        <v/>
      </c>
      <c r="YQ68" s="69" t="str">
        <f t="shared" si="74"/>
        <v/>
      </c>
      <c r="YR68" s="69" t="str">
        <f t="shared" si="74"/>
        <v/>
      </c>
      <c r="YS68" s="69" t="str">
        <f t="shared" si="74"/>
        <v/>
      </c>
      <c r="YT68" s="69" t="str">
        <f t="shared" si="74"/>
        <v/>
      </c>
      <c r="YU68" s="69" t="str">
        <f t="shared" si="74"/>
        <v/>
      </c>
      <c r="YV68" s="69" t="str">
        <f t="shared" si="74"/>
        <v/>
      </c>
      <c r="YW68" s="69" t="str">
        <f t="shared" si="74"/>
        <v/>
      </c>
      <c r="YX68" s="69" t="str">
        <f t="shared" si="74"/>
        <v/>
      </c>
      <c r="YY68" s="69" t="str">
        <f t="shared" si="74"/>
        <v/>
      </c>
      <c r="YZ68" s="69" t="str">
        <f t="shared" si="74"/>
        <v/>
      </c>
      <c r="ZA68" s="69" t="str">
        <f t="shared" si="74"/>
        <v/>
      </c>
      <c r="ZB68" s="69" t="str">
        <f t="shared" si="74"/>
        <v/>
      </c>
      <c r="ZC68" s="69" t="str">
        <f t="shared" si="74"/>
        <v/>
      </c>
      <c r="ZD68" s="69" t="str">
        <f t="shared" si="74"/>
        <v/>
      </c>
      <c r="ZE68" s="69" t="str">
        <f t="shared" si="74"/>
        <v/>
      </c>
      <c r="ZF68" s="69" t="str">
        <f t="shared" si="74"/>
        <v/>
      </c>
      <c r="ZG68" s="69" t="str">
        <f t="shared" si="74"/>
        <v/>
      </c>
      <c r="ZH68" s="69" t="str">
        <f t="shared" si="74"/>
        <v/>
      </c>
      <c r="ZI68" s="69" t="str">
        <f t="shared" si="74"/>
        <v/>
      </c>
      <c r="ZJ68" s="69" t="str">
        <f t="shared" si="74"/>
        <v/>
      </c>
      <c r="ZK68" s="69" t="str">
        <f t="shared" si="74"/>
        <v/>
      </c>
      <c r="ZL68" s="69" t="str">
        <f t="shared" si="74"/>
        <v/>
      </c>
      <c r="ZM68" s="69" t="str">
        <f t="shared" si="74"/>
        <v/>
      </c>
      <c r="ZN68" s="69" t="str">
        <f t="shared" si="74"/>
        <v/>
      </c>
      <c r="ZO68" s="69" t="str">
        <f t="shared" si="74"/>
        <v/>
      </c>
      <c r="ZP68" s="69" t="str">
        <f t="shared" si="74"/>
        <v/>
      </c>
      <c r="ZQ68" s="69" t="str">
        <f t="shared" si="74"/>
        <v/>
      </c>
      <c r="ZR68" s="69" t="str">
        <f t="shared" si="74"/>
        <v/>
      </c>
      <c r="ZS68" s="69" t="str">
        <f t="shared" si="74"/>
        <v/>
      </c>
      <c r="ZT68" s="69" t="str">
        <f t="shared" si="74"/>
        <v/>
      </c>
      <c r="ZU68" s="69" t="str">
        <f t="shared" si="74"/>
        <v/>
      </c>
      <c r="ZV68" s="69" t="str">
        <f t="shared" si="74"/>
        <v/>
      </c>
      <c r="ZW68" s="69" t="str">
        <f t="shared" si="74"/>
        <v/>
      </c>
      <c r="ZX68" s="69" t="str">
        <f t="shared" si="74"/>
        <v/>
      </c>
      <c r="ZY68" s="69" t="str">
        <f t="shared" si="74"/>
        <v/>
      </c>
      <c r="ZZ68" s="69" t="str">
        <f t="shared" si="74"/>
        <v/>
      </c>
      <c r="AAA68" s="69" t="str">
        <f t="shared" ref="AAA68:ACL68" si="75">IF(AAA46="","",SUM(AAA56:AAA59))</f>
        <v/>
      </c>
      <c r="AAB68" s="69" t="str">
        <f t="shared" si="75"/>
        <v/>
      </c>
      <c r="AAC68" s="69" t="str">
        <f t="shared" si="75"/>
        <v/>
      </c>
      <c r="AAD68" s="69" t="str">
        <f t="shared" si="75"/>
        <v/>
      </c>
      <c r="AAE68" s="69" t="str">
        <f t="shared" si="75"/>
        <v/>
      </c>
      <c r="AAF68" s="69" t="str">
        <f t="shared" si="75"/>
        <v/>
      </c>
      <c r="AAG68" s="69" t="str">
        <f t="shared" si="75"/>
        <v/>
      </c>
      <c r="AAH68" s="69" t="str">
        <f t="shared" si="75"/>
        <v/>
      </c>
      <c r="AAI68" s="69" t="str">
        <f t="shared" si="75"/>
        <v/>
      </c>
      <c r="AAJ68" s="69" t="str">
        <f t="shared" si="75"/>
        <v/>
      </c>
      <c r="AAK68" s="69" t="str">
        <f t="shared" si="75"/>
        <v/>
      </c>
      <c r="AAL68" s="69" t="str">
        <f t="shared" si="75"/>
        <v/>
      </c>
      <c r="AAM68" s="69" t="str">
        <f t="shared" si="75"/>
        <v/>
      </c>
      <c r="AAN68" s="69" t="str">
        <f t="shared" si="75"/>
        <v/>
      </c>
      <c r="AAO68" s="69" t="str">
        <f t="shared" si="75"/>
        <v/>
      </c>
      <c r="AAP68" s="69" t="str">
        <f t="shared" si="75"/>
        <v/>
      </c>
      <c r="AAQ68" s="69" t="str">
        <f t="shared" si="75"/>
        <v/>
      </c>
      <c r="AAR68" s="69" t="str">
        <f t="shared" si="75"/>
        <v/>
      </c>
      <c r="AAS68" s="69" t="str">
        <f t="shared" si="75"/>
        <v/>
      </c>
      <c r="AAT68" s="69" t="str">
        <f t="shared" si="75"/>
        <v/>
      </c>
      <c r="AAU68" s="69" t="str">
        <f t="shared" si="75"/>
        <v/>
      </c>
      <c r="AAV68" s="69" t="str">
        <f t="shared" si="75"/>
        <v/>
      </c>
      <c r="AAW68" s="69" t="str">
        <f t="shared" si="75"/>
        <v/>
      </c>
      <c r="AAX68" s="69" t="str">
        <f t="shared" si="75"/>
        <v/>
      </c>
      <c r="AAY68" s="69" t="str">
        <f t="shared" si="75"/>
        <v/>
      </c>
      <c r="AAZ68" s="69" t="str">
        <f t="shared" si="75"/>
        <v/>
      </c>
      <c r="ABA68" s="69" t="str">
        <f t="shared" si="75"/>
        <v/>
      </c>
      <c r="ABB68" s="69" t="str">
        <f t="shared" si="75"/>
        <v/>
      </c>
      <c r="ABC68" s="69" t="str">
        <f t="shared" si="75"/>
        <v/>
      </c>
      <c r="ABD68" s="69" t="str">
        <f t="shared" si="75"/>
        <v/>
      </c>
      <c r="ABE68" s="69" t="str">
        <f t="shared" si="75"/>
        <v/>
      </c>
      <c r="ABF68" s="69" t="str">
        <f t="shared" si="75"/>
        <v/>
      </c>
      <c r="ABG68" s="69" t="str">
        <f t="shared" si="75"/>
        <v/>
      </c>
      <c r="ABH68" s="69" t="str">
        <f t="shared" si="75"/>
        <v/>
      </c>
      <c r="ABI68" s="69" t="str">
        <f t="shared" si="75"/>
        <v/>
      </c>
      <c r="ABJ68" s="69" t="str">
        <f t="shared" si="75"/>
        <v/>
      </c>
      <c r="ABK68" s="69" t="str">
        <f t="shared" si="75"/>
        <v/>
      </c>
      <c r="ABL68" s="69" t="str">
        <f t="shared" si="75"/>
        <v/>
      </c>
      <c r="ABM68" s="69" t="str">
        <f t="shared" si="75"/>
        <v/>
      </c>
      <c r="ABN68" s="69" t="str">
        <f t="shared" si="75"/>
        <v/>
      </c>
      <c r="ABO68" s="69" t="str">
        <f t="shared" si="75"/>
        <v/>
      </c>
      <c r="ABP68" s="69" t="str">
        <f t="shared" si="75"/>
        <v/>
      </c>
      <c r="ABQ68" s="69" t="str">
        <f t="shared" si="75"/>
        <v/>
      </c>
      <c r="ABR68" s="69" t="str">
        <f t="shared" si="75"/>
        <v/>
      </c>
      <c r="ABS68" s="69" t="str">
        <f t="shared" si="75"/>
        <v/>
      </c>
      <c r="ABT68" s="69" t="str">
        <f t="shared" si="75"/>
        <v/>
      </c>
      <c r="ABU68" s="69" t="str">
        <f t="shared" si="75"/>
        <v/>
      </c>
      <c r="ABV68" s="69" t="str">
        <f t="shared" si="75"/>
        <v/>
      </c>
      <c r="ABW68" s="69" t="str">
        <f t="shared" si="75"/>
        <v/>
      </c>
      <c r="ABX68" s="69" t="str">
        <f t="shared" si="75"/>
        <v/>
      </c>
      <c r="ABY68" s="69" t="str">
        <f t="shared" si="75"/>
        <v/>
      </c>
      <c r="ABZ68" s="69" t="str">
        <f t="shared" si="75"/>
        <v/>
      </c>
      <c r="ACA68" s="69" t="str">
        <f t="shared" si="75"/>
        <v/>
      </c>
      <c r="ACB68" s="69" t="str">
        <f t="shared" si="75"/>
        <v/>
      </c>
      <c r="ACC68" s="69" t="str">
        <f t="shared" si="75"/>
        <v/>
      </c>
      <c r="ACD68" s="69" t="str">
        <f t="shared" si="75"/>
        <v/>
      </c>
      <c r="ACE68" s="69" t="str">
        <f t="shared" si="75"/>
        <v/>
      </c>
      <c r="ACF68" s="69" t="str">
        <f t="shared" si="75"/>
        <v/>
      </c>
      <c r="ACG68" s="69" t="str">
        <f t="shared" si="75"/>
        <v/>
      </c>
      <c r="ACH68" s="69" t="str">
        <f t="shared" si="75"/>
        <v/>
      </c>
      <c r="ACI68" s="69" t="str">
        <f t="shared" si="75"/>
        <v/>
      </c>
      <c r="ACJ68" s="69" t="str">
        <f t="shared" si="75"/>
        <v/>
      </c>
      <c r="ACK68" s="69" t="str">
        <f t="shared" si="75"/>
        <v/>
      </c>
      <c r="ACL68" s="69" t="str">
        <f t="shared" si="75"/>
        <v/>
      </c>
      <c r="ACM68" s="69" t="str">
        <f t="shared" ref="ACM68:AEX68" si="76">IF(ACM46="","",SUM(ACM56:ACM59))</f>
        <v/>
      </c>
      <c r="ACN68" s="69" t="str">
        <f t="shared" si="76"/>
        <v/>
      </c>
      <c r="ACO68" s="69" t="str">
        <f t="shared" si="76"/>
        <v/>
      </c>
      <c r="ACP68" s="69" t="str">
        <f t="shared" si="76"/>
        <v/>
      </c>
      <c r="ACQ68" s="69" t="str">
        <f t="shared" si="76"/>
        <v/>
      </c>
      <c r="ACR68" s="69" t="str">
        <f t="shared" si="76"/>
        <v/>
      </c>
      <c r="ACS68" s="69" t="str">
        <f t="shared" si="76"/>
        <v/>
      </c>
      <c r="ACT68" s="69" t="str">
        <f t="shared" si="76"/>
        <v/>
      </c>
      <c r="ACU68" s="69" t="str">
        <f t="shared" si="76"/>
        <v/>
      </c>
      <c r="ACV68" s="69" t="str">
        <f t="shared" si="76"/>
        <v/>
      </c>
      <c r="ACW68" s="69" t="str">
        <f t="shared" si="76"/>
        <v/>
      </c>
      <c r="ACX68" s="69" t="str">
        <f t="shared" si="76"/>
        <v/>
      </c>
      <c r="ACY68" s="69" t="str">
        <f t="shared" si="76"/>
        <v/>
      </c>
      <c r="ACZ68" s="69" t="str">
        <f t="shared" si="76"/>
        <v/>
      </c>
      <c r="ADA68" s="69" t="str">
        <f t="shared" si="76"/>
        <v/>
      </c>
      <c r="ADB68" s="69" t="str">
        <f t="shared" si="76"/>
        <v/>
      </c>
      <c r="ADC68" s="69" t="str">
        <f t="shared" si="76"/>
        <v/>
      </c>
      <c r="ADD68" s="69" t="str">
        <f t="shared" si="76"/>
        <v/>
      </c>
      <c r="ADE68" s="69" t="str">
        <f t="shared" si="76"/>
        <v/>
      </c>
      <c r="ADF68" s="69" t="str">
        <f t="shared" si="76"/>
        <v/>
      </c>
      <c r="ADG68" s="69" t="str">
        <f t="shared" si="76"/>
        <v/>
      </c>
      <c r="ADH68" s="69" t="str">
        <f t="shared" si="76"/>
        <v/>
      </c>
      <c r="ADI68" s="69" t="str">
        <f t="shared" si="76"/>
        <v/>
      </c>
      <c r="ADJ68" s="69" t="str">
        <f t="shared" si="76"/>
        <v/>
      </c>
      <c r="ADK68" s="69" t="str">
        <f t="shared" si="76"/>
        <v/>
      </c>
      <c r="ADL68" s="69" t="str">
        <f t="shared" si="76"/>
        <v/>
      </c>
      <c r="ADM68" s="69" t="str">
        <f t="shared" si="76"/>
        <v/>
      </c>
      <c r="ADN68" s="69" t="str">
        <f t="shared" si="76"/>
        <v/>
      </c>
      <c r="ADO68" s="69" t="str">
        <f t="shared" si="76"/>
        <v/>
      </c>
      <c r="ADP68" s="69" t="str">
        <f t="shared" si="76"/>
        <v/>
      </c>
      <c r="ADQ68" s="69" t="str">
        <f t="shared" si="76"/>
        <v/>
      </c>
      <c r="ADR68" s="69" t="str">
        <f t="shared" si="76"/>
        <v/>
      </c>
      <c r="ADS68" s="69" t="str">
        <f t="shared" si="76"/>
        <v/>
      </c>
      <c r="ADT68" s="69" t="str">
        <f t="shared" si="76"/>
        <v/>
      </c>
      <c r="ADU68" s="69" t="str">
        <f t="shared" si="76"/>
        <v/>
      </c>
      <c r="ADV68" s="69" t="str">
        <f t="shared" si="76"/>
        <v/>
      </c>
      <c r="ADW68" s="69" t="str">
        <f t="shared" si="76"/>
        <v/>
      </c>
      <c r="ADX68" s="69" t="str">
        <f t="shared" si="76"/>
        <v/>
      </c>
      <c r="ADY68" s="69" t="str">
        <f t="shared" si="76"/>
        <v/>
      </c>
      <c r="ADZ68" s="69" t="str">
        <f t="shared" si="76"/>
        <v/>
      </c>
      <c r="AEA68" s="69" t="str">
        <f t="shared" si="76"/>
        <v/>
      </c>
      <c r="AEB68" s="69" t="str">
        <f t="shared" si="76"/>
        <v/>
      </c>
      <c r="AEC68" s="69" t="str">
        <f t="shared" si="76"/>
        <v/>
      </c>
      <c r="AED68" s="69" t="str">
        <f t="shared" si="76"/>
        <v/>
      </c>
      <c r="AEE68" s="69" t="str">
        <f t="shared" si="76"/>
        <v/>
      </c>
      <c r="AEF68" s="69" t="str">
        <f t="shared" si="76"/>
        <v/>
      </c>
      <c r="AEG68" s="69" t="str">
        <f t="shared" si="76"/>
        <v/>
      </c>
      <c r="AEH68" s="69" t="str">
        <f t="shared" si="76"/>
        <v/>
      </c>
      <c r="AEI68" s="69" t="str">
        <f t="shared" si="76"/>
        <v/>
      </c>
      <c r="AEJ68" s="69" t="str">
        <f t="shared" si="76"/>
        <v/>
      </c>
      <c r="AEK68" s="69" t="str">
        <f t="shared" si="76"/>
        <v/>
      </c>
      <c r="AEL68" s="69" t="str">
        <f t="shared" si="76"/>
        <v/>
      </c>
      <c r="AEM68" s="69" t="str">
        <f t="shared" si="76"/>
        <v/>
      </c>
      <c r="AEN68" s="69" t="str">
        <f t="shared" si="76"/>
        <v/>
      </c>
      <c r="AEO68" s="69" t="str">
        <f t="shared" si="76"/>
        <v/>
      </c>
      <c r="AEP68" s="69" t="str">
        <f t="shared" si="76"/>
        <v/>
      </c>
      <c r="AEQ68" s="69" t="str">
        <f t="shared" si="76"/>
        <v/>
      </c>
      <c r="AER68" s="69" t="str">
        <f t="shared" si="76"/>
        <v/>
      </c>
      <c r="AES68" s="69" t="str">
        <f t="shared" si="76"/>
        <v/>
      </c>
      <c r="AET68" s="69" t="str">
        <f t="shared" si="76"/>
        <v/>
      </c>
      <c r="AEU68" s="69" t="str">
        <f t="shared" si="76"/>
        <v/>
      </c>
      <c r="AEV68" s="69" t="str">
        <f t="shared" si="76"/>
        <v/>
      </c>
      <c r="AEW68" s="69" t="str">
        <f t="shared" si="76"/>
        <v/>
      </c>
      <c r="AEX68" s="69" t="str">
        <f t="shared" si="76"/>
        <v/>
      </c>
      <c r="AEY68" s="69" t="str">
        <f t="shared" ref="AEY68:AHJ68" si="77">IF(AEY46="","",SUM(AEY56:AEY59))</f>
        <v/>
      </c>
      <c r="AEZ68" s="69" t="str">
        <f t="shared" si="77"/>
        <v/>
      </c>
      <c r="AFA68" s="69" t="str">
        <f t="shared" si="77"/>
        <v/>
      </c>
      <c r="AFB68" s="69" t="str">
        <f t="shared" si="77"/>
        <v/>
      </c>
      <c r="AFC68" s="69" t="str">
        <f t="shared" si="77"/>
        <v/>
      </c>
      <c r="AFD68" s="69" t="str">
        <f t="shared" si="77"/>
        <v/>
      </c>
      <c r="AFE68" s="69" t="str">
        <f t="shared" si="77"/>
        <v/>
      </c>
      <c r="AFF68" s="69" t="str">
        <f t="shared" si="77"/>
        <v/>
      </c>
      <c r="AFG68" s="69" t="str">
        <f t="shared" si="77"/>
        <v/>
      </c>
      <c r="AFH68" s="69" t="str">
        <f t="shared" si="77"/>
        <v/>
      </c>
      <c r="AFI68" s="69" t="str">
        <f t="shared" si="77"/>
        <v/>
      </c>
      <c r="AFJ68" s="69" t="str">
        <f t="shared" si="77"/>
        <v/>
      </c>
      <c r="AFK68" s="69" t="str">
        <f t="shared" si="77"/>
        <v/>
      </c>
      <c r="AFL68" s="69" t="str">
        <f t="shared" si="77"/>
        <v/>
      </c>
      <c r="AFM68" s="69" t="str">
        <f t="shared" si="77"/>
        <v/>
      </c>
      <c r="AFN68" s="69" t="str">
        <f t="shared" si="77"/>
        <v/>
      </c>
      <c r="AFO68" s="69" t="str">
        <f t="shared" si="77"/>
        <v/>
      </c>
      <c r="AFP68" s="69" t="str">
        <f t="shared" si="77"/>
        <v/>
      </c>
      <c r="AFQ68" s="69" t="str">
        <f t="shared" si="77"/>
        <v/>
      </c>
      <c r="AFR68" s="69" t="str">
        <f t="shared" si="77"/>
        <v/>
      </c>
      <c r="AFS68" s="69" t="str">
        <f t="shared" si="77"/>
        <v/>
      </c>
      <c r="AFT68" s="69" t="str">
        <f t="shared" si="77"/>
        <v/>
      </c>
      <c r="AFU68" s="69" t="str">
        <f t="shared" si="77"/>
        <v/>
      </c>
      <c r="AFV68" s="69" t="str">
        <f t="shared" si="77"/>
        <v/>
      </c>
      <c r="AFW68" s="69" t="str">
        <f t="shared" si="77"/>
        <v/>
      </c>
      <c r="AFX68" s="69" t="str">
        <f t="shared" si="77"/>
        <v/>
      </c>
      <c r="AFY68" s="69" t="str">
        <f t="shared" si="77"/>
        <v/>
      </c>
      <c r="AFZ68" s="69" t="str">
        <f t="shared" si="77"/>
        <v/>
      </c>
      <c r="AGA68" s="69" t="str">
        <f t="shared" si="77"/>
        <v/>
      </c>
      <c r="AGB68" s="69" t="str">
        <f t="shared" si="77"/>
        <v/>
      </c>
      <c r="AGC68" s="69" t="str">
        <f t="shared" si="77"/>
        <v/>
      </c>
      <c r="AGD68" s="69" t="str">
        <f t="shared" si="77"/>
        <v/>
      </c>
      <c r="AGE68" s="69" t="str">
        <f t="shared" si="77"/>
        <v/>
      </c>
      <c r="AGF68" s="69" t="str">
        <f t="shared" si="77"/>
        <v/>
      </c>
      <c r="AGG68" s="69" t="str">
        <f t="shared" si="77"/>
        <v/>
      </c>
      <c r="AGH68" s="69" t="str">
        <f t="shared" si="77"/>
        <v/>
      </c>
      <c r="AGI68" s="69" t="str">
        <f t="shared" si="77"/>
        <v/>
      </c>
      <c r="AGJ68" s="69" t="str">
        <f t="shared" si="77"/>
        <v/>
      </c>
      <c r="AGK68" s="69" t="str">
        <f t="shared" si="77"/>
        <v/>
      </c>
      <c r="AGL68" s="69" t="str">
        <f t="shared" si="77"/>
        <v/>
      </c>
      <c r="AGM68" s="69" t="str">
        <f t="shared" si="77"/>
        <v/>
      </c>
      <c r="AGN68" s="69" t="str">
        <f t="shared" si="77"/>
        <v/>
      </c>
      <c r="AGO68" s="69" t="str">
        <f t="shared" si="77"/>
        <v/>
      </c>
      <c r="AGP68" s="69" t="str">
        <f t="shared" si="77"/>
        <v/>
      </c>
      <c r="AGQ68" s="69" t="str">
        <f t="shared" si="77"/>
        <v/>
      </c>
      <c r="AGR68" s="69" t="str">
        <f t="shared" si="77"/>
        <v/>
      </c>
      <c r="AGS68" s="69" t="str">
        <f t="shared" si="77"/>
        <v/>
      </c>
      <c r="AGT68" s="69" t="str">
        <f t="shared" si="77"/>
        <v/>
      </c>
      <c r="AGU68" s="69" t="str">
        <f t="shared" si="77"/>
        <v/>
      </c>
      <c r="AGV68" s="69" t="str">
        <f t="shared" si="77"/>
        <v/>
      </c>
      <c r="AGW68" s="69" t="str">
        <f t="shared" si="77"/>
        <v/>
      </c>
      <c r="AGX68" s="69" t="str">
        <f t="shared" si="77"/>
        <v/>
      </c>
      <c r="AGY68" s="69" t="str">
        <f t="shared" si="77"/>
        <v/>
      </c>
      <c r="AGZ68" s="69" t="str">
        <f t="shared" si="77"/>
        <v/>
      </c>
      <c r="AHA68" s="69" t="str">
        <f t="shared" si="77"/>
        <v/>
      </c>
      <c r="AHB68" s="69" t="str">
        <f t="shared" si="77"/>
        <v/>
      </c>
      <c r="AHC68" s="69" t="str">
        <f t="shared" si="77"/>
        <v/>
      </c>
      <c r="AHD68" s="69" t="str">
        <f t="shared" si="77"/>
        <v/>
      </c>
      <c r="AHE68" s="69" t="str">
        <f t="shared" si="77"/>
        <v/>
      </c>
      <c r="AHF68" s="69" t="str">
        <f t="shared" si="77"/>
        <v/>
      </c>
      <c r="AHG68" s="69" t="str">
        <f t="shared" si="77"/>
        <v/>
      </c>
      <c r="AHH68" s="69" t="str">
        <f t="shared" si="77"/>
        <v/>
      </c>
      <c r="AHI68" s="69" t="str">
        <f t="shared" si="77"/>
        <v/>
      </c>
      <c r="AHJ68" s="69" t="str">
        <f t="shared" si="77"/>
        <v/>
      </c>
      <c r="AHK68" s="69" t="str">
        <f t="shared" ref="AHK68:AJV68" si="78">IF(AHK46="","",SUM(AHK56:AHK59))</f>
        <v/>
      </c>
      <c r="AHL68" s="69" t="str">
        <f t="shared" si="78"/>
        <v/>
      </c>
      <c r="AHM68" s="69" t="str">
        <f t="shared" si="78"/>
        <v/>
      </c>
      <c r="AHN68" s="69" t="str">
        <f t="shared" si="78"/>
        <v/>
      </c>
      <c r="AHO68" s="69" t="str">
        <f t="shared" si="78"/>
        <v/>
      </c>
      <c r="AHP68" s="69" t="str">
        <f t="shared" si="78"/>
        <v/>
      </c>
      <c r="AHQ68" s="69" t="str">
        <f t="shared" si="78"/>
        <v/>
      </c>
      <c r="AHR68" s="69" t="str">
        <f t="shared" si="78"/>
        <v/>
      </c>
      <c r="AHS68" s="69" t="str">
        <f t="shared" si="78"/>
        <v/>
      </c>
      <c r="AHT68" s="69" t="str">
        <f t="shared" si="78"/>
        <v/>
      </c>
      <c r="AHU68" s="69" t="str">
        <f t="shared" si="78"/>
        <v/>
      </c>
      <c r="AHV68" s="69" t="str">
        <f t="shared" si="78"/>
        <v/>
      </c>
      <c r="AHW68" s="69" t="str">
        <f t="shared" si="78"/>
        <v/>
      </c>
      <c r="AHX68" s="69" t="str">
        <f t="shared" si="78"/>
        <v/>
      </c>
      <c r="AHY68" s="69" t="str">
        <f t="shared" si="78"/>
        <v/>
      </c>
      <c r="AHZ68" s="69" t="str">
        <f t="shared" si="78"/>
        <v/>
      </c>
      <c r="AIA68" s="69" t="str">
        <f t="shared" si="78"/>
        <v/>
      </c>
      <c r="AIB68" s="69" t="str">
        <f t="shared" si="78"/>
        <v/>
      </c>
      <c r="AIC68" s="69" t="str">
        <f t="shared" si="78"/>
        <v/>
      </c>
      <c r="AID68" s="69" t="str">
        <f t="shared" si="78"/>
        <v/>
      </c>
      <c r="AIE68" s="69" t="str">
        <f t="shared" si="78"/>
        <v/>
      </c>
      <c r="AIF68" s="69" t="str">
        <f t="shared" si="78"/>
        <v/>
      </c>
      <c r="AIG68" s="69" t="str">
        <f t="shared" si="78"/>
        <v/>
      </c>
      <c r="AIH68" s="69" t="str">
        <f t="shared" si="78"/>
        <v/>
      </c>
      <c r="AII68" s="69" t="str">
        <f t="shared" si="78"/>
        <v/>
      </c>
      <c r="AIJ68" s="69" t="str">
        <f t="shared" si="78"/>
        <v/>
      </c>
      <c r="AIK68" s="69" t="str">
        <f t="shared" si="78"/>
        <v/>
      </c>
      <c r="AIL68" s="69" t="str">
        <f t="shared" si="78"/>
        <v/>
      </c>
      <c r="AIM68" s="69" t="str">
        <f t="shared" si="78"/>
        <v/>
      </c>
      <c r="AIN68" s="69" t="str">
        <f t="shared" si="78"/>
        <v/>
      </c>
      <c r="AIO68" s="69" t="str">
        <f t="shared" si="78"/>
        <v/>
      </c>
      <c r="AIP68" s="69" t="str">
        <f t="shared" si="78"/>
        <v/>
      </c>
      <c r="AIQ68" s="69" t="str">
        <f t="shared" si="78"/>
        <v/>
      </c>
      <c r="AIR68" s="69" t="str">
        <f t="shared" si="78"/>
        <v/>
      </c>
      <c r="AIS68" s="69" t="str">
        <f t="shared" si="78"/>
        <v/>
      </c>
      <c r="AIT68" s="69" t="str">
        <f t="shared" si="78"/>
        <v/>
      </c>
      <c r="AIU68" s="69" t="str">
        <f t="shared" si="78"/>
        <v/>
      </c>
      <c r="AIV68" s="69" t="str">
        <f t="shared" si="78"/>
        <v/>
      </c>
      <c r="AIW68" s="69" t="str">
        <f t="shared" si="78"/>
        <v/>
      </c>
      <c r="AIX68" s="69" t="str">
        <f t="shared" si="78"/>
        <v/>
      </c>
      <c r="AIY68" s="69" t="str">
        <f t="shared" si="78"/>
        <v/>
      </c>
      <c r="AIZ68" s="69" t="str">
        <f t="shared" si="78"/>
        <v/>
      </c>
      <c r="AJA68" s="69" t="str">
        <f t="shared" si="78"/>
        <v/>
      </c>
      <c r="AJB68" s="69" t="str">
        <f t="shared" si="78"/>
        <v/>
      </c>
      <c r="AJC68" s="69" t="str">
        <f t="shared" si="78"/>
        <v/>
      </c>
      <c r="AJD68" s="69" t="str">
        <f t="shared" si="78"/>
        <v/>
      </c>
      <c r="AJE68" s="69" t="str">
        <f t="shared" si="78"/>
        <v/>
      </c>
      <c r="AJF68" s="69" t="str">
        <f t="shared" si="78"/>
        <v/>
      </c>
      <c r="AJG68" s="69" t="str">
        <f t="shared" si="78"/>
        <v/>
      </c>
      <c r="AJH68" s="69" t="str">
        <f t="shared" si="78"/>
        <v/>
      </c>
      <c r="AJI68" s="69" t="str">
        <f t="shared" si="78"/>
        <v/>
      </c>
      <c r="AJJ68" s="69" t="str">
        <f t="shared" si="78"/>
        <v/>
      </c>
      <c r="AJK68" s="69" t="str">
        <f t="shared" si="78"/>
        <v/>
      </c>
      <c r="AJL68" s="69" t="str">
        <f t="shared" si="78"/>
        <v/>
      </c>
      <c r="AJM68" s="69" t="str">
        <f t="shared" si="78"/>
        <v/>
      </c>
      <c r="AJN68" s="69" t="str">
        <f t="shared" si="78"/>
        <v/>
      </c>
      <c r="AJO68" s="69" t="str">
        <f t="shared" si="78"/>
        <v/>
      </c>
      <c r="AJP68" s="69" t="str">
        <f t="shared" si="78"/>
        <v/>
      </c>
      <c r="AJQ68" s="69" t="str">
        <f t="shared" si="78"/>
        <v/>
      </c>
      <c r="AJR68" s="69" t="str">
        <f t="shared" si="78"/>
        <v/>
      </c>
      <c r="AJS68" s="69" t="str">
        <f t="shared" si="78"/>
        <v/>
      </c>
      <c r="AJT68" s="69" t="str">
        <f t="shared" si="78"/>
        <v/>
      </c>
      <c r="AJU68" s="69" t="str">
        <f t="shared" si="78"/>
        <v/>
      </c>
      <c r="AJV68" s="69" t="str">
        <f t="shared" si="78"/>
        <v/>
      </c>
      <c r="AJW68" s="69" t="str">
        <f t="shared" ref="AJW68:ALU68" si="79">IF(AJW46="","",SUM(AJW56:AJW59))</f>
        <v/>
      </c>
      <c r="AJX68" s="69" t="str">
        <f t="shared" si="79"/>
        <v/>
      </c>
      <c r="AJY68" s="69" t="str">
        <f t="shared" si="79"/>
        <v/>
      </c>
      <c r="AJZ68" s="69" t="str">
        <f t="shared" si="79"/>
        <v/>
      </c>
      <c r="AKA68" s="69" t="str">
        <f t="shared" si="79"/>
        <v/>
      </c>
      <c r="AKB68" s="69" t="str">
        <f t="shared" si="79"/>
        <v/>
      </c>
      <c r="AKC68" s="69" t="str">
        <f t="shared" si="79"/>
        <v/>
      </c>
      <c r="AKD68" s="69" t="str">
        <f t="shared" si="79"/>
        <v/>
      </c>
      <c r="AKE68" s="69" t="str">
        <f t="shared" si="79"/>
        <v/>
      </c>
      <c r="AKF68" s="69" t="str">
        <f t="shared" si="79"/>
        <v/>
      </c>
      <c r="AKG68" s="69" t="str">
        <f t="shared" si="79"/>
        <v/>
      </c>
      <c r="AKH68" s="69" t="str">
        <f t="shared" si="79"/>
        <v/>
      </c>
      <c r="AKI68" s="69" t="str">
        <f t="shared" si="79"/>
        <v/>
      </c>
      <c r="AKJ68" s="69" t="str">
        <f t="shared" si="79"/>
        <v/>
      </c>
      <c r="AKK68" s="69" t="str">
        <f t="shared" si="79"/>
        <v/>
      </c>
      <c r="AKL68" s="69" t="str">
        <f t="shared" si="79"/>
        <v/>
      </c>
      <c r="AKM68" s="69" t="str">
        <f t="shared" si="79"/>
        <v/>
      </c>
      <c r="AKN68" s="69" t="str">
        <f t="shared" si="79"/>
        <v/>
      </c>
      <c r="AKO68" s="69" t="str">
        <f t="shared" si="79"/>
        <v/>
      </c>
      <c r="AKP68" s="69" t="str">
        <f t="shared" si="79"/>
        <v/>
      </c>
      <c r="AKQ68" s="69" t="str">
        <f t="shared" si="79"/>
        <v/>
      </c>
      <c r="AKR68" s="69" t="str">
        <f t="shared" si="79"/>
        <v/>
      </c>
      <c r="AKS68" s="69" t="str">
        <f t="shared" si="79"/>
        <v/>
      </c>
      <c r="AKT68" s="69" t="str">
        <f t="shared" si="79"/>
        <v/>
      </c>
      <c r="AKU68" s="69" t="str">
        <f t="shared" si="79"/>
        <v/>
      </c>
      <c r="AKV68" s="69" t="str">
        <f t="shared" si="79"/>
        <v/>
      </c>
      <c r="AKW68" s="69" t="str">
        <f t="shared" si="79"/>
        <v/>
      </c>
      <c r="AKX68" s="69" t="str">
        <f t="shared" si="79"/>
        <v/>
      </c>
      <c r="AKY68" s="69" t="str">
        <f t="shared" si="79"/>
        <v/>
      </c>
      <c r="AKZ68" s="69" t="str">
        <f t="shared" si="79"/>
        <v/>
      </c>
      <c r="ALA68" s="69" t="str">
        <f t="shared" si="79"/>
        <v/>
      </c>
      <c r="ALB68" s="69" t="str">
        <f t="shared" si="79"/>
        <v/>
      </c>
      <c r="ALC68" s="69" t="str">
        <f t="shared" si="79"/>
        <v/>
      </c>
      <c r="ALD68" s="69" t="str">
        <f t="shared" si="79"/>
        <v/>
      </c>
      <c r="ALE68" s="69" t="str">
        <f t="shared" si="79"/>
        <v/>
      </c>
      <c r="ALF68" s="69" t="str">
        <f t="shared" si="79"/>
        <v/>
      </c>
      <c r="ALG68" s="69" t="str">
        <f t="shared" si="79"/>
        <v/>
      </c>
      <c r="ALH68" s="69" t="str">
        <f t="shared" si="79"/>
        <v/>
      </c>
      <c r="ALI68" s="69" t="str">
        <f t="shared" si="79"/>
        <v/>
      </c>
      <c r="ALJ68" s="69" t="str">
        <f t="shared" si="79"/>
        <v/>
      </c>
      <c r="ALK68" s="69" t="str">
        <f t="shared" si="79"/>
        <v/>
      </c>
      <c r="ALL68" s="69" t="str">
        <f t="shared" si="79"/>
        <v/>
      </c>
      <c r="ALM68" s="69" t="str">
        <f t="shared" si="79"/>
        <v/>
      </c>
      <c r="ALN68" s="69" t="str">
        <f t="shared" si="79"/>
        <v/>
      </c>
      <c r="ALO68" s="69" t="str">
        <f t="shared" si="79"/>
        <v/>
      </c>
      <c r="ALP68" s="69" t="str">
        <f t="shared" si="79"/>
        <v/>
      </c>
      <c r="ALQ68" s="69" t="str">
        <f t="shared" si="79"/>
        <v/>
      </c>
      <c r="ALR68" s="69" t="str">
        <f t="shared" si="79"/>
        <v/>
      </c>
      <c r="ALS68" s="69" t="str">
        <f t="shared" si="79"/>
        <v/>
      </c>
      <c r="ALT68" s="69" t="str">
        <f t="shared" si="79"/>
        <v/>
      </c>
      <c r="ALU68" s="69" t="str">
        <f t="shared" si="79"/>
        <v/>
      </c>
    </row>
    <row r="69" spans="1:1037" s="69" customFormat="1" ht="13" x14ac:dyDescent="0.3">
      <c r="A69" s="11">
        <v>65</v>
      </c>
      <c r="B69" s="225" t="s">
        <v>152</v>
      </c>
      <c r="C69" s="12" t="s">
        <v>153</v>
      </c>
      <c r="D69" s="68"/>
      <c r="E69" s="68"/>
      <c r="F69" s="68"/>
      <c r="G69" s="68"/>
      <c r="H69" s="69" t="str">
        <f t="shared" ref="H69:BG69" si="80">IF(H47="","",SUM(H60:H63))</f>
        <v/>
      </c>
      <c r="I69" s="69" t="str">
        <f t="shared" si="80"/>
        <v/>
      </c>
      <c r="J69" s="69" t="str">
        <f t="shared" si="80"/>
        <v/>
      </c>
      <c r="K69" s="69" t="str">
        <f t="shared" si="80"/>
        <v/>
      </c>
      <c r="L69" s="69" t="str">
        <f t="shared" si="80"/>
        <v/>
      </c>
      <c r="M69" s="69" t="str">
        <f t="shared" si="80"/>
        <v/>
      </c>
      <c r="N69" s="69" t="str">
        <f t="shared" si="80"/>
        <v/>
      </c>
      <c r="O69" s="69" t="str">
        <f t="shared" si="80"/>
        <v/>
      </c>
      <c r="P69" s="69" t="str">
        <f t="shared" si="80"/>
        <v/>
      </c>
      <c r="Q69" s="69" t="str">
        <f t="shared" si="80"/>
        <v/>
      </c>
      <c r="R69" s="69" t="str">
        <f t="shared" si="80"/>
        <v/>
      </c>
      <c r="S69" s="69" t="str">
        <f t="shared" si="80"/>
        <v/>
      </c>
      <c r="T69" s="69" t="str">
        <f t="shared" si="80"/>
        <v/>
      </c>
      <c r="U69" s="69" t="str">
        <f t="shared" si="80"/>
        <v/>
      </c>
      <c r="V69" s="69" t="str">
        <f t="shared" si="80"/>
        <v/>
      </c>
      <c r="W69" s="69" t="str">
        <f t="shared" si="80"/>
        <v/>
      </c>
      <c r="X69" s="69" t="str">
        <f t="shared" si="80"/>
        <v/>
      </c>
      <c r="Y69" s="69" t="str">
        <f t="shared" si="80"/>
        <v/>
      </c>
      <c r="Z69" s="69" t="str">
        <f t="shared" si="80"/>
        <v/>
      </c>
      <c r="AA69" s="69" t="str">
        <f t="shared" si="80"/>
        <v/>
      </c>
      <c r="AB69" s="69" t="str">
        <f t="shared" si="80"/>
        <v/>
      </c>
      <c r="AC69" s="69" t="str">
        <f t="shared" si="80"/>
        <v/>
      </c>
      <c r="AD69" s="69" t="str">
        <f t="shared" si="80"/>
        <v/>
      </c>
      <c r="AE69" s="69" t="str">
        <f t="shared" si="80"/>
        <v/>
      </c>
      <c r="AF69" s="69" t="str">
        <f t="shared" si="80"/>
        <v/>
      </c>
      <c r="AG69" s="69" t="str">
        <f t="shared" si="80"/>
        <v/>
      </c>
      <c r="AH69" s="69" t="str">
        <f t="shared" si="80"/>
        <v/>
      </c>
      <c r="AI69" s="69" t="str">
        <f t="shared" si="80"/>
        <v/>
      </c>
      <c r="AJ69" s="69" t="str">
        <f t="shared" si="80"/>
        <v/>
      </c>
      <c r="AK69" s="69" t="str">
        <f t="shared" si="80"/>
        <v/>
      </c>
      <c r="AL69" s="69" t="str">
        <f t="shared" si="80"/>
        <v/>
      </c>
      <c r="AM69" s="69" t="str">
        <f t="shared" si="80"/>
        <v/>
      </c>
      <c r="AN69" s="69" t="str">
        <f t="shared" si="80"/>
        <v/>
      </c>
      <c r="AO69" s="69" t="str">
        <f t="shared" si="80"/>
        <v/>
      </c>
      <c r="AP69" s="69" t="str">
        <f t="shared" si="80"/>
        <v/>
      </c>
      <c r="AQ69" s="69" t="str">
        <f t="shared" si="80"/>
        <v/>
      </c>
      <c r="AR69" s="69" t="str">
        <f t="shared" si="80"/>
        <v/>
      </c>
      <c r="AS69" s="69" t="str">
        <f t="shared" si="80"/>
        <v/>
      </c>
      <c r="AT69" s="69" t="str">
        <f t="shared" si="80"/>
        <v/>
      </c>
      <c r="AU69" s="69" t="str">
        <f t="shared" si="80"/>
        <v/>
      </c>
      <c r="AV69" s="69" t="str">
        <f t="shared" si="80"/>
        <v/>
      </c>
      <c r="AW69" s="69" t="str">
        <f t="shared" si="80"/>
        <v/>
      </c>
      <c r="AX69" s="69" t="str">
        <f t="shared" si="80"/>
        <v/>
      </c>
      <c r="AY69" s="69" t="str">
        <f t="shared" si="80"/>
        <v/>
      </c>
      <c r="AZ69" s="69" t="str">
        <f t="shared" si="80"/>
        <v/>
      </c>
      <c r="BA69" s="69" t="str">
        <f t="shared" si="80"/>
        <v/>
      </c>
      <c r="BB69" s="69" t="str">
        <f t="shared" si="80"/>
        <v/>
      </c>
      <c r="BC69" s="69" t="str">
        <f t="shared" si="80"/>
        <v/>
      </c>
      <c r="BD69" s="69" t="str">
        <f t="shared" si="80"/>
        <v/>
      </c>
      <c r="BE69" s="69" t="str">
        <f t="shared" si="80"/>
        <v/>
      </c>
      <c r="BF69" s="69" t="str">
        <f t="shared" si="80"/>
        <v/>
      </c>
      <c r="BG69" s="69" t="str">
        <f t="shared" si="80"/>
        <v/>
      </c>
      <c r="BP69" s="69">
        <f t="shared" ref="BP69:DV69" si="81">IF(BP47="","",SUM(BP60:BP63))</f>
        <v>62373</v>
      </c>
      <c r="BQ69" s="69">
        <f>IF(BQ47="","",SUM(BQ60:BQ63))</f>
        <v>69629</v>
      </c>
      <c r="BR69" s="69">
        <f>IF(BR47="","",SUM(BR60:BR63))</f>
        <v>68604</v>
      </c>
      <c r="BS69" s="69">
        <f t="shared" si="81"/>
        <v>80276</v>
      </c>
      <c r="BT69" s="69">
        <f t="shared" si="81"/>
        <v>79412</v>
      </c>
      <c r="BU69" s="69">
        <f t="shared" si="81"/>
        <v>73711</v>
      </c>
      <c r="BV69" s="69">
        <f t="shared" si="81"/>
        <v>73237</v>
      </c>
      <c r="BW69" s="69">
        <f t="shared" si="81"/>
        <v>74785</v>
      </c>
      <c r="BX69" s="69" t="str">
        <f t="shared" si="81"/>
        <v/>
      </c>
      <c r="BY69" s="69" t="str">
        <f t="shared" si="81"/>
        <v/>
      </c>
      <c r="BZ69" s="69" t="str">
        <f t="shared" si="81"/>
        <v/>
      </c>
      <c r="CA69" s="69" t="str">
        <f t="shared" si="81"/>
        <v/>
      </c>
      <c r="CB69" s="69" t="str">
        <f t="shared" si="81"/>
        <v/>
      </c>
      <c r="CC69" s="69" t="str">
        <f t="shared" si="81"/>
        <v/>
      </c>
      <c r="CD69" s="69" t="str">
        <f t="shared" si="81"/>
        <v/>
      </c>
      <c r="CE69" s="69" t="str">
        <f t="shared" si="81"/>
        <v/>
      </c>
      <c r="CF69" s="69" t="str">
        <f t="shared" si="81"/>
        <v/>
      </c>
      <c r="CG69" s="69" t="str">
        <f t="shared" si="81"/>
        <v/>
      </c>
      <c r="CH69" s="69" t="str">
        <f t="shared" si="81"/>
        <v/>
      </c>
      <c r="CI69" s="69" t="str">
        <f t="shared" si="81"/>
        <v/>
      </c>
      <c r="CJ69" s="69" t="str">
        <f t="shared" si="81"/>
        <v/>
      </c>
      <c r="CK69" s="69" t="str">
        <f t="shared" si="81"/>
        <v/>
      </c>
      <c r="CL69" s="69" t="str">
        <f t="shared" si="81"/>
        <v/>
      </c>
      <c r="CM69" s="69" t="str">
        <f t="shared" si="81"/>
        <v/>
      </c>
      <c r="CN69" s="69" t="str">
        <f t="shared" si="81"/>
        <v/>
      </c>
      <c r="CO69" s="69" t="str">
        <f t="shared" si="81"/>
        <v/>
      </c>
      <c r="CP69" s="69" t="str">
        <f t="shared" si="81"/>
        <v/>
      </c>
      <c r="CQ69" s="69" t="str">
        <f t="shared" si="81"/>
        <v/>
      </c>
      <c r="CR69" s="69" t="str">
        <f t="shared" si="81"/>
        <v/>
      </c>
      <c r="CS69" s="69" t="str">
        <f t="shared" si="81"/>
        <v/>
      </c>
      <c r="CT69" s="69" t="str">
        <f t="shared" si="81"/>
        <v/>
      </c>
      <c r="CU69" s="69" t="str">
        <f t="shared" si="81"/>
        <v/>
      </c>
      <c r="CV69" s="69" t="str">
        <f t="shared" si="81"/>
        <v/>
      </c>
      <c r="CW69" s="69" t="str">
        <f t="shared" si="81"/>
        <v/>
      </c>
      <c r="CX69" s="69" t="str">
        <f t="shared" si="81"/>
        <v/>
      </c>
      <c r="CY69" s="69" t="str">
        <f t="shared" si="81"/>
        <v/>
      </c>
      <c r="CZ69" s="69" t="str">
        <f t="shared" si="81"/>
        <v/>
      </c>
      <c r="DA69" s="69" t="str">
        <f t="shared" si="81"/>
        <v/>
      </c>
      <c r="DB69" s="69" t="str">
        <f t="shared" si="81"/>
        <v/>
      </c>
      <c r="DC69" s="69" t="str">
        <f t="shared" si="81"/>
        <v/>
      </c>
      <c r="DD69" s="69" t="str">
        <f t="shared" si="81"/>
        <v/>
      </c>
      <c r="DE69" s="69" t="str">
        <f t="shared" si="81"/>
        <v/>
      </c>
      <c r="DF69" s="69" t="str">
        <f t="shared" si="81"/>
        <v/>
      </c>
      <c r="DG69" s="69" t="str">
        <f t="shared" si="81"/>
        <v/>
      </c>
      <c r="DH69" s="69" t="str">
        <f t="shared" si="81"/>
        <v/>
      </c>
      <c r="DI69" s="69" t="str">
        <f t="shared" si="81"/>
        <v/>
      </c>
      <c r="DJ69" s="69" t="str">
        <f t="shared" si="81"/>
        <v/>
      </c>
      <c r="DK69" s="69" t="str">
        <f t="shared" si="81"/>
        <v/>
      </c>
      <c r="DL69" s="69" t="str">
        <f t="shared" si="81"/>
        <v/>
      </c>
      <c r="DM69" s="69" t="str">
        <f t="shared" si="81"/>
        <v/>
      </c>
      <c r="DN69" s="69" t="str">
        <f t="shared" si="81"/>
        <v/>
      </c>
      <c r="DO69" s="69" t="str">
        <f t="shared" si="81"/>
        <v/>
      </c>
      <c r="DP69" s="69" t="str">
        <f t="shared" si="81"/>
        <v/>
      </c>
      <c r="DQ69" s="69" t="str">
        <f t="shared" si="81"/>
        <v/>
      </c>
      <c r="DR69" s="69" t="str">
        <f t="shared" si="81"/>
        <v/>
      </c>
      <c r="DS69" s="69" t="str">
        <f t="shared" si="81"/>
        <v/>
      </c>
      <c r="DT69" s="69" t="str">
        <f t="shared" si="81"/>
        <v/>
      </c>
      <c r="DU69" s="69" t="str">
        <f t="shared" si="81"/>
        <v/>
      </c>
      <c r="DV69" s="69" t="str">
        <f t="shared" si="81"/>
        <v/>
      </c>
      <c r="DW69" s="69" t="str">
        <f t="shared" ref="DW69:GH69" si="82">IF(DW47="","",SUM(DW60:DW63))</f>
        <v/>
      </c>
      <c r="DX69" s="69" t="str">
        <f t="shared" si="82"/>
        <v/>
      </c>
      <c r="DY69" s="69" t="str">
        <f t="shared" si="82"/>
        <v/>
      </c>
      <c r="DZ69" s="69" t="str">
        <f t="shared" si="82"/>
        <v/>
      </c>
      <c r="EA69" s="69" t="str">
        <f t="shared" si="82"/>
        <v/>
      </c>
      <c r="EB69" s="69" t="str">
        <f t="shared" si="82"/>
        <v/>
      </c>
      <c r="EC69" s="69" t="str">
        <f t="shared" si="82"/>
        <v/>
      </c>
      <c r="ED69" s="69" t="str">
        <f t="shared" si="82"/>
        <v/>
      </c>
      <c r="EE69" s="69" t="str">
        <f t="shared" si="82"/>
        <v/>
      </c>
      <c r="EF69" s="69" t="str">
        <f t="shared" si="82"/>
        <v/>
      </c>
      <c r="EG69" s="69" t="str">
        <f t="shared" si="82"/>
        <v/>
      </c>
      <c r="EH69" s="69" t="str">
        <f t="shared" si="82"/>
        <v/>
      </c>
      <c r="EI69" s="69" t="str">
        <f t="shared" si="82"/>
        <v/>
      </c>
      <c r="EJ69" s="69" t="str">
        <f t="shared" si="82"/>
        <v/>
      </c>
      <c r="EK69" s="69" t="str">
        <f t="shared" si="82"/>
        <v/>
      </c>
      <c r="EL69" s="69" t="str">
        <f t="shared" si="82"/>
        <v/>
      </c>
      <c r="EM69" s="69" t="str">
        <f t="shared" si="82"/>
        <v/>
      </c>
      <c r="EN69" s="69" t="str">
        <f t="shared" si="82"/>
        <v/>
      </c>
      <c r="EO69" s="69" t="str">
        <f t="shared" si="82"/>
        <v/>
      </c>
      <c r="EP69" s="69" t="str">
        <f t="shared" si="82"/>
        <v/>
      </c>
      <c r="EQ69" s="69" t="str">
        <f t="shared" si="82"/>
        <v/>
      </c>
      <c r="ER69" s="69" t="str">
        <f t="shared" si="82"/>
        <v/>
      </c>
      <c r="ES69" s="69" t="str">
        <f t="shared" si="82"/>
        <v/>
      </c>
      <c r="ET69" s="69" t="str">
        <f t="shared" si="82"/>
        <v/>
      </c>
      <c r="EU69" s="69" t="str">
        <f t="shared" si="82"/>
        <v/>
      </c>
      <c r="EV69" s="69" t="str">
        <f t="shared" si="82"/>
        <v/>
      </c>
      <c r="EW69" s="69" t="str">
        <f t="shared" si="82"/>
        <v/>
      </c>
      <c r="EX69" s="69" t="str">
        <f t="shared" si="82"/>
        <v/>
      </c>
      <c r="EY69" s="69" t="str">
        <f t="shared" si="82"/>
        <v/>
      </c>
      <c r="EZ69" s="69" t="str">
        <f t="shared" si="82"/>
        <v/>
      </c>
      <c r="FA69" s="69" t="str">
        <f t="shared" si="82"/>
        <v/>
      </c>
      <c r="FB69" s="69" t="str">
        <f t="shared" si="82"/>
        <v/>
      </c>
      <c r="FC69" s="69" t="str">
        <f t="shared" si="82"/>
        <v/>
      </c>
      <c r="FD69" s="69" t="str">
        <f t="shared" si="82"/>
        <v/>
      </c>
      <c r="FE69" s="69" t="str">
        <f t="shared" si="82"/>
        <v/>
      </c>
      <c r="FF69" s="69" t="str">
        <f t="shared" si="82"/>
        <v/>
      </c>
      <c r="FG69" s="69" t="str">
        <f t="shared" si="82"/>
        <v/>
      </c>
      <c r="FH69" s="69" t="str">
        <f t="shared" si="82"/>
        <v/>
      </c>
      <c r="FI69" s="69" t="str">
        <f t="shared" si="82"/>
        <v/>
      </c>
      <c r="FJ69" s="69" t="str">
        <f t="shared" si="82"/>
        <v/>
      </c>
      <c r="FK69" s="69" t="str">
        <f t="shared" si="82"/>
        <v/>
      </c>
      <c r="FL69" s="69" t="str">
        <f t="shared" si="82"/>
        <v/>
      </c>
      <c r="FM69" s="69" t="str">
        <f t="shared" si="82"/>
        <v/>
      </c>
      <c r="FN69" s="69" t="str">
        <f t="shared" si="82"/>
        <v/>
      </c>
      <c r="FO69" s="69" t="str">
        <f t="shared" si="82"/>
        <v/>
      </c>
      <c r="FP69" s="69" t="str">
        <f t="shared" si="82"/>
        <v/>
      </c>
      <c r="FQ69" s="69" t="str">
        <f t="shared" si="82"/>
        <v/>
      </c>
      <c r="FR69" s="69" t="str">
        <f t="shared" si="82"/>
        <v/>
      </c>
      <c r="FS69" s="69" t="str">
        <f t="shared" si="82"/>
        <v/>
      </c>
      <c r="FT69" s="69" t="str">
        <f t="shared" si="82"/>
        <v/>
      </c>
      <c r="FU69" s="69" t="str">
        <f t="shared" si="82"/>
        <v/>
      </c>
      <c r="FV69" s="69" t="str">
        <f t="shared" si="82"/>
        <v/>
      </c>
      <c r="FW69" s="69" t="str">
        <f t="shared" si="82"/>
        <v/>
      </c>
      <c r="FX69" s="69" t="str">
        <f t="shared" si="82"/>
        <v/>
      </c>
      <c r="FY69" s="69" t="str">
        <f t="shared" si="82"/>
        <v/>
      </c>
      <c r="FZ69" s="69" t="str">
        <f t="shared" si="82"/>
        <v/>
      </c>
      <c r="GA69" s="69" t="str">
        <f t="shared" si="82"/>
        <v/>
      </c>
      <c r="GB69" s="69" t="str">
        <f t="shared" si="82"/>
        <v/>
      </c>
      <c r="GC69" s="69" t="str">
        <f t="shared" si="82"/>
        <v/>
      </c>
      <c r="GD69" s="69" t="str">
        <f t="shared" si="82"/>
        <v/>
      </c>
      <c r="GE69" s="69" t="str">
        <f t="shared" si="82"/>
        <v/>
      </c>
      <c r="GF69" s="69" t="str">
        <f t="shared" si="82"/>
        <v/>
      </c>
      <c r="GG69" s="69" t="str">
        <f t="shared" si="82"/>
        <v/>
      </c>
      <c r="GH69" s="69" t="str">
        <f t="shared" si="82"/>
        <v/>
      </c>
      <c r="GI69" s="69" t="str">
        <f t="shared" ref="GI69:IT69" si="83">IF(GI47="","",SUM(GI60:GI63))</f>
        <v/>
      </c>
      <c r="GJ69" s="69" t="str">
        <f t="shared" si="83"/>
        <v/>
      </c>
      <c r="GK69" s="69" t="str">
        <f t="shared" si="83"/>
        <v/>
      </c>
      <c r="GL69" s="69" t="str">
        <f t="shared" si="83"/>
        <v/>
      </c>
      <c r="GM69" s="69" t="str">
        <f t="shared" si="83"/>
        <v/>
      </c>
      <c r="GN69" s="69" t="str">
        <f t="shared" si="83"/>
        <v/>
      </c>
      <c r="GO69" s="69" t="str">
        <f t="shared" si="83"/>
        <v/>
      </c>
      <c r="GP69" s="69" t="str">
        <f t="shared" si="83"/>
        <v/>
      </c>
      <c r="GQ69" s="69" t="str">
        <f t="shared" si="83"/>
        <v/>
      </c>
      <c r="GR69" s="69" t="str">
        <f t="shared" si="83"/>
        <v/>
      </c>
      <c r="GS69" s="69" t="str">
        <f t="shared" si="83"/>
        <v/>
      </c>
      <c r="GT69" s="69" t="str">
        <f t="shared" si="83"/>
        <v/>
      </c>
      <c r="GU69" s="69" t="str">
        <f t="shared" si="83"/>
        <v/>
      </c>
      <c r="GV69" s="69" t="str">
        <f t="shared" si="83"/>
        <v/>
      </c>
      <c r="GW69" s="69" t="str">
        <f t="shared" si="83"/>
        <v/>
      </c>
      <c r="GX69" s="69" t="str">
        <f t="shared" si="83"/>
        <v/>
      </c>
      <c r="GY69" s="69" t="str">
        <f t="shared" si="83"/>
        <v/>
      </c>
      <c r="GZ69" s="69" t="str">
        <f t="shared" si="83"/>
        <v/>
      </c>
      <c r="HA69" s="69" t="str">
        <f t="shared" si="83"/>
        <v/>
      </c>
      <c r="HB69" s="69" t="str">
        <f t="shared" si="83"/>
        <v/>
      </c>
      <c r="HC69" s="69" t="str">
        <f t="shared" si="83"/>
        <v/>
      </c>
      <c r="HD69" s="69" t="str">
        <f t="shared" si="83"/>
        <v/>
      </c>
      <c r="HE69" s="69" t="str">
        <f t="shared" si="83"/>
        <v/>
      </c>
      <c r="HF69" s="69" t="str">
        <f t="shared" si="83"/>
        <v/>
      </c>
      <c r="HG69" s="69" t="str">
        <f t="shared" si="83"/>
        <v/>
      </c>
      <c r="HH69" s="69" t="str">
        <f t="shared" si="83"/>
        <v/>
      </c>
      <c r="HI69" s="69" t="str">
        <f t="shared" si="83"/>
        <v/>
      </c>
      <c r="HJ69" s="69" t="str">
        <f t="shared" si="83"/>
        <v/>
      </c>
      <c r="HK69" s="69" t="str">
        <f t="shared" si="83"/>
        <v/>
      </c>
      <c r="HL69" s="69" t="str">
        <f t="shared" si="83"/>
        <v/>
      </c>
      <c r="HM69" s="69" t="str">
        <f t="shared" si="83"/>
        <v/>
      </c>
      <c r="HN69" s="69" t="str">
        <f t="shared" si="83"/>
        <v/>
      </c>
      <c r="HO69" s="69" t="str">
        <f t="shared" si="83"/>
        <v/>
      </c>
      <c r="HP69" s="69" t="str">
        <f t="shared" si="83"/>
        <v/>
      </c>
      <c r="HQ69" s="69" t="str">
        <f t="shared" si="83"/>
        <v/>
      </c>
      <c r="HR69" s="69" t="str">
        <f t="shared" si="83"/>
        <v/>
      </c>
      <c r="HS69" s="69" t="str">
        <f t="shared" si="83"/>
        <v/>
      </c>
      <c r="HT69" s="69" t="str">
        <f t="shared" si="83"/>
        <v/>
      </c>
      <c r="HU69" s="69" t="str">
        <f t="shared" si="83"/>
        <v/>
      </c>
      <c r="HV69" s="69" t="str">
        <f t="shared" si="83"/>
        <v/>
      </c>
      <c r="HW69" s="69" t="str">
        <f t="shared" si="83"/>
        <v/>
      </c>
      <c r="HX69" s="69" t="str">
        <f t="shared" si="83"/>
        <v/>
      </c>
      <c r="HY69" s="69" t="str">
        <f t="shared" si="83"/>
        <v/>
      </c>
      <c r="HZ69" s="69" t="str">
        <f t="shared" si="83"/>
        <v/>
      </c>
      <c r="IA69" s="69" t="str">
        <f t="shared" si="83"/>
        <v/>
      </c>
      <c r="IB69" s="69" t="str">
        <f t="shared" si="83"/>
        <v/>
      </c>
      <c r="IC69" s="69" t="str">
        <f t="shared" si="83"/>
        <v/>
      </c>
      <c r="ID69" s="69" t="str">
        <f t="shared" si="83"/>
        <v/>
      </c>
      <c r="IE69" s="69" t="str">
        <f t="shared" si="83"/>
        <v/>
      </c>
      <c r="IF69" s="69" t="str">
        <f t="shared" si="83"/>
        <v/>
      </c>
      <c r="IG69" s="69" t="str">
        <f t="shared" si="83"/>
        <v/>
      </c>
      <c r="IH69" s="69" t="str">
        <f t="shared" si="83"/>
        <v/>
      </c>
      <c r="II69" s="69" t="str">
        <f t="shared" si="83"/>
        <v/>
      </c>
      <c r="IJ69" s="69" t="str">
        <f t="shared" si="83"/>
        <v/>
      </c>
      <c r="IK69" s="69" t="str">
        <f t="shared" si="83"/>
        <v/>
      </c>
      <c r="IL69" s="69" t="str">
        <f t="shared" si="83"/>
        <v/>
      </c>
      <c r="IM69" s="69" t="str">
        <f t="shared" si="83"/>
        <v/>
      </c>
      <c r="IN69" s="69" t="str">
        <f t="shared" si="83"/>
        <v/>
      </c>
      <c r="IO69" s="69" t="str">
        <f t="shared" si="83"/>
        <v/>
      </c>
      <c r="IP69" s="69" t="str">
        <f t="shared" si="83"/>
        <v/>
      </c>
      <c r="IQ69" s="69" t="str">
        <f t="shared" si="83"/>
        <v/>
      </c>
      <c r="IR69" s="69" t="str">
        <f t="shared" si="83"/>
        <v/>
      </c>
      <c r="IS69" s="69" t="str">
        <f t="shared" si="83"/>
        <v/>
      </c>
      <c r="IT69" s="69" t="str">
        <f t="shared" si="83"/>
        <v/>
      </c>
      <c r="IU69" s="69" t="str">
        <f t="shared" ref="IU69:LF69" si="84">IF(IU47="","",SUM(IU60:IU63))</f>
        <v/>
      </c>
      <c r="IV69" s="69" t="str">
        <f t="shared" si="84"/>
        <v/>
      </c>
      <c r="IW69" s="69" t="str">
        <f t="shared" si="84"/>
        <v/>
      </c>
      <c r="IX69" s="69" t="str">
        <f t="shared" si="84"/>
        <v/>
      </c>
      <c r="IY69" s="69" t="str">
        <f t="shared" si="84"/>
        <v/>
      </c>
      <c r="IZ69" s="69" t="str">
        <f t="shared" si="84"/>
        <v/>
      </c>
      <c r="JA69" s="69" t="str">
        <f t="shared" si="84"/>
        <v/>
      </c>
      <c r="JB69" s="69" t="str">
        <f t="shared" si="84"/>
        <v/>
      </c>
      <c r="JC69" s="69" t="str">
        <f t="shared" si="84"/>
        <v/>
      </c>
      <c r="JD69" s="69" t="str">
        <f t="shared" si="84"/>
        <v/>
      </c>
      <c r="JE69" s="69" t="str">
        <f t="shared" si="84"/>
        <v/>
      </c>
      <c r="JF69" s="69" t="str">
        <f t="shared" si="84"/>
        <v/>
      </c>
      <c r="JG69" s="69" t="str">
        <f t="shared" si="84"/>
        <v/>
      </c>
      <c r="JH69" s="69" t="str">
        <f t="shared" si="84"/>
        <v/>
      </c>
      <c r="JI69" s="69" t="str">
        <f t="shared" si="84"/>
        <v/>
      </c>
      <c r="JJ69" s="69" t="str">
        <f t="shared" si="84"/>
        <v/>
      </c>
      <c r="JK69" s="69" t="str">
        <f t="shared" si="84"/>
        <v/>
      </c>
      <c r="JL69" s="69" t="str">
        <f t="shared" si="84"/>
        <v/>
      </c>
      <c r="JM69" s="69" t="str">
        <f t="shared" si="84"/>
        <v/>
      </c>
      <c r="JN69" s="69" t="str">
        <f t="shared" si="84"/>
        <v/>
      </c>
      <c r="JO69" s="69" t="str">
        <f t="shared" si="84"/>
        <v/>
      </c>
      <c r="JP69" s="69" t="str">
        <f t="shared" si="84"/>
        <v/>
      </c>
      <c r="JQ69" s="69" t="str">
        <f t="shared" si="84"/>
        <v/>
      </c>
      <c r="JR69" s="69" t="str">
        <f t="shared" si="84"/>
        <v/>
      </c>
      <c r="JS69" s="69" t="str">
        <f t="shared" si="84"/>
        <v/>
      </c>
      <c r="JT69" s="69" t="str">
        <f t="shared" si="84"/>
        <v/>
      </c>
      <c r="JU69" s="69" t="str">
        <f t="shared" si="84"/>
        <v/>
      </c>
      <c r="JV69" s="69" t="str">
        <f t="shared" si="84"/>
        <v/>
      </c>
      <c r="JW69" s="69" t="str">
        <f t="shared" si="84"/>
        <v/>
      </c>
      <c r="JX69" s="69" t="str">
        <f t="shared" si="84"/>
        <v/>
      </c>
      <c r="JY69" s="69" t="str">
        <f t="shared" si="84"/>
        <v/>
      </c>
      <c r="JZ69" s="69" t="str">
        <f t="shared" si="84"/>
        <v/>
      </c>
      <c r="KA69" s="69" t="str">
        <f t="shared" si="84"/>
        <v/>
      </c>
      <c r="KB69" s="69" t="str">
        <f t="shared" si="84"/>
        <v/>
      </c>
      <c r="KC69" s="69" t="str">
        <f t="shared" si="84"/>
        <v/>
      </c>
      <c r="KD69" s="69" t="str">
        <f t="shared" si="84"/>
        <v/>
      </c>
      <c r="KE69" s="69" t="str">
        <f t="shared" si="84"/>
        <v/>
      </c>
      <c r="KF69" s="69" t="str">
        <f t="shared" si="84"/>
        <v/>
      </c>
      <c r="KG69" s="69" t="str">
        <f t="shared" si="84"/>
        <v/>
      </c>
      <c r="KH69" s="69" t="str">
        <f t="shared" si="84"/>
        <v/>
      </c>
      <c r="KI69" s="69" t="str">
        <f t="shared" si="84"/>
        <v/>
      </c>
      <c r="KJ69" s="69" t="str">
        <f t="shared" si="84"/>
        <v/>
      </c>
      <c r="KK69" s="69" t="str">
        <f t="shared" si="84"/>
        <v/>
      </c>
      <c r="KL69" s="69" t="str">
        <f t="shared" si="84"/>
        <v/>
      </c>
      <c r="KM69" s="69" t="str">
        <f t="shared" si="84"/>
        <v/>
      </c>
      <c r="KN69" s="69" t="str">
        <f t="shared" si="84"/>
        <v/>
      </c>
      <c r="KO69" s="69" t="str">
        <f t="shared" si="84"/>
        <v/>
      </c>
      <c r="KP69" s="69" t="str">
        <f t="shared" si="84"/>
        <v/>
      </c>
      <c r="KQ69" s="69" t="str">
        <f t="shared" si="84"/>
        <v/>
      </c>
      <c r="KR69" s="69" t="str">
        <f t="shared" si="84"/>
        <v/>
      </c>
      <c r="KS69" s="69" t="str">
        <f t="shared" si="84"/>
        <v/>
      </c>
      <c r="KT69" s="69" t="str">
        <f t="shared" si="84"/>
        <v/>
      </c>
      <c r="KU69" s="69" t="str">
        <f t="shared" si="84"/>
        <v/>
      </c>
      <c r="KV69" s="69" t="str">
        <f t="shared" si="84"/>
        <v/>
      </c>
      <c r="KW69" s="69" t="str">
        <f t="shared" si="84"/>
        <v/>
      </c>
      <c r="KX69" s="69" t="str">
        <f t="shared" si="84"/>
        <v/>
      </c>
      <c r="KY69" s="69" t="str">
        <f t="shared" si="84"/>
        <v/>
      </c>
      <c r="KZ69" s="69" t="str">
        <f t="shared" si="84"/>
        <v/>
      </c>
      <c r="LA69" s="69" t="str">
        <f t="shared" si="84"/>
        <v/>
      </c>
      <c r="LB69" s="69" t="str">
        <f t="shared" si="84"/>
        <v/>
      </c>
      <c r="LC69" s="69" t="str">
        <f t="shared" si="84"/>
        <v/>
      </c>
      <c r="LD69" s="69" t="str">
        <f t="shared" si="84"/>
        <v/>
      </c>
      <c r="LE69" s="69" t="str">
        <f t="shared" si="84"/>
        <v/>
      </c>
      <c r="LF69" s="69" t="str">
        <f t="shared" si="84"/>
        <v/>
      </c>
      <c r="LG69" s="69" t="str">
        <f t="shared" ref="LG69:NR69" si="85">IF(LG47="","",SUM(LG60:LG63))</f>
        <v/>
      </c>
      <c r="LH69" s="69" t="str">
        <f t="shared" si="85"/>
        <v/>
      </c>
      <c r="LI69" s="69" t="str">
        <f t="shared" si="85"/>
        <v/>
      </c>
      <c r="LJ69" s="69" t="str">
        <f t="shared" si="85"/>
        <v/>
      </c>
      <c r="LK69" s="69" t="str">
        <f t="shared" si="85"/>
        <v/>
      </c>
      <c r="LL69" s="69" t="str">
        <f t="shared" si="85"/>
        <v/>
      </c>
      <c r="LM69" s="69" t="str">
        <f t="shared" si="85"/>
        <v/>
      </c>
      <c r="LN69" s="69" t="str">
        <f t="shared" si="85"/>
        <v/>
      </c>
      <c r="LO69" s="69" t="str">
        <f t="shared" si="85"/>
        <v/>
      </c>
      <c r="LP69" s="69" t="str">
        <f t="shared" si="85"/>
        <v/>
      </c>
      <c r="LQ69" s="69" t="str">
        <f t="shared" si="85"/>
        <v/>
      </c>
      <c r="LR69" s="69" t="str">
        <f t="shared" si="85"/>
        <v/>
      </c>
      <c r="LS69" s="69" t="str">
        <f t="shared" si="85"/>
        <v/>
      </c>
      <c r="LT69" s="69" t="str">
        <f t="shared" si="85"/>
        <v/>
      </c>
      <c r="LU69" s="69" t="str">
        <f t="shared" si="85"/>
        <v/>
      </c>
      <c r="LV69" s="69" t="str">
        <f t="shared" si="85"/>
        <v/>
      </c>
      <c r="LW69" s="69" t="str">
        <f t="shared" si="85"/>
        <v/>
      </c>
      <c r="LX69" s="69" t="str">
        <f t="shared" si="85"/>
        <v/>
      </c>
      <c r="LY69" s="69" t="str">
        <f t="shared" si="85"/>
        <v/>
      </c>
      <c r="LZ69" s="69" t="str">
        <f t="shared" si="85"/>
        <v/>
      </c>
      <c r="MA69" s="69" t="str">
        <f t="shared" si="85"/>
        <v/>
      </c>
      <c r="MB69" s="69" t="str">
        <f t="shared" si="85"/>
        <v/>
      </c>
      <c r="MC69" s="69" t="str">
        <f t="shared" si="85"/>
        <v/>
      </c>
      <c r="MD69" s="69" t="str">
        <f t="shared" si="85"/>
        <v/>
      </c>
      <c r="ME69" s="69" t="str">
        <f t="shared" si="85"/>
        <v/>
      </c>
      <c r="MF69" s="69" t="str">
        <f t="shared" si="85"/>
        <v/>
      </c>
      <c r="MG69" s="69" t="str">
        <f t="shared" si="85"/>
        <v/>
      </c>
      <c r="MH69" s="69" t="str">
        <f t="shared" si="85"/>
        <v/>
      </c>
      <c r="MI69" s="69" t="str">
        <f t="shared" si="85"/>
        <v/>
      </c>
      <c r="MJ69" s="69" t="str">
        <f t="shared" si="85"/>
        <v/>
      </c>
      <c r="MK69" s="69" t="str">
        <f t="shared" si="85"/>
        <v/>
      </c>
      <c r="ML69" s="69" t="str">
        <f t="shared" si="85"/>
        <v/>
      </c>
      <c r="MM69" s="69" t="str">
        <f t="shared" si="85"/>
        <v/>
      </c>
      <c r="MN69" s="69" t="str">
        <f t="shared" si="85"/>
        <v/>
      </c>
      <c r="MO69" s="69" t="str">
        <f t="shared" si="85"/>
        <v/>
      </c>
      <c r="MP69" s="69" t="str">
        <f t="shared" si="85"/>
        <v/>
      </c>
      <c r="MQ69" s="69" t="str">
        <f t="shared" si="85"/>
        <v/>
      </c>
      <c r="MR69" s="69" t="str">
        <f t="shared" si="85"/>
        <v/>
      </c>
      <c r="MS69" s="69" t="str">
        <f t="shared" si="85"/>
        <v/>
      </c>
      <c r="MT69" s="69" t="str">
        <f t="shared" si="85"/>
        <v/>
      </c>
      <c r="MU69" s="69" t="str">
        <f t="shared" si="85"/>
        <v/>
      </c>
      <c r="MV69" s="69" t="str">
        <f t="shared" si="85"/>
        <v/>
      </c>
      <c r="MW69" s="69" t="str">
        <f t="shared" si="85"/>
        <v/>
      </c>
      <c r="MX69" s="69" t="str">
        <f t="shared" si="85"/>
        <v/>
      </c>
      <c r="MY69" s="69" t="str">
        <f t="shared" si="85"/>
        <v/>
      </c>
      <c r="MZ69" s="69" t="str">
        <f t="shared" si="85"/>
        <v/>
      </c>
      <c r="NA69" s="69" t="str">
        <f t="shared" si="85"/>
        <v/>
      </c>
      <c r="NB69" s="69" t="str">
        <f t="shared" si="85"/>
        <v/>
      </c>
      <c r="NC69" s="69" t="str">
        <f t="shared" si="85"/>
        <v/>
      </c>
      <c r="ND69" s="69" t="str">
        <f t="shared" si="85"/>
        <v/>
      </c>
      <c r="NE69" s="69" t="str">
        <f t="shared" si="85"/>
        <v/>
      </c>
      <c r="NF69" s="69" t="str">
        <f t="shared" si="85"/>
        <v/>
      </c>
      <c r="NG69" s="69" t="str">
        <f t="shared" si="85"/>
        <v/>
      </c>
      <c r="NH69" s="69" t="str">
        <f t="shared" si="85"/>
        <v/>
      </c>
      <c r="NI69" s="69" t="str">
        <f t="shared" si="85"/>
        <v/>
      </c>
      <c r="NJ69" s="69" t="str">
        <f t="shared" si="85"/>
        <v/>
      </c>
      <c r="NK69" s="69" t="str">
        <f t="shared" si="85"/>
        <v/>
      </c>
      <c r="NL69" s="69" t="str">
        <f t="shared" si="85"/>
        <v/>
      </c>
      <c r="NM69" s="69" t="str">
        <f t="shared" si="85"/>
        <v/>
      </c>
      <c r="NN69" s="69" t="str">
        <f t="shared" si="85"/>
        <v/>
      </c>
      <c r="NO69" s="69" t="str">
        <f t="shared" si="85"/>
        <v/>
      </c>
      <c r="NP69" s="69" t="str">
        <f t="shared" si="85"/>
        <v/>
      </c>
      <c r="NQ69" s="69" t="str">
        <f t="shared" si="85"/>
        <v/>
      </c>
      <c r="NR69" s="69" t="str">
        <f t="shared" si="85"/>
        <v/>
      </c>
      <c r="NS69" s="69" t="str">
        <f t="shared" ref="NS69:QD69" si="86">IF(NS47="","",SUM(NS60:NS63))</f>
        <v/>
      </c>
      <c r="NT69" s="69" t="str">
        <f t="shared" si="86"/>
        <v/>
      </c>
      <c r="NU69" s="69" t="str">
        <f t="shared" si="86"/>
        <v/>
      </c>
      <c r="NV69" s="69" t="str">
        <f t="shared" si="86"/>
        <v/>
      </c>
      <c r="NW69" s="69" t="str">
        <f t="shared" si="86"/>
        <v/>
      </c>
      <c r="NX69" s="69" t="str">
        <f t="shared" si="86"/>
        <v/>
      </c>
      <c r="NY69" s="69" t="str">
        <f t="shared" si="86"/>
        <v/>
      </c>
      <c r="NZ69" s="69" t="str">
        <f t="shared" si="86"/>
        <v/>
      </c>
      <c r="OA69" s="69" t="str">
        <f t="shared" si="86"/>
        <v/>
      </c>
      <c r="OB69" s="69" t="str">
        <f t="shared" si="86"/>
        <v/>
      </c>
      <c r="OC69" s="69" t="str">
        <f t="shared" si="86"/>
        <v/>
      </c>
      <c r="OD69" s="69" t="str">
        <f t="shared" si="86"/>
        <v/>
      </c>
      <c r="OE69" s="69" t="str">
        <f t="shared" si="86"/>
        <v/>
      </c>
      <c r="OF69" s="69" t="str">
        <f t="shared" si="86"/>
        <v/>
      </c>
      <c r="OG69" s="69" t="str">
        <f t="shared" si="86"/>
        <v/>
      </c>
      <c r="OH69" s="69" t="str">
        <f t="shared" si="86"/>
        <v/>
      </c>
      <c r="OI69" s="69" t="str">
        <f t="shared" si="86"/>
        <v/>
      </c>
      <c r="OJ69" s="69" t="str">
        <f t="shared" si="86"/>
        <v/>
      </c>
      <c r="OK69" s="69" t="str">
        <f t="shared" si="86"/>
        <v/>
      </c>
      <c r="OL69" s="69" t="str">
        <f t="shared" si="86"/>
        <v/>
      </c>
      <c r="OM69" s="69" t="str">
        <f t="shared" si="86"/>
        <v/>
      </c>
      <c r="ON69" s="69" t="str">
        <f t="shared" si="86"/>
        <v/>
      </c>
      <c r="OO69" s="69" t="str">
        <f t="shared" si="86"/>
        <v/>
      </c>
      <c r="OP69" s="69" t="str">
        <f t="shared" si="86"/>
        <v/>
      </c>
      <c r="OQ69" s="69" t="str">
        <f t="shared" si="86"/>
        <v/>
      </c>
      <c r="OR69" s="69" t="str">
        <f t="shared" si="86"/>
        <v/>
      </c>
      <c r="OS69" s="69" t="str">
        <f t="shared" si="86"/>
        <v/>
      </c>
      <c r="OT69" s="69" t="str">
        <f t="shared" si="86"/>
        <v/>
      </c>
      <c r="OU69" s="69" t="str">
        <f t="shared" si="86"/>
        <v/>
      </c>
      <c r="OV69" s="69" t="str">
        <f t="shared" si="86"/>
        <v/>
      </c>
      <c r="OW69" s="69" t="str">
        <f t="shared" si="86"/>
        <v/>
      </c>
      <c r="OX69" s="69" t="str">
        <f t="shared" si="86"/>
        <v/>
      </c>
      <c r="OY69" s="69" t="str">
        <f t="shared" si="86"/>
        <v/>
      </c>
      <c r="OZ69" s="69" t="str">
        <f t="shared" si="86"/>
        <v/>
      </c>
      <c r="PA69" s="69" t="str">
        <f t="shared" si="86"/>
        <v/>
      </c>
      <c r="PB69" s="69" t="str">
        <f t="shared" si="86"/>
        <v/>
      </c>
      <c r="PC69" s="69" t="str">
        <f t="shared" si="86"/>
        <v/>
      </c>
      <c r="PD69" s="69" t="str">
        <f t="shared" si="86"/>
        <v/>
      </c>
      <c r="PE69" s="69" t="str">
        <f t="shared" si="86"/>
        <v/>
      </c>
      <c r="PF69" s="69" t="str">
        <f t="shared" si="86"/>
        <v/>
      </c>
      <c r="PG69" s="69" t="str">
        <f t="shared" si="86"/>
        <v/>
      </c>
      <c r="PH69" s="69" t="str">
        <f t="shared" si="86"/>
        <v/>
      </c>
      <c r="PI69" s="69" t="str">
        <f t="shared" si="86"/>
        <v/>
      </c>
      <c r="PJ69" s="69" t="str">
        <f t="shared" si="86"/>
        <v/>
      </c>
      <c r="PK69" s="69" t="str">
        <f t="shared" si="86"/>
        <v/>
      </c>
      <c r="PL69" s="69" t="str">
        <f t="shared" si="86"/>
        <v/>
      </c>
      <c r="PM69" s="69" t="str">
        <f t="shared" si="86"/>
        <v/>
      </c>
      <c r="PN69" s="69" t="str">
        <f t="shared" si="86"/>
        <v/>
      </c>
      <c r="PO69" s="69" t="str">
        <f t="shared" si="86"/>
        <v/>
      </c>
      <c r="PP69" s="69" t="str">
        <f t="shared" si="86"/>
        <v/>
      </c>
      <c r="PQ69" s="69" t="str">
        <f t="shared" si="86"/>
        <v/>
      </c>
      <c r="PR69" s="69" t="str">
        <f t="shared" si="86"/>
        <v/>
      </c>
      <c r="PS69" s="69" t="str">
        <f t="shared" si="86"/>
        <v/>
      </c>
      <c r="PT69" s="69" t="str">
        <f t="shared" si="86"/>
        <v/>
      </c>
      <c r="PU69" s="69" t="str">
        <f t="shared" si="86"/>
        <v/>
      </c>
      <c r="PV69" s="69" t="str">
        <f t="shared" si="86"/>
        <v/>
      </c>
      <c r="PW69" s="69" t="str">
        <f t="shared" si="86"/>
        <v/>
      </c>
      <c r="PX69" s="69" t="str">
        <f t="shared" si="86"/>
        <v/>
      </c>
      <c r="PY69" s="69" t="str">
        <f t="shared" si="86"/>
        <v/>
      </c>
      <c r="PZ69" s="69" t="str">
        <f t="shared" si="86"/>
        <v/>
      </c>
      <c r="QA69" s="69" t="str">
        <f t="shared" si="86"/>
        <v/>
      </c>
      <c r="QB69" s="69" t="str">
        <f t="shared" si="86"/>
        <v/>
      </c>
      <c r="QC69" s="69" t="str">
        <f t="shared" si="86"/>
        <v/>
      </c>
      <c r="QD69" s="69" t="str">
        <f t="shared" si="86"/>
        <v/>
      </c>
      <c r="QE69" s="69" t="str">
        <f t="shared" ref="QE69:SP69" si="87">IF(QE47="","",SUM(QE60:QE63))</f>
        <v/>
      </c>
      <c r="QF69" s="69" t="str">
        <f t="shared" si="87"/>
        <v/>
      </c>
      <c r="QG69" s="69" t="str">
        <f t="shared" si="87"/>
        <v/>
      </c>
      <c r="QH69" s="69" t="str">
        <f t="shared" si="87"/>
        <v/>
      </c>
      <c r="QI69" s="69" t="str">
        <f t="shared" si="87"/>
        <v/>
      </c>
      <c r="QJ69" s="69" t="str">
        <f t="shared" si="87"/>
        <v/>
      </c>
      <c r="QK69" s="69" t="str">
        <f t="shared" si="87"/>
        <v/>
      </c>
      <c r="QL69" s="69" t="str">
        <f t="shared" si="87"/>
        <v/>
      </c>
      <c r="QM69" s="69" t="str">
        <f t="shared" si="87"/>
        <v/>
      </c>
      <c r="QN69" s="69" t="str">
        <f t="shared" si="87"/>
        <v/>
      </c>
      <c r="QO69" s="69" t="str">
        <f t="shared" si="87"/>
        <v/>
      </c>
      <c r="QP69" s="69" t="str">
        <f t="shared" si="87"/>
        <v/>
      </c>
      <c r="QQ69" s="69" t="str">
        <f t="shared" si="87"/>
        <v/>
      </c>
      <c r="QR69" s="69" t="str">
        <f t="shared" si="87"/>
        <v/>
      </c>
      <c r="QS69" s="69" t="str">
        <f t="shared" si="87"/>
        <v/>
      </c>
      <c r="QT69" s="69" t="str">
        <f t="shared" si="87"/>
        <v/>
      </c>
      <c r="QU69" s="69" t="str">
        <f t="shared" si="87"/>
        <v/>
      </c>
      <c r="QV69" s="69" t="str">
        <f t="shared" si="87"/>
        <v/>
      </c>
      <c r="QW69" s="69" t="str">
        <f t="shared" si="87"/>
        <v/>
      </c>
      <c r="QX69" s="69" t="str">
        <f t="shared" si="87"/>
        <v/>
      </c>
      <c r="QY69" s="69" t="str">
        <f t="shared" si="87"/>
        <v/>
      </c>
      <c r="QZ69" s="69" t="str">
        <f t="shared" si="87"/>
        <v/>
      </c>
      <c r="RA69" s="69" t="str">
        <f t="shared" si="87"/>
        <v/>
      </c>
      <c r="RB69" s="69" t="str">
        <f t="shared" si="87"/>
        <v/>
      </c>
      <c r="RC69" s="69" t="str">
        <f t="shared" si="87"/>
        <v/>
      </c>
      <c r="RD69" s="69" t="str">
        <f t="shared" si="87"/>
        <v/>
      </c>
      <c r="RE69" s="69" t="str">
        <f t="shared" si="87"/>
        <v/>
      </c>
      <c r="RF69" s="69" t="str">
        <f t="shared" si="87"/>
        <v/>
      </c>
      <c r="RG69" s="69" t="str">
        <f t="shared" si="87"/>
        <v/>
      </c>
      <c r="RH69" s="69" t="str">
        <f t="shared" si="87"/>
        <v/>
      </c>
      <c r="RI69" s="69" t="str">
        <f t="shared" si="87"/>
        <v/>
      </c>
      <c r="RJ69" s="69" t="str">
        <f t="shared" si="87"/>
        <v/>
      </c>
      <c r="RK69" s="69" t="str">
        <f t="shared" si="87"/>
        <v/>
      </c>
      <c r="RL69" s="69" t="str">
        <f t="shared" si="87"/>
        <v/>
      </c>
      <c r="RM69" s="69" t="str">
        <f t="shared" si="87"/>
        <v/>
      </c>
      <c r="RN69" s="69" t="str">
        <f t="shared" si="87"/>
        <v/>
      </c>
      <c r="RO69" s="69" t="str">
        <f t="shared" si="87"/>
        <v/>
      </c>
      <c r="RP69" s="69" t="str">
        <f t="shared" si="87"/>
        <v/>
      </c>
      <c r="RQ69" s="69" t="str">
        <f t="shared" si="87"/>
        <v/>
      </c>
      <c r="RR69" s="69" t="str">
        <f t="shared" si="87"/>
        <v/>
      </c>
      <c r="RS69" s="69" t="str">
        <f t="shared" si="87"/>
        <v/>
      </c>
      <c r="RT69" s="69" t="str">
        <f t="shared" si="87"/>
        <v/>
      </c>
      <c r="RU69" s="69" t="str">
        <f t="shared" si="87"/>
        <v/>
      </c>
      <c r="RV69" s="69" t="str">
        <f t="shared" si="87"/>
        <v/>
      </c>
      <c r="RW69" s="69" t="str">
        <f t="shared" si="87"/>
        <v/>
      </c>
      <c r="RX69" s="69" t="str">
        <f t="shared" si="87"/>
        <v/>
      </c>
      <c r="RY69" s="69" t="str">
        <f t="shared" si="87"/>
        <v/>
      </c>
      <c r="RZ69" s="69" t="str">
        <f t="shared" si="87"/>
        <v/>
      </c>
      <c r="SA69" s="69" t="str">
        <f t="shared" si="87"/>
        <v/>
      </c>
      <c r="SB69" s="69" t="str">
        <f t="shared" si="87"/>
        <v/>
      </c>
      <c r="SC69" s="69" t="str">
        <f t="shared" si="87"/>
        <v/>
      </c>
      <c r="SD69" s="69" t="str">
        <f t="shared" si="87"/>
        <v/>
      </c>
      <c r="SE69" s="69" t="str">
        <f t="shared" si="87"/>
        <v/>
      </c>
      <c r="SF69" s="69" t="str">
        <f t="shared" si="87"/>
        <v/>
      </c>
      <c r="SG69" s="69" t="str">
        <f t="shared" si="87"/>
        <v/>
      </c>
      <c r="SH69" s="69" t="str">
        <f t="shared" si="87"/>
        <v/>
      </c>
      <c r="SI69" s="69" t="str">
        <f t="shared" si="87"/>
        <v/>
      </c>
      <c r="SJ69" s="69" t="str">
        <f t="shared" si="87"/>
        <v/>
      </c>
      <c r="SK69" s="69" t="str">
        <f t="shared" si="87"/>
        <v/>
      </c>
      <c r="SL69" s="69" t="str">
        <f t="shared" si="87"/>
        <v/>
      </c>
      <c r="SM69" s="69" t="str">
        <f t="shared" si="87"/>
        <v/>
      </c>
      <c r="SN69" s="69" t="str">
        <f t="shared" si="87"/>
        <v/>
      </c>
      <c r="SO69" s="69" t="str">
        <f t="shared" si="87"/>
        <v/>
      </c>
      <c r="SP69" s="69" t="str">
        <f t="shared" si="87"/>
        <v/>
      </c>
      <c r="SQ69" s="69" t="str">
        <f t="shared" ref="SQ69:VB69" si="88">IF(SQ47="","",SUM(SQ60:SQ63))</f>
        <v/>
      </c>
      <c r="SR69" s="69" t="str">
        <f t="shared" si="88"/>
        <v/>
      </c>
      <c r="SS69" s="69" t="str">
        <f t="shared" si="88"/>
        <v/>
      </c>
      <c r="ST69" s="69" t="str">
        <f t="shared" si="88"/>
        <v/>
      </c>
      <c r="SU69" s="69" t="str">
        <f t="shared" si="88"/>
        <v/>
      </c>
      <c r="SV69" s="69" t="str">
        <f t="shared" si="88"/>
        <v/>
      </c>
      <c r="SW69" s="69" t="str">
        <f t="shared" si="88"/>
        <v/>
      </c>
      <c r="SX69" s="69" t="str">
        <f t="shared" si="88"/>
        <v/>
      </c>
      <c r="SY69" s="69" t="str">
        <f t="shared" si="88"/>
        <v/>
      </c>
      <c r="SZ69" s="69" t="str">
        <f t="shared" si="88"/>
        <v/>
      </c>
      <c r="TA69" s="69" t="str">
        <f t="shared" si="88"/>
        <v/>
      </c>
      <c r="TB69" s="69" t="str">
        <f t="shared" si="88"/>
        <v/>
      </c>
      <c r="TC69" s="69" t="str">
        <f t="shared" si="88"/>
        <v/>
      </c>
      <c r="TD69" s="69" t="str">
        <f t="shared" si="88"/>
        <v/>
      </c>
      <c r="TE69" s="69" t="str">
        <f t="shared" si="88"/>
        <v/>
      </c>
      <c r="TF69" s="69" t="str">
        <f t="shared" si="88"/>
        <v/>
      </c>
      <c r="TG69" s="69" t="str">
        <f t="shared" si="88"/>
        <v/>
      </c>
      <c r="TH69" s="69" t="str">
        <f t="shared" si="88"/>
        <v/>
      </c>
      <c r="TI69" s="69" t="str">
        <f t="shared" si="88"/>
        <v/>
      </c>
      <c r="TJ69" s="69" t="str">
        <f t="shared" si="88"/>
        <v/>
      </c>
      <c r="TK69" s="69" t="str">
        <f t="shared" si="88"/>
        <v/>
      </c>
      <c r="TL69" s="69" t="str">
        <f t="shared" si="88"/>
        <v/>
      </c>
      <c r="TM69" s="69" t="str">
        <f t="shared" si="88"/>
        <v/>
      </c>
      <c r="TN69" s="69" t="str">
        <f t="shared" si="88"/>
        <v/>
      </c>
      <c r="TO69" s="69" t="str">
        <f t="shared" si="88"/>
        <v/>
      </c>
      <c r="TP69" s="69" t="str">
        <f t="shared" si="88"/>
        <v/>
      </c>
      <c r="TQ69" s="69" t="str">
        <f t="shared" si="88"/>
        <v/>
      </c>
      <c r="TR69" s="69" t="str">
        <f t="shared" si="88"/>
        <v/>
      </c>
      <c r="TS69" s="69" t="str">
        <f t="shared" si="88"/>
        <v/>
      </c>
      <c r="TT69" s="69" t="str">
        <f t="shared" si="88"/>
        <v/>
      </c>
      <c r="TU69" s="69" t="str">
        <f t="shared" si="88"/>
        <v/>
      </c>
      <c r="TV69" s="69" t="str">
        <f t="shared" si="88"/>
        <v/>
      </c>
      <c r="TW69" s="69" t="str">
        <f t="shared" si="88"/>
        <v/>
      </c>
      <c r="TX69" s="69" t="str">
        <f t="shared" si="88"/>
        <v/>
      </c>
      <c r="TY69" s="69" t="str">
        <f t="shared" si="88"/>
        <v/>
      </c>
      <c r="TZ69" s="69" t="str">
        <f t="shared" si="88"/>
        <v/>
      </c>
      <c r="UA69" s="69" t="str">
        <f t="shared" si="88"/>
        <v/>
      </c>
      <c r="UB69" s="69" t="str">
        <f t="shared" si="88"/>
        <v/>
      </c>
      <c r="UC69" s="69" t="str">
        <f t="shared" si="88"/>
        <v/>
      </c>
      <c r="UD69" s="69" t="str">
        <f t="shared" si="88"/>
        <v/>
      </c>
      <c r="UE69" s="69" t="str">
        <f t="shared" si="88"/>
        <v/>
      </c>
      <c r="UF69" s="69" t="str">
        <f t="shared" si="88"/>
        <v/>
      </c>
      <c r="UG69" s="69" t="str">
        <f t="shared" si="88"/>
        <v/>
      </c>
      <c r="UH69" s="69" t="str">
        <f t="shared" si="88"/>
        <v/>
      </c>
      <c r="UI69" s="69" t="str">
        <f t="shared" si="88"/>
        <v/>
      </c>
      <c r="UJ69" s="69" t="str">
        <f t="shared" si="88"/>
        <v/>
      </c>
      <c r="UK69" s="69" t="str">
        <f t="shared" si="88"/>
        <v/>
      </c>
      <c r="UL69" s="69" t="str">
        <f t="shared" si="88"/>
        <v/>
      </c>
      <c r="UM69" s="69" t="str">
        <f t="shared" si="88"/>
        <v/>
      </c>
      <c r="UN69" s="69" t="str">
        <f t="shared" si="88"/>
        <v/>
      </c>
      <c r="UO69" s="69" t="str">
        <f t="shared" si="88"/>
        <v/>
      </c>
      <c r="UP69" s="69" t="str">
        <f t="shared" si="88"/>
        <v/>
      </c>
      <c r="UQ69" s="69" t="str">
        <f t="shared" si="88"/>
        <v/>
      </c>
      <c r="UR69" s="69" t="str">
        <f t="shared" si="88"/>
        <v/>
      </c>
      <c r="US69" s="69" t="str">
        <f t="shared" si="88"/>
        <v/>
      </c>
      <c r="UT69" s="69" t="str">
        <f t="shared" si="88"/>
        <v/>
      </c>
      <c r="UU69" s="69" t="str">
        <f t="shared" si="88"/>
        <v/>
      </c>
      <c r="UV69" s="69" t="str">
        <f t="shared" si="88"/>
        <v/>
      </c>
      <c r="UW69" s="69" t="str">
        <f t="shared" si="88"/>
        <v/>
      </c>
      <c r="UX69" s="69" t="str">
        <f t="shared" si="88"/>
        <v/>
      </c>
      <c r="UY69" s="69" t="str">
        <f t="shared" si="88"/>
        <v/>
      </c>
      <c r="UZ69" s="69" t="str">
        <f t="shared" si="88"/>
        <v/>
      </c>
      <c r="VA69" s="69" t="str">
        <f t="shared" si="88"/>
        <v/>
      </c>
      <c r="VB69" s="69" t="str">
        <f t="shared" si="88"/>
        <v/>
      </c>
      <c r="VC69" s="69" t="str">
        <f t="shared" ref="VC69:XN69" si="89">IF(VC47="","",SUM(VC60:VC63))</f>
        <v/>
      </c>
      <c r="VD69" s="69" t="str">
        <f t="shared" si="89"/>
        <v/>
      </c>
      <c r="VE69" s="69" t="str">
        <f t="shared" si="89"/>
        <v/>
      </c>
      <c r="VF69" s="69" t="str">
        <f t="shared" si="89"/>
        <v/>
      </c>
      <c r="VG69" s="69" t="str">
        <f t="shared" si="89"/>
        <v/>
      </c>
      <c r="VH69" s="69" t="str">
        <f t="shared" si="89"/>
        <v/>
      </c>
      <c r="VI69" s="69" t="str">
        <f t="shared" si="89"/>
        <v/>
      </c>
      <c r="VJ69" s="69" t="str">
        <f t="shared" si="89"/>
        <v/>
      </c>
      <c r="VK69" s="69" t="str">
        <f t="shared" si="89"/>
        <v/>
      </c>
      <c r="VL69" s="69" t="str">
        <f t="shared" si="89"/>
        <v/>
      </c>
      <c r="VM69" s="69" t="str">
        <f t="shared" si="89"/>
        <v/>
      </c>
      <c r="VN69" s="69" t="str">
        <f t="shared" si="89"/>
        <v/>
      </c>
      <c r="VO69" s="69" t="str">
        <f t="shared" si="89"/>
        <v/>
      </c>
      <c r="VP69" s="69" t="str">
        <f t="shared" si="89"/>
        <v/>
      </c>
      <c r="VQ69" s="69" t="str">
        <f t="shared" si="89"/>
        <v/>
      </c>
      <c r="VR69" s="69" t="str">
        <f t="shared" si="89"/>
        <v/>
      </c>
      <c r="VS69" s="69" t="str">
        <f t="shared" si="89"/>
        <v/>
      </c>
      <c r="VT69" s="69" t="str">
        <f t="shared" si="89"/>
        <v/>
      </c>
      <c r="VU69" s="69" t="str">
        <f t="shared" si="89"/>
        <v/>
      </c>
      <c r="VV69" s="69" t="str">
        <f t="shared" si="89"/>
        <v/>
      </c>
      <c r="VW69" s="69" t="str">
        <f t="shared" si="89"/>
        <v/>
      </c>
      <c r="VX69" s="69" t="str">
        <f t="shared" si="89"/>
        <v/>
      </c>
      <c r="VY69" s="69" t="str">
        <f t="shared" si="89"/>
        <v/>
      </c>
      <c r="VZ69" s="69" t="str">
        <f t="shared" si="89"/>
        <v/>
      </c>
      <c r="WA69" s="69" t="str">
        <f t="shared" si="89"/>
        <v/>
      </c>
      <c r="WB69" s="69" t="str">
        <f t="shared" si="89"/>
        <v/>
      </c>
      <c r="WC69" s="69" t="str">
        <f t="shared" si="89"/>
        <v/>
      </c>
      <c r="WD69" s="69" t="str">
        <f t="shared" si="89"/>
        <v/>
      </c>
      <c r="WE69" s="69" t="str">
        <f t="shared" si="89"/>
        <v/>
      </c>
      <c r="WF69" s="69" t="str">
        <f t="shared" si="89"/>
        <v/>
      </c>
      <c r="WG69" s="69" t="str">
        <f t="shared" si="89"/>
        <v/>
      </c>
      <c r="WH69" s="69" t="str">
        <f t="shared" si="89"/>
        <v/>
      </c>
      <c r="WI69" s="69" t="str">
        <f t="shared" si="89"/>
        <v/>
      </c>
      <c r="WJ69" s="69" t="str">
        <f t="shared" si="89"/>
        <v/>
      </c>
      <c r="WK69" s="69" t="str">
        <f t="shared" si="89"/>
        <v/>
      </c>
      <c r="WL69" s="69" t="str">
        <f t="shared" si="89"/>
        <v/>
      </c>
      <c r="WM69" s="69" t="str">
        <f t="shared" si="89"/>
        <v/>
      </c>
      <c r="WN69" s="69" t="str">
        <f t="shared" si="89"/>
        <v/>
      </c>
      <c r="WO69" s="69" t="str">
        <f t="shared" si="89"/>
        <v/>
      </c>
      <c r="WP69" s="69" t="str">
        <f t="shared" si="89"/>
        <v/>
      </c>
      <c r="WQ69" s="69" t="str">
        <f t="shared" si="89"/>
        <v/>
      </c>
      <c r="WR69" s="69" t="str">
        <f t="shared" si="89"/>
        <v/>
      </c>
      <c r="WS69" s="69" t="str">
        <f t="shared" si="89"/>
        <v/>
      </c>
      <c r="WT69" s="69" t="str">
        <f t="shared" si="89"/>
        <v/>
      </c>
      <c r="WU69" s="69" t="str">
        <f t="shared" si="89"/>
        <v/>
      </c>
      <c r="WV69" s="69" t="str">
        <f t="shared" si="89"/>
        <v/>
      </c>
      <c r="WW69" s="69" t="str">
        <f t="shared" si="89"/>
        <v/>
      </c>
      <c r="WX69" s="69" t="str">
        <f t="shared" si="89"/>
        <v/>
      </c>
      <c r="WY69" s="69" t="str">
        <f t="shared" si="89"/>
        <v/>
      </c>
      <c r="WZ69" s="69" t="str">
        <f t="shared" si="89"/>
        <v/>
      </c>
      <c r="XA69" s="69" t="str">
        <f t="shared" si="89"/>
        <v/>
      </c>
      <c r="XB69" s="69" t="str">
        <f t="shared" si="89"/>
        <v/>
      </c>
      <c r="XC69" s="69" t="str">
        <f t="shared" si="89"/>
        <v/>
      </c>
      <c r="XD69" s="69" t="str">
        <f t="shared" si="89"/>
        <v/>
      </c>
      <c r="XE69" s="69" t="str">
        <f t="shared" si="89"/>
        <v/>
      </c>
      <c r="XF69" s="69" t="str">
        <f t="shared" si="89"/>
        <v/>
      </c>
      <c r="XG69" s="69" t="str">
        <f t="shared" si="89"/>
        <v/>
      </c>
      <c r="XH69" s="69" t="str">
        <f t="shared" si="89"/>
        <v/>
      </c>
      <c r="XI69" s="69" t="str">
        <f t="shared" si="89"/>
        <v/>
      </c>
      <c r="XJ69" s="69" t="str">
        <f t="shared" si="89"/>
        <v/>
      </c>
      <c r="XK69" s="69" t="str">
        <f t="shared" si="89"/>
        <v/>
      </c>
      <c r="XL69" s="69" t="str">
        <f t="shared" si="89"/>
        <v/>
      </c>
      <c r="XM69" s="69" t="str">
        <f t="shared" si="89"/>
        <v/>
      </c>
      <c r="XN69" s="69" t="str">
        <f t="shared" si="89"/>
        <v/>
      </c>
      <c r="XO69" s="69" t="str">
        <f t="shared" ref="XO69:ZZ69" si="90">IF(XO47="","",SUM(XO60:XO63))</f>
        <v/>
      </c>
      <c r="XP69" s="69" t="str">
        <f t="shared" si="90"/>
        <v/>
      </c>
      <c r="XQ69" s="69" t="str">
        <f t="shared" si="90"/>
        <v/>
      </c>
      <c r="XR69" s="69" t="str">
        <f t="shared" si="90"/>
        <v/>
      </c>
      <c r="XS69" s="69" t="str">
        <f t="shared" si="90"/>
        <v/>
      </c>
      <c r="XT69" s="69" t="str">
        <f t="shared" si="90"/>
        <v/>
      </c>
      <c r="XU69" s="69" t="str">
        <f t="shared" si="90"/>
        <v/>
      </c>
      <c r="XV69" s="69" t="str">
        <f t="shared" si="90"/>
        <v/>
      </c>
      <c r="XW69" s="69" t="str">
        <f t="shared" si="90"/>
        <v/>
      </c>
      <c r="XX69" s="69" t="str">
        <f t="shared" si="90"/>
        <v/>
      </c>
      <c r="XY69" s="69" t="str">
        <f t="shared" si="90"/>
        <v/>
      </c>
      <c r="XZ69" s="69" t="str">
        <f t="shared" si="90"/>
        <v/>
      </c>
      <c r="YA69" s="69" t="str">
        <f t="shared" si="90"/>
        <v/>
      </c>
      <c r="YB69" s="69" t="str">
        <f t="shared" si="90"/>
        <v/>
      </c>
      <c r="YC69" s="69" t="str">
        <f t="shared" si="90"/>
        <v/>
      </c>
      <c r="YD69" s="69" t="str">
        <f t="shared" si="90"/>
        <v/>
      </c>
      <c r="YE69" s="69" t="str">
        <f t="shared" si="90"/>
        <v/>
      </c>
      <c r="YF69" s="69" t="str">
        <f t="shared" si="90"/>
        <v/>
      </c>
      <c r="YG69" s="69" t="str">
        <f t="shared" si="90"/>
        <v/>
      </c>
      <c r="YH69" s="69" t="str">
        <f t="shared" si="90"/>
        <v/>
      </c>
      <c r="YI69" s="69" t="str">
        <f t="shared" si="90"/>
        <v/>
      </c>
      <c r="YJ69" s="69" t="str">
        <f t="shared" si="90"/>
        <v/>
      </c>
      <c r="YK69" s="69" t="str">
        <f t="shared" si="90"/>
        <v/>
      </c>
      <c r="YL69" s="69" t="str">
        <f t="shared" si="90"/>
        <v/>
      </c>
      <c r="YM69" s="69" t="str">
        <f t="shared" si="90"/>
        <v/>
      </c>
      <c r="YN69" s="69" t="str">
        <f t="shared" si="90"/>
        <v/>
      </c>
      <c r="YO69" s="69" t="str">
        <f t="shared" si="90"/>
        <v/>
      </c>
      <c r="YP69" s="69" t="str">
        <f t="shared" si="90"/>
        <v/>
      </c>
      <c r="YQ69" s="69" t="str">
        <f t="shared" si="90"/>
        <v/>
      </c>
      <c r="YR69" s="69" t="str">
        <f t="shared" si="90"/>
        <v/>
      </c>
      <c r="YS69" s="69" t="str">
        <f t="shared" si="90"/>
        <v/>
      </c>
      <c r="YT69" s="69" t="str">
        <f t="shared" si="90"/>
        <v/>
      </c>
      <c r="YU69" s="69" t="str">
        <f t="shared" si="90"/>
        <v/>
      </c>
      <c r="YV69" s="69" t="str">
        <f t="shared" si="90"/>
        <v/>
      </c>
      <c r="YW69" s="69" t="str">
        <f t="shared" si="90"/>
        <v/>
      </c>
      <c r="YX69" s="69" t="str">
        <f t="shared" si="90"/>
        <v/>
      </c>
      <c r="YY69" s="69" t="str">
        <f t="shared" si="90"/>
        <v/>
      </c>
      <c r="YZ69" s="69" t="str">
        <f t="shared" si="90"/>
        <v/>
      </c>
      <c r="ZA69" s="69" t="str">
        <f t="shared" si="90"/>
        <v/>
      </c>
      <c r="ZB69" s="69" t="str">
        <f t="shared" si="90"/>
        <v/>
      </c>
      <c r="ZC69" s="69" t="str">
        <f t="shared" si="90"/>
        <v/>
      </c>
      <c r="ZD69" s="69" t="str">
        <f t="shared" si="90"/>
        <v/>
      </c>
      <c r="ZE69" s="69" t="str">
        <f t="shared" si="90"/>
        <v/>
      </c>
      <c r="ZF69" s="69" t="str">
        <f t="shared" si="90"/>
        <v/>
      </c>
      <c r="ZG69" s="69" t="str">
        <f t="shared" si="90"/>
        <v/>
      </c>
      <c r="ZH69" s="69" t="str">
        <f t="shared" si="90"/>
        <v/>
      </c>
      <c r="ZI69" s="69" t="str">
        <f t="shared" si="90"/>
        <v/>
      </c>
      <c r="ZJ69" s="69" t="str">
        <f t="shared" si="90"/>
        <v/>
      </c>
      <c r="ZK69" s="69" t="str">
        <f t="shared" si="90"/>
        <v/>
      </c>
      <c r="ZL69" s="69" t="str">
        <f t="shared" si="90"/>
        <v/>
      </c>
      <c r="ZM69" s="69" t="str">
        <f t="shared" si="90"/>
        <v/>
      </c>
      <c r="ZN69" s="69" t="str">
        <f t="shared" si="90"/>
        <v/>
      </c>
      <c r="ZO69" s="69" t="str">
        <f t="shared" si="90"/>
        <v/>
      </c>
      <c r="ZP69" s="69" t="str">
        <f t="shared" si="90"/>
        <v/>
      </c>
      <c r="ZQ69" s="69" t="str">
        <f t="shared" si="90"/>
        <v/>
      </c>
      <c r="ZR69" s="69" t="str">
        <f t="shared" si="90"/>
        <v/>
      </c>
      <c r="ZS69" s="69" t="str">
        <f t="shared" si="90"/>
        <v/>
      </c>
      <c r="ZT69" s="69" t="str">
        <f t="shared" si="90"/>
        <v/>
      </c>
      <c r="ZU69" s="69" t="str">
        <f t="shared" si="90"/>
        <v/>
      </c>
      <c r="ZV69" s="69" t="str">
        <f t="shared" si="90"/>
        <v/>
      </c>
      <c r="ZW69" s="69" t="str">
        <f t="shared" si="90"/>
        <v/>
      </c>
      <c r="ZX69" s="69" t="str">
        <f t="shared" si="90"/>
        <v/>
      </c>
      <c r="ZY69" s="69" t="str">
        <f t="shared" si="90"/>
        <v/>
      </c>
      <c r="ZZ69" s="69" t="str">
        <f t="shared" si="90"/>
        <v/>
      </c>
      <c r="AAA69" s="69" t="str">
        <f t="shared" ref="AAA69:ACL69" si="91">IF(AAA47="","",SUM(AAA60:AAA63))</f>
        <v/>
      </c>
      <c r="AAB69" s="69" t="str">
        <f t="shared" si="91"/>
        <v/>
      </c>
      <c r="AAC69" s="69" t="str">
        <f t="shared" si="91"/>
        <v/>
      </c>
      <c r="AAD69" s="69" t="str">
        <f t="shared" si="91"/>
        <v/>
      </c>
      <c r="AAE69" s="69" t="str">
        <f t="shared" si="91"/>
        <v/>
      </c>
      <c r="AAF69" s="69" t="str">
        <f t="shared" si="91"/>
        <v/>
      </c>
      <c r="AAG69" s="69" t="str">
        <f t="shared" si="91"/>
        <v/>
      </c>
      <c r="AAH69" s="69" t="str">
        <f t="shared" si="91"/>
        <v/>
      </c>
      <c r="AAI69" s="69" t="str">
        <f t="shared" si="91"/>
        <v/>
      </c>
      <c r="AAJ69" s="69" t="str">
        <f t="shared" si="91"/>
        <v/>
      </c>
      <c r="AAK69" s="69" t="str">
        <f t="shared" si="91"/>
        <v/>
      </c>
      <c r="AAL69" s="69" t="str">
        <f t="shared" si="91"/>
        <v/>
      </c>
      <c r="AAM69" s="69" t="str">
        <f t="shared" si="91"/>
        <v/>
      </c>
      <c r="AAN69" s="69" t="str">
        <f t="shared" si="91"/>
        <v/>
      </c>
      <c r="AAO69" s="69" t="str">
        <f t="shared" si="91"/>
        <v/>
      </c>
      <c r="AAP69" s="69" t="str">
        <f t="shared" si="91"/>
        <v/>
      </c>
      <c r="AAQ69" s="69" t="str">
        <f t="shared" si="91"/>
        <v/>
      </c>
      <c r="AAR69" s="69" t="str">
        <f t="shared" si="91"/>
        <v/>
      </c>
      <c r="AAS69" s="69" t="str">
        <f t="shared" si="91"/>
        <v/>
      </c>
      <c r="AAT69" s="69" t="str">
        <f t="shared" si="91"/>
        <v/>
      </c>
      <c r="AAU69" s="69" t="str">
        <f t="shared" si="91"/>
        <v/>
      </c>
      <c r="AAV69" s="69" t="str">
        <f t="shared" si="91"/>
        <v/>
      </c>
      <c r="AAW69" s="69" t="str">
        <f t="shared" si="91"/>
        <v/>
      </c>
      <c r="AAX69" s="69" t="str">
        <f t="shared" si="91"/>
        <v/>
      </c>
      <c r="AAY69" s="69" t="str">
        <f t="shared" si="91"/>
        <v/>
      </c>
      <c r="AAZ69" s="69" t="str">
        <f t="shared" si="91"/>
        <v/>
      </c>
      <c r="ABA69" s="69" t="str">
        <f t="shared" si="91"/>
        <v/>
      </c>
      <c r="ABB69" s="69" t="str">
        <f t="shared" si="91"/>
        <v/>
      </c>
      <c r="ABC69" s="69" t="str">
        <f t="shared" si="91"/>
        <v/>
      </c>
      <c r="ABD69" s="69" t="str">
        <f t="shared" si="91"/>
        <v/>
      </c>
      <c r="ABE69" s="69" t="str">
        <f t="shared" si="91"/>
        <v/>
      </c>
      <c r="ABF69" s="69" t="str">
        <f t="shared" si="91"/>
        <v/>
      </c>
      <c r="ABG69" s="69" t="str">
        <f t="shared" si="91"/>
        <v/>
      </c>
      <c r="ABH69" s="69" t="str">
        <f t="shared" si="91"/>
        <v/>
      </c>
      <c r="ABI69" s="69" t="str">
        <f t="shared" si="91"/>
        <v/>
      </c>
      <c r="ABJ69" s="69" t="str">
        <f t="shared" si="91"/>
        <v/>
      </c>
      <c r="ABK69" s="69" t="str">
        <f t="shared" si="91"/>
        <v/>
      </c>
      <c r="ABL69" s="69" t="str">
        <f t="shared" si="91"/>
        <v/>
      </c>
      <c r="ABM69" s="69" t="str">
        <f t="shared" si="91"/>
        <v/>
      </c>
      <c r="ABN69" s="69" t="str">
        <f t="shared" si="91"/>
        <v/>
      </c>
      <c r="ABO69" s="69" t="str">
        <f t="shared" si="91"/>
        <v/>
      </c>
      <c r="ABP69" s="69" t="str">
        <f t="shared" si="91"/>
        <v/>
      </c>
      <c r="ABQ69" s="69" t="str">
        <f t="shared" si="91"/>
        <v/>
      </c>
      <c r="ABR69" s="69" t="str">
        <f t="shared" si="91"/>
        <v/>
      </c>
      <c r="ABS69" s="69" t="str">
        <f t="shared" si="91"/>
        <v/>
      </c>
      <c r="ABT69" s="69" t="str">
        <f t="shared" si="91"/>
        <v/>
      </c>
      <c r="ABU69" s="69" t="str">
        <f t="shared" si="91"/>
        <v/>
      </c>
      <c r="ABV69" s="69" t="str">
        <f t="shared" si="91"/>
        <v/>
      </c>
      <c r="ABW69" s="69" t="str">
        <f t="shared" si="91"/>
        <v/>
      </c>
      <c r="ABX69" s="69" t="str">
        <f t="shared" si="91"/>
        <v/>
      </c>
      <c r="ABY69" s="69" t="str">
        <f t="shared" si="91"/>
        <v/>
      </c>
      <c r="ABZ69" s="69" t="str">
        <f t="shared" si="91"/>
        <v/>
      </c>
      <c r="ACA69" s="69" t="str">
        <f t="shared" si="91"/>
        <v/>
      </c>
      <c r="ACB69" s="69" t="str">
        <f t="shared" si="91"/>
        <v/>
      </c>
      <c r="ACC69" s="69" t="str">
        <f t="shared" si="91"/>
        <v/>
      </c>
      <c r="ACD69" s="69" t="str">
        <f t="shared" si="91"/>
        <v/>
      </c>
      <c r="ACE69" s="69" t="str">
        <f t="shared" si="91"/>
        <v/>
      </c>
      <c r="ACF69" s="69" t="str">
        <f t="shared" si="91"/>
        <v/>
      </c>
      <c r="ACG69" s="69" t="str">
        <f t="shared" si="91"/>
        <v/>
      </c>
      <c r="ACH69" s="69" t="str">
        <f t="shared" si="91"/>
        <v/>
      </c>
      <c r="ACI69" s="69" t="str">
        <f t="shared" si="91"/>
        <v/>
      </c>
      <c r="ACJ69" s="69" t="str">
        <f t="shared" si="91"/>
        <v/>
      </c>
      <c r="ACK69" s="69" t="str">
        <f t="shared" si="91"/>
        <v/>
      </c>
      <c r="ACL69" s="69" t="str">
        <f t="shared" si="91"/>
        <v/>
      </c>
      <c r="ACM69" s="69" t="str">
        <f t="shared" ref="ACM69:AEX69" si="92">IF(ACM47="","",SUM(ACM60:ACM63))</f>
        <v/>
      </c>
      <c r="ACN69" s="69" t="str">
        <f t="shared" si="92"/>
        <v/>
      </c>
      <c r="ACO69" s="69" t="str">
        <f t="shared" si="92"/>
        <v/>
      </c>
      <c r="ACP69" s="69" t="str">
        <f t="shared" si="92"/>
        <v/>
      </c>
      <c r="ACQ69" s="69" t="str">
        <f t="shared" si="92"/>
        <v/>
      </c>
      <c r="ACR69" s="69" t="str">
        <f t="shared" si="92"/>
        <v/>
      </c>
      <c r="ACS69" s="69" t="str">
        <f t="shared" si="92"/>
        <v/>
      </c>
      <c r="ACT69" s="69" t="str">
        <f t="shared" si="92"/>
        <v/>
      </c>
      <c r="ACU69" s="69" t="str">
        <f t="shared" si="92"/>
        <v/>
      </c>
      <c r="ACV69" s="69" t="str">
        <f t="shared" si="92"/>
        <v/>
      </c>
      <c r="ACW69" s="69" t="str">
        <f t="shared" si="92"/>
        <v/>
      </c>
      <c r="ACX69" s="69" t="str">
        <f t="shared" si="92"/>
        <v/>
      </c>
      <c r="ACY69" s="69" t="str">
        <f t="shared" si="92"/>
        <v/>
      </c>
      <c r="ACZ69" s="69" t="str">
        <f t="shared" si="92"/>
        <v/>
      </c>
      <c r="ADA69" s="69" t="str">
        <f t="shared" si="92"/>
        <v/>
      </c>
      <c r="ADB69" s="69" t="str">
        <f t="shared" si="92"/>
        <v/>
      </c>
      <c r="ADC69" s="69" t="str">
        <f t="shared" si="92"/>
        <v/>
      </c>
      <c r="ADD69" s="69" t="str">
        <f t="shared" si="92"/>
        <v/>
      </c>
      <c r="ADE69" s="69" t="str">
        <f t="shared" si="92"/>
        <v/>
      </c>
      <c r="ADF69" s="69" t="str">
        <f t="shared" si="92"/>
        <v/>
      </c>
      <c r="ADG69" s="69" t="str">
        <f t="shared" si="92"/>
        <v/>
      </c>
      <c r="ADH69" s="69" t="str">
        <f t="shared" si="92"/>
        <v/>
      </c>
      <c r="ADI69" s="69" t="str">
        <f t="shared" si="92"/>
        <v/>
      </c>
      <c r="ADJ69" s="69" t="str">
        <f t="shared" si="92"/>
        <v/>
      </c>
      <c r="ADK69" s="69" t="str">
        <f t="shared" si="92"/>
        <v/>
      </c>
      <c r="ADL69" s="69" t="str">
        <f t="shared" si="92"/>
        <v/>
      </c>
      <c r="ADM69" s="69" t="str">
        <f t="shared" si="92"/>
        <v/>
      </c>
      <c r="ADN69" s="69" t="str">
        <f t="shared" si="92"/>
        <v/>
      </c>
      <c r="ADO69" s="69" t="str">
        <f t="shared" si="92"/>
        <v/>
      </c>
      <c r="ADP69" s="69" t="str">
        <f t="shared" si="92"/>
        <v/>
      </c>
      <c r="ADQ69" s="69" t="str">
        <f t="shared" si="92"/>
        <v/>
      </c>
      <c r="ADR69" s="69" t="str">
        <f t="shared" si="92"/>
        <v/>
      </c>
      <c r="ADS69" s="69" t="str">
        <f t="shared" si="92"/>
        <v/>
      </c>
      <c r="ADT69" s="69" t="str">
        <f t="shared" si="92"/>
        <v/>
      </c>
      <c r="ADU69" s="69" t="str">
        <f t="shared" si="92"/>
        <v/>
      </c>
      <c r="ADV69" s="69" t="str">
        <f t="shared" si="92"/>
        <v/>
      </c>
      <c r="ADW69" s="69" t="str">
        <f t="shared" si="92"/>
        <v/>
      </c>
      <c r="ADX69" s="69" t="str">
        <f t="shared" si="92"/>
        <v/>
      </c>
      <c r="ADY69" s="69" t="str">
        <f t="shared" si="92"/>
        <v/>
      </c>
      <c r="ADZ69" s="69" t="str">
        <f t="shared" si="92"/>
        <v/>
      </c>
      <c r="AEA69" s="69" t="str">
        <f t="shared" si="92"/>
        <v/>
      </c>
      <c r="AEB69" s="69" t="str">
        <f t="shared" si="92"/>
        <v/>
      </c>
      <c r="AEC69" s="69" t="str">
        <f t="shared" si="92"/>
        <v/>
      </c>
      <c r="AED69" s="69" t="str">
        <f t="shared" si="92"/>
        <v/>
      </c>
      <c r="AEE69" s="69" t="str">
        <f t="shared" si="92"/>
        <v/>
      </c>
      <c r="AEF69" s="69" t="str">
        <f t="shared" si="92"/>
        <v/>
      </c>
      <c r="AEG69" s="69" t="str">
        <f t="shared" si="92"/>
        <v/>
      </c>
      <c r="AEH69" s="69" t="str">
        <f t="shared" si="92"/>
        <v/>
      </c>
      <c r="AEI69" s="69" t="str">
        <f t="shared" si="92"/>
        <v/>
      </c>
      <c r="AEJ69" s="69" t="str">
        <f t="shared" si="92"/>
        <v/>
      </c>
      <c r="AEK69" s="69" t="str">
        <f t="shared" si="92"/>
        <v/>
      </c>
      <c r="AEL69" s="69" t="str">
        <f t="shared" si="92"/>
        <v/>
      </c>
      <c r="AEM69" s="69" t="str">
        <f t="shared" si="92"/>
        <v/>
      </c>
      <c r="AEN69" s="69" t="str">
        <f t="shared" si="92"/>
        <v/>
      </c>
      <c r="AEO69" s="69" t="str">
        <f t="shared" si="92"/>
        <v/>
      </c>
      <c r="AEP69" s="69" t="str">
        <f t="shared" si="92"/>
        <v/>
      </c>
      <c r="AEQ69" s="69" t="str">
        <f t="shared" si="92"/>
        <v/>
      </c>
      <c r="AER69" s="69" t="str">
        <f t="shared" si="92"/>
        <v/>
      </c>
      <c r="AES69" s="69" t="str">
        <f t="shared" si="92"/>
        <v/>
      </c>
      <c r="AET69" s="69" t="str">
        <f t="shared" si="92"/>
        <v/>
      </c>
      <c r="AEU69" s="69" t="str">
        <f t="shared" si="92"/>
        <v/>
      </c>
      <c r="AEV69" s="69" t="str">
        <f t="shared" si="92"/>
        <v/>
      </c>
      <c r="AEW69" s="69" t="str">
        <f t="shared" si="92"/>
        <v/>
      </c>
      <c r="AEX69" s="69" t="str">
        <f t="shared" si="92"/>
        <v/>
      </c>
      <c r="AEY69" s="69" t="str">
        <f t="shared" ref="AEY69:AHJ69" si="93">IF(AEY47="","",SUM(AEY60:AEY63))</f>
        <v/>
      </c>
      <c r="AEZ69" s="69" t="str">
        <f t="shared" si="93"/>
        <v/>
      </c>
      <c r="AFA69" s="69" t="str">
        <f t="shared" si="93"/>
        <v/>
      </c>
      <c r="AFB69" s="69" t="str">
        <f t="shared" si="93"/>
        <v/>
      </c>
      <c r="AFC69" s="69" t="str">
        <f t="shared" si="93"/>
        <v/>
      </c>
      <c r="AFD69" s="69" t="str">
        <f t="shared" si="93"/>
        <v/>
      </c>
      <c r="AFE69" s="69" t="str">
        <f t="shared" si="93"/>
        <v/>
      </c>
      <c r="AFF69" s="69" t="str">
        <f t="shared" si="93"/>
        <v/>
      </c>
      <c r="AFG69" s="69" t="str">
        <f t="shared" si="93"/>
        <v/>
      </c>
      <c r="AFH69" s="69" t="str">
        <f t="shared" si="93"/>
        <v/>
      </c>
      <c r="AFI69" s="69" t="str">
        <f t="shared" si="93"/>
        <v/>
      </c>
      <c r="AFJ69" s="69" t="str">
        <f t="shared" si="93"/>
        <v/>
      </c>
      <c r="AFK69" s="69" t="str">
        <f t="shared" si="93"/>
        <v/>
      </c>
      <c r="AFL69" s="69" t="str">
        <f t="shared" si="93"/>
        <v/>
      </c>
      <c r="AFM69" s="69" t="str">
        <f t="shared" si="93"/>
        <v/>
      </c>
      <c r="AFN69" s="69" t="str">
        <f t="shared" si="93"/>
        <v/>
      </c>
      <c r="AFO69" s="69" t="str">
        <f t="shared" si="93"/>
        <v/>
      </c>
      <c r="AFP69" s="69" t="str">
        <f t="shared" si="93"/>
        <v/>
      </c>
      <c r="AFQ69" s="69" t="str">
        <f t="shared" si="93"/>
        <v/>
      </c>
      <c r="AFR69" s="69" t="str">
        <f t="shared" si="93"/>
        <v/>
      </c>
      <c r="AFS69" s="69" t="str">
        <f t="shared" si="93"/>
        <v/>
      </c>
      <c r="AFT69" s="69" t="str">
        <f t="shared" si="93"/>
        <v/>
      </c>
      <c r="AFU69" s="69" t="str">
        <f t="shared" si="93"/>
        <v/>
      </c>
      <c r="AFV69" s="69" t="str">
        <f t="shared" si="93"/>
        <v/>
      </c>
      <c r="AFW69" s="69" t="str">
        <f t="shared" si="93"/>
        <v/>
      </c>
      <c r="AFX69" s="69" t="str">
        <f t="shared" si="93"/>
        <v/>
      </c>
      <c r="AFY69" s="69" t="str">
        <f t="shared" si="93"/>
        <v/>
      </c>
      <c r="AFZ69" s="69" t="str">
        <f t="shared" si="93"/>
        <v/>
      </c>
      <c r="AGA69" s="69" t="str">
        <f t="shared" si="93"/>
        <v/>
      </c>
      <c r="AGB69" s="69" t="str">
        <f t="shared" si="93"/>
        <v/>
      </c>
      <c r="AGC69" s="69" t="str">
        <f t="shared" si="93"/>
        <v/>
      </c>
      <c r="AGD69" s="69" t="str">
        <f t="shared" si="93"/>
        <v/>
      </c>
      <c r="AGE69" s="69" t="str">
        <f t="shared" si="93"/>
        <v/>
      </c>
      <c r="AGF69" s="69" t="str">
        <f t="shared" si="93"/>
        <v/>
      </c>
      <c r="AGG69" s="69" t="str">
        <f t="shared" si="93"/>
        <v/>
      </c>
      <c r="AGH69" s="69" t="str">
        <f t="shared" si="93"/>
        <v/>
      </c>
      <c r="AGI69" s="69" t="str">
        <f t="shared" si="93"/>
        <v/>
      </c>
      <c r="AGJ69" s="69" t="str">
        <f t="shared" si="93"/>
        <v/>
      </c>
      <c r="AGK69" s="69" t="str">
        <f t="shared" si="93"/>
        <v/>
      </c>
      <c r="AGL69" s="69" t="str">
        <f t="shared" si="93"/>
        <v/>
      </c>
      <c r="AGM69" s="69" t="str">
        <f t="shared" si="93"/>
        <v/>
      </c>
      <c r="AGN69" s="69" t="str">
        <f t="shared" si="93"/>
        <v/>
      </c>
      <c r="AGO69" s="69" t="str">
        <f t="shared" si="93"/>
        <v/>
      </c>
      <c r="AGP69" s="69" t="str">
        <f t="shared" si="93"/>
        <v/>
      </c>
      <c r="AGQ69" s="69" t="str">
        <f t="shared" si="93"/>
        <v/>
      </c>
      <c r="AGR69" s="69" t="str">
        <f t="shared" si="93"/>
        <v/>
      </c>
      <c r="AGS69" s="69" t="str">
        <f t="shared" si="93"/>
        <v/>
      </c>
      <c r="AGT69" s="69" t="str">
        <f t="shared" si="93"/>
        <v/>
      </c>
      <c r="AGU69" s="69" t="str">
        <f t="shared" si="93"/>
        <v/>
      </c>
      <c r="AGV69" s="69" t="str">
        <f t="shared" si="93"/>
        <v/>
      </c>
      <c r="AGW69" s="69" t="str">
        <f t="shared" si="93"/>
        <v/>
      </c>
      <c r="AGX69" s="69" t="str">
        <f t="shared" si="93"/>
        <v/>
      </c>
      <c r="AGY69" s="69" t="str">
        <f t="shared" si="93"/>
        <v/>
      </c>
      <c r="AGZ69" s="69" t="str">
        <f t="shared" si="93"/>
        <v/>
      </c>
      <c r="AHA69" s="69" t="str">
        <f t="shared" si="93"/>
        <v/>
      </c>
      <c r="AHB69" s="69" t="str">
        <f t="shared" si="93"/>
        <v/>
      </c>
      <c r="AHC69" s="69" t="str">
        <f t="shared" si="93"/>
        <v/>
      </c>
      <c r="AHD69" s="69" t="str">
        <f t="shared" si="93"/>
        <v/>
      </c>
      <c r="AHE69" s="69" t="str">
        <f t="shared" si="93"/>
        <v/>
      </c>
      <c r="AHF69" s="69" t="str">
        <f t="shared" si="93"/>
        <v/>
      </c>
      <c r="AHG69" s="69" t="str">
        <f t="shared" si="93"/>
        <v/>
      </c>
      <c r="AHH69" s="69" t="str">
        <f t="shared" si="93"/>
        <v/>
      </c>
      <c r="AHI69" s="69" t="str">
        <f t="shared" si="93"/>
        <v/>
      </c>
      <c r="AHJ69" s="69" t="str">
        <f t="shared" si="93"/>
        <v/>
      </c>
      <c r="AHK69" s="69" t="str">
        <f t="shared" ref="AHK69:AJV69" si="94">IF(AHK47="","",SUM(AHK60:AHK63))</f>
        <v/>
      </c>
      <c r="AHL69" s="69" t="str">
        <f t="shared" si="94"/>
        <v/>
      </c>
      <c r="AHM69" s="69" t="str">
        <f t="shared" si="94"/>
        <v/>
      </c>
      <c r="AHN69" s="69" t="str">
        <f t="shared" si="94"/>
        <v/>
      </c>
      <c r="AHO69" s="69" t="str">
        <f t="shared" si="94"/>
        <v/>
      </c>
      <c r="AHP69" s="69" t="str">
        <f t="shared" si="94"/>
        <v/>
      </c>
      <c r="AHQ69" s="69" t="str">
        <f t="shared" si="94"/>
        <v/>
      </c>
      <c r="AHR69" s="69" t="str">
        <f t="shared" si="94"/>
        <v/>
      </c>
      <c r="AHS69" s="69" t="str">
        <f t="shared" si="94"/>
        <v/>
      </c>
      <c r="AHT69" s="69" t="str">
        <f t="shared" si="94"/>
        <v/>
      </c>
      <c r="AHU69" s="69" t="str">
        <f t="shared" si="94"/>
        <v/>
      </c>
      <c r="AHV69" s="69" t="str">
        <f t="shared" si="94"/>
        <v/>
      </c>
      <c r="AHW69" s="69" t="str">
        <f t="shared" si="94"/>
        <v/>
      </c>
      <c r="AHX69" s="69" t="str">
        <f t="shared" si="94"/>
        <v/>
      </c>
      <c r="AHY69" s="69" t="str">
        <f t="shared" si="94"/>
        <v/>
      </c>
      <c r="AHZ69" s="69" t="str">
        <f t="shared" si="94"/>
        <v/>
      </c>
      <c r="AIA69" s="69" t="str">
        <f t="shared" si="94"/>
        <v/>
      </c>
      <c r="AIB69" s="69" t="str">
        <f t="shared" si="94"/>
        <v/>
      </c>
      <c r="AIC69" s="69" t="str">
        <f t="shared" si="94"/>
        <v/>
      </c>
      <c r="AID69" s="69" t="str">
        <f t="shared" si="94"/>
        <v/>
      </c>
      <c r="AIE69" s="69" t="str">
        <f t="shared" si="94"/>
        <v/>
      </c>
      <c r="AIF69" s="69" t="str">
        <f t="shared" si="94"/>
        <v/>
      </c>
      <c r="AIG69" s="69" t="str">
        <f t="shared" si="94"/>
        <v/>
      </c>
      <c r="AIH69" s="69" t="str">
        <f t="shared" si="94"/>
        <v/>
      </c>
      <c r="AII69" s="69" t="str">
        <f t="shared" si="94"/>
        <v/>
      </c>
      <c r="AIJ69" s="69" t="str">
        <f t="shared" si="94"/>
        <v/>
      </c>
      <c r="AIK69" s="69" t="str">
        <f t="shared" si="94"/>
        <v/>
      </c>
      <c r="AIL69" s="69" t="str">
        <f t="shared" si="94"/>
        <v/>
      </c>
      <c r="AIM69" s="69" t="str">
        <f t="shared" si="94"/>
        <v/>
      </c>
      <c r="AIN69" s="69" t="str">
        <f t="shared" si="94"/>
        <v/>
      </c>
      <c r="AIO69" s="69" t="str">
        <f t="shared" si="94"/>
        <v/>
      </c>
      <c r="AIP69" s="69" t="str">
        <f t="shared" si="94"/>
        <v/>
      </c>
      <c r="AIQ69" s="69" t="str">
        <f t="shared" si="94"/>
        <v/>
      </c>
      <c r="AIR69" s="69" t="str">
        <f t="shared" si="94"/>
        <v/>
      </c>
      <c r="AIS69" s="69" t="str">
        <f t="shared" si="94"/>
        <v/>
      </c>
      <c r="AIT69" s="69" t="str">
        <f t="shared" si="94"/>
        <v/>
      </c>
      <c r="AIU69" s="69" t="str">
        <f t="shared" si="94"/>
        <v/>
      </c>
      <c r="AIV69" s="69" t="str">
        <f t="shared" si="94"/>
        <v/>
      </c>
      <c r="AIW69" s="69" t="str">
        <f t="shared" si="94"/>
        <v/>
      </c>
      <c r="AIX69" s="69" t="str">
        <f t="shared" si="94"/>
        <v/>
      </c>
      <c r="AIY69" s="69" t="str">
        <f t="shared" si="94"/>
        <v/>
      </c>
      <c r="AIZ69" s="69" t="str">
        <f t="shared" si="94"/>
        <v/>
      </c>
      <c r="AJA69" s="69" t="str">
        <f t="shared" si="94"/>
        <v/>
      </c>
      <c r="AJB69" s="69" t="str">
        <f t="shared" si="94"/>
        <v/>
      </c>
      <c r="AJC69" s="69" t="str">
        <f t="shared" si="94"/>
        <v/>
      </c>
      <c r="AJD69" s="69" t="str">
        <f t="shared" si="94"/>
        <v/>
      </c>
      <c r="AJE69" s="69" t="str">
        <f t="shared" si="94"/>
        <v/>
      </c>
      <c r="AJF69" s="69" t="str">
        <f t="shared" si="94"/>
        <v/>
      </c>
      <c r="AJG69" s="69" t="str">
        <f t="shared" si="94"/>
        <v/>
      </c>
      <c r="AJH69" s="69" t="str">
        <f t="shared" si="94"/>
        <v/>
      </c>
      <c r="AJI69" s="69" t="str">
        <f t="shared" si="94"/>
        <v/>
      </c>
      <c r="AJJ69" s="69" t="str">
        <f t="shared" si="94"/>
        <v/>
      </c>
      <c r="AJK69" s="69" t="str">
        <f t="shared" si="94"/>
        <v/>
      </c>
      <c r="AJL69" s="69" t="str">
        <f t="shared" si="94"/>
        <v/>
      </c>
      <c r="AJM69" s="69" t="str">
        <f t="shared" si="94"/>
        <v/>
      </c>
      <c r="AJN69" s="69" t="str">
        <f t="shared" si="94"/>
        <v/>
      </c>
      <c r="AJO69" s="69" t="str">
        <f t="shared" si="94"/>
        <v/>
      </c>
      <c r="AJP69" s="69" t="str">
        <f t="shared" si="94"/>
        <v/>
      </c>
      <c r="AJQ69" s="69" t="str">
        <f t="shared" si="94"/>
        <v/>
      </c>
      <c r="AJR69" s="69" t="str">
        <f t="shared" si="94"/>
        <v/>
      </c>
      <c r="AJS69" s="69" t="str">
        <f t="shared" si="94"/>
        <v/>
      </c>
      <c r="AJT69" s="69" t="str">
        <f t="shared" si="94"/>
        <v/>
      </c>
      <c r="AJU69" s="69" t="str">
        <f t="shared" si="94"/>
        <v/>
      </c>
      <c r="AJV69" s="69" t="str">
        <f t="shared" si="94"/>
        <v/>
      </c>
      <c r="AJW69" s="69" t="str">
        <f t="shared" ref="AJW69:ALU69" si="95">IF(AJW47="","",SUM(AJW60:AJW63))</f>
        <v/>
      </c>
      <c r="AJX69" s="69" t="str">
        <f t="shared" si="95"/>
        <v/>
      </c>
      <c r="AJY69" s="69" t="str">
        <f t="shared" si="95"/>
        <v/>
      </c>
      <c r="AJZ69" s="69" t="str">
        <f t="shared" si="95"/>
        <v/>
      </c>
      <c r="AKA69" s="69" t="str">
        <f t="shared" si="95"/>
        <v/>
      </c>
      <c r="AKB69" s="69" t="str">
        <f t="shared" si="95"/>
        <v/>
      </c>
      <c r="AKC69" s="69" t="str">
        <f t="shared" si="95"/>
        <v/>
      </c>
      <c r="AKD69" s="69" t="str">
        <f t="shared" si="95"/>
        <v/>
      </c>
      <c r="AKE69" s="69" t="str">
        <f t="shared" si="95"/>
        <v/>
      </c>
      <c r="AKF69" s="69" t="str">
        <f t="shared" si="95"/>
        <v/>
      </c>
      <c r="AKG69" s="69" t="str">
        <f t="shared" si="95"/>
        <v/>
      </c>
      <c r="AKH69" s="69" t="str">
        <f t="shared" si="95"/>
        <v/>
      </c>
      <c r="AKI69" s="69" t="str">
        <f t="shared" si="95"/>
        <v/>
      </c>
      <c r="AKJ69" s="69" t="str">
        <f t="shared" si="95"/>
        <v/>
      </c>
      <c r="AKK69" s="69" t="str">
        <f t="shared" si="95"/>
        <v/>
      </c>
      <c r="AKL69" s="69" t="str">
        <f t="shared" si="95"/>
        <v/>
      </c>
      <c r="AKM69" s="69" t="str">
        <f t="shared" si="95"/>
        <v/>
      </c>
      <c r="AKN69" s="69" t="str">
        <f t="shared" si="95"/>
        <v/>
      </c>
      <c r="AKO69" s="69" t="str">
        <f t="shared" si="95"/>
        <v/>
      </c>
      <c r="AKP69" s="69" t="str">
        <f t="shared" si="95"/>
        <v/>
      </c>
      <c r="AKQ69" s="69" t="str">
        <f t="shared" si="95"/>
        <v/>
      </c>
      <c r="AKR69" s="69" t="str">
        <f t="shared" si="95"/>
        <v/>
      </c>
      <c r="AKS69" s="69" t="str">
        <f t="shared" si="95"/>
        <v/>
      </c>
      <c r="AKT69" s="69" t="str">
        <f t="shared" si="95"/>
        <v/>
      </c>
      <c r="AKU69" s="69" t="str">
        <f t="shared" si="95"/>
        <v/>
      </c>
      <c r="AKV69" s="69" t="str">
        <f t="shared" si="95"/>
        <v/>
      </c>
      <c r="AKW69" s="69" t="str">
        <f t="shared" si="95"/>
        <v/>
      </c>
      <c r="AKX69" s="69" t="str">
        <f t="shared" si="95"/>
        <v/>
      </c>
      <c r="AKY69" s="69" t="str">
        <f t="shared" si="95"/>
        <v/>
      </c>
      <c r="AKZ69" s="69" t="str">
        <f t="shared" si="95"/>
        <v/>
      </c>
      <c r="ALA69" s="69" t="str">
        <f t="shared" si="95"/>
        <v/>
      </c>
      <c r="ALB69" s="69" t="str">
        <f t="shared" si="95"/>
        <v/>
      </c>
      <c r="ALC69" s="69" t="str">
        <f t="shared" si="95"/>
        <v/>
      </c>
      <c r="ALD69" s="69" t="str">
        <f t="shared" si="95"/>
        <v/>
      </c>
      <c r="ALE69" s="69" t="str">
        <f t="shared" si="95"/>
        <v/>
      </c>
      <c r="ALF69" s="69" t="str">
        <f t="shared" si="95"/>
        <v/>
      </c>
      <c r="ALG69" s="69" t="str">
        <f t="shared" si="95"/>
        <v/>
      </c>
      <c r="ALH69" s="69" t="str">
        <f t="shared" si="95"/>
        <v/>
      </c>
      <c r="ALI69" s="69" t="str">
        <f t="shared" si="95"/>
        <v/>
      </c>
      <c r="ALJ69" s="69" t="str">
        <f t="shared" si="95"/>
        <v/>
      </c>
      <c r="ALK69" s="69" t="str">
        <f t="shared" si="95"/>
        <v/>
      </c>
      <c r="ALL69" s="69" t="str">
        <f t="shared" si="95"/>
        <v/>
      </c>
      <c r="ALM69" s="69" t="str">
        <f t="shared" si="95"/>
        <v/>
      </c>
      <c r="ALN69" s="69" t="str">
        <f t="shared" si="95"/>
        <v/>
      </c>
      <c r="ALO69" s="69" t="str">
        <f t="shared" si="95"/>
        <v/>
      </c>
      <c r="ALP69" s="69" t="str">
        <f t="shared" si="95"/>
        <v/>
      </c>
      <c r="ALQ69" s="69" t="str">
        <f t="shared" si="95"/>
        <v/>
      </c>
      <c r="ALR69" s="69" t="str">
        <f t="shared" si="95"/>
        <v/>
      </c>
      <c r="ALS69" s="69" t="str">
        <f t="shared" si="95"/>
        <v/>
      </c>
      <c r="ALT69" s="69" t="str">
        <f t="shared" si="95"/>
        <v/>
      </c>
      <c r="ALU69" s="69" t="str">
        <f t="shared" si="95"/>
        <v/>
      </c>
    </row>
    <row r="70" spans="1:1037" s="1" customFormat="1" ht="13" x14ac:dyDescent="0.3">
      <c r="A70" s="11">
        <v>70</v>
      </c>
      <c r="B70" s="225" t="s">
        <v>237</v>
      </c>
      <c r="C70" s="12" t="s">
        <v>34</v>
      </c>
      <c r="D70" s="12" t="s">
        <v>30</v>
      </c>
      <c r="E70" s="12" t="s">
        <v>21</v>
      </c>
      <c r="F70" s="1">
        <v>7</v>
      </c>
      <c r="G70" s="1">
        <v>3</v>
      </c>
      <c r="H70" s="118">
        <v>50</v>
      </c>
      <c r="I70" s="118">
        <v>68</v>
      </c>
      <c r="J70" s="118">
        <v>72</v>
      </c>
      <c r="K70" s="118">
        <v>70</v>
      </c>
      <c r="L70" s="118">
        <v>75</v>
      </c>
      <c r="M70" s="118">
        <v>84</v>
      </c>
      <c r="N70" s="118">
        <v>85</v>
      </c>
      <c r="O70" s="118">
        <v>85</v>
      </c>
      <c r="P70" s="118">
        <v>100</v>
      </c>
      <c r="Q70" s="118">
        <v>164</v>
      </c>
      <c r="R70" s="118">
        <v>135</v>
      </c>
      <c r="S70" s="118">
        <v>148</v>
      </c>
      <c r="T70" s="118">
        <v>152</v>
      </c>
      <c r="U70" s="118">
        <v>152</v>
      </c>
      <c r="V70" s="118">
        <v>203</v>
      </c>
      <c r="W70" s="118">
        <v>179</v>
      </c>
      <c r="X70" s="118">
        <v>188</v>
      </c>
      <c r="Y70" s="118">
        <v>171</v>
      </c>
      <c r="Z70" s="118">
        <v>198</v>
      </c>
      <c r="AA70" s="118">
        <v>196</v>
      </c>
      <c r="AB70" s="118">
        <v>217</v>
      </c>
      <c r="AC70" s="118">
        <v>240</v>
      </c>
      <c r="AD70" s="118">
        <v>247</v>
      </c>
      <c r="AE70" s="118">
        <v>259</v>
      </c>
      <c r="AF70" s="118">
        <v>257</v>
      </c>
      <c r="AG70" s="118">
        <v>283</v>
      </c>
      <c r="AH70" s="118">
        <v>296</v>
      </c>
      <c r="AI70" s="118">
        <v>290</v>
      </c>
      <c r="AJ70" s="118">
        <v>253</v>
      </c>
      <c r="AK70" s="118">
        <v>318</v>
      </c>
      <c r="AL70" s="118">
        <v>313</v>
      </c>
      <c r="AM70" s="118">
        <v>313</v>
      </c>
      <c r="AN70" s="118">
        <v>329</v>
      </c>
      <c r="AO70" s="118">
        <v>356</v>
      </c>
      <c r="AP70" s="118">
        <v>335</v>
      </c>
      <c r="AQ70" s="118">
        <v>343</v>
      </c>
      <c r="AR70" s="118">
        <v>356</v>
      </c>
      <c r="AS70" s="118">
        <v>371</v>
      </c>
      <c r="AT70" s="118">
        <v>367</v>
      </c>
      <c r="AU70" s="118">
        <v>372</v>
      </c>
      <c r="AV70" s="118">
        <v>383</v>
      </c>
      <c r="AW70" s="118">
        <v>397</v>
      </c>
      <c r="AX70" s="118">
        <v>411</v>
      </c>
      <c r="AY70" s="118">
        <v>409</v>
      </c>
      <c r="AZ70" s="118">
        <v>416</v>
      </c>
      <c r="BA70" s="118">
        <v>463</v>
      </c>
      <c r="BB70" s="118">
        <v>466</v>
      </c>
      <c r="BC70" s="118">
        <v>476</v>
      </c>
      <c r="BD70" s="1">
        <v>504</v>
      </c>
      <c r="BE70" s="1">
        <v>481</v>
      </c>
      <c r="BF70" s="1">
        <v>498</v>
      </c>
      <c r="BG70" s="1">
        <v>493</v>
      </c>
      <c r="BH70" s="1">
        <v>551</v>
      </c>
      <c r="BI70" s="1">
        <v>644</v>
      </c>
      <c r="BJ70" s="1">
        <v>662</v>
      </c>
      <c r="BK70" s="1">
        <v>668</v>
      </c>
      <c r="BL70" s="1">
        <v>765</v>
      </c>
      <c r="BM70" s="1">
        <v>913</v>
      </c>
      <c r="BN70" s="1">
        <v>1108</v>
      </c>
      <c r="BO70" s="1">
        <v>1059</v>
      </c>
      <c r="BP70" s="1">
        <v>1059</v>
      </c>
      <c r="BQ70" s="1">
        <v>1147</v>
      </c>
      <c r="BR70" s="1">
        <v>1152</v>
      </c>
      <c r="BS70" s="1">
        <v>1223</v>
      </c>
      <c r="BT70" s="1">
        <v>1228</v>
      </c>
      <c r="BU70" s="1">
        <v>1338</v>
      </c>
      <c r="BV70" s="1">
        <v>1217</v>
      </c>
      <c r="BW70" s="1">
        <v>1366</v>
      </c>
    </row>
    <row r="71" spans="1:1037" s="1" customFormat="1" ht="13" x14ac:dyDescent="0.3">
      <c r="A71" s="11">
        <v>71</v>
      </c>
      <c r="B71" s="225" t="s">
        <v>238</v>
      </c>
      <c r="C71" s="12" t="s">
        <v>34</v>
      </c>
      <c r="D71" s="12" t="s">
        <v>30</v>
      </c>
      <c r="E71" s="12" t="s">
        <v>21</v>
      </c>
      <c r="F71" s="1">
        <v>12</v>
      </c>
      <c r="G71" s="1">
        <v>3</v>
      </c>
      <c r="H71" s="1">
        <f>H10/H2</f>
        <v>0.8705088557773405</v>
      </c>
      <c r="J71" s="1">
        <f t="shared" ref="J71:BP71" si="96">J10/J2</f>
        <v>0.89233174263616921</v>
      </c>
      <c r="K71" s="1">
        <f t="shared" si="96"/>
        <v>0.85054590729153368</v>
      </c>
      <c r="L71" s="1">
        <f t="shared" si="96"/>
        <v>0.80999508237029749</v>
      </c>
      <c r="M71" s="1">
        <f t="shared" si="96"/>
        <v>0.82582469138811376</v>
      </c>
      <c r="N71" s="1">
        <f t="shared" si="96"/>
        <v>0.83588441210790032</v>
      </c>
      <c r="O71" s="1">
        <f t="shared" si="96"/>
        <v>0.83502461728434152</v>
      </c>
      <c r="P71" s="1">
        <f t="shared" si="96"/>
        <v>0.86989575694566923</v>
      </c>
      <c r="Q71" s="1">
        <f t="shared" si="96"/>
        <v>0.78963649166222338</v>
      </c>
      <c r="R71" s="1">
        <f t="shared" si="96"/>
        <v>0.74460822924871539</v>
      </c>
      <c r="S71" s="1">
        <f t="shared" si="96"/>
        <v>0.82268643712550238</v>
      </c>
      <c r="T71" s="1">
        <f t="shared" si="96"/>
        <v>0.76314935231345915</v>
      </c>
      <c r="U71" s="1">
        <f t="shared" si="96"/>
        <v>0.78077374816368605</v>
      </c>
      <c r="V71" s="1">
        <f t="shared" si="96"/>
        <v>0.78530607774931049</v>
      </c>
      <c r="W71" s="1">
        <f t="shared" si="96"/>
        <v>0.63182979992813415</v>
      </c>
      <c r="X71" s="1">
        <f t="shared" si="96"/>
        <v>0.76504965681793535</v>
      </c>
      <c r="Y71" s="1">
        <f t="shared" si="96"/>
        <v>0.75523682033368567</v>
      </c>
      <c r="Z71" s="1">
        <f t="shared" si="96"/>
        <v>0.73924607906080897</v>
      </c>
      <c r="AA71" s="1">
        <f t="shared" si="96"/>
        <v>0.76174855022543952</v>
      </c>
      <c r="AB71" s="1">
        <f t="shared" si="96"/>
        <v>0.73980653743934277</v>
      </c>
      <c r="AC71" s="1">
        <f t="shared" si="96"/>
        <v>0.74834662599816604</v>
      </c>
      <c r="AD71" s="1">
        <f t="shared" si="96"/>
        <v>0.70388142338081783</v>
      </c>
      <c r="AE71" s="1">
        <f t="shared" si="96"/>
        <v>0.75780858365788761</v>
      </c>
      <c r="AF71" s="1">
        <f t="shared" si="96"/>
        <v>0.71802350636630752</v>
      </c>
      <c r="AG71" s="1">
        <f t="shared" si="96"/>
        <v>0.70288810828803761</v>
      </c>
      <c r="AH71" s="1">
        <f t="shared" si="96"/>
        <v>0.70078445586895366</v>
      </c>
      <c r="AI71" s="1">
        <f t="shared" si="96"/>
        <v>0.71089770000512797</v>
      </c>
      <c r="AJ71" s="1">
        <f t="shared" si="96"/>
        <v>0.70898520429826561</v>
      </c>
      <c r="AK71" s="1">
        <f t="shared" si="96"/>
        <v>0.72456744939613116</v>
      </c>
      <c r="AL71" s="1">
        <f t="shared" si="96"/>
        <v>0.67874348001534413</v>
      </c>
      <c r="AM71" s="1">
        <f t="shared" si="96"/>
        <v>0.66232302010500399</v>
      </c>
      <c r="AN71" s="1">
        <f t="shared" si="96"/>
        <v>0.63189664211221896</v>
      </c>
      <c r="AO71" s="1">
        <f t="shared" si="96"/>
        <v>0.65941841760091069</v>
      </c>
      <c r="AP71" s="1">
        <f t="shared" si="96"/>
        <v>0.63763236355120267</v>
      </c>
      <c r="AQ71" s="1">
        <f t="shared" si="96"/>
        <v>0.62456174824405619</v>
      </c>
      <c r="AR71" s="1">
        <f t="shared" si="96"/>
        <v>0.66433402425187471</v>
      </c>
      <c r="AS71" s="1">
        <f t="shared" si="96"/>
        <v>0.62750894479626418</v>
      </c>
      <c r="AT71" s="1">
        <f t="shared" si="96"/>
        <v>0.6713445983425369</v>
      </c>
      <c r="AU71" s="1">
        <f t="shared" si="96"/>
        <v>0.64895552980883808</v>
      </c>
      <c r="AV71" s="1">
        <f t="shared" si="96"/>
        <v>0.66864417338766702</v>
      </c>
      <c r="AW71" s="1">
        <f t="shared" si="96"/>
        <v>0.62864181901513794</v>
      </c>
      <c r="AX71" s="1">
        <f t="shared" si="96"/>
        <v>0.68733748243464121</v>
      </c>
      <c r="AY71" s="1">
        <f t="shared" si="96"/>
        <v>0.64153124407037687</v>
      </c>
      <c r="AZ71" s="1">
        <f t="shared" si="96"/>
        <v>0.60974681690236521</v>
      </c>
      <c r="BA71" s="1">
        <f t="shared" si="96"/>
        <v>0.63259934019708297</v>
      </c>
      <c r="BB71" s="1">
        <f t="shared" si="96"/>
        <v>0.61586324185442143</v>
      </c>
      <c r="BC71" s="1">
        <f t="shared" si="96"/>
        <v>0.61536628923716408</v>
      </c>
      <c r="BD71" s="1">
        <f t="shared" si="96"/>
        <v>0.55021094732516995</v>
      </c>
      <c r="BE71" s="1">
        <f t="shared" si="96"/>
        <v>0.5577975325350083</v>
      </c>
      <c r="BF71" s="1">
        <f t="shared" si="96"/>
        <v>0.46913032021105239</v>
      </c>
      <c r="BG71" s="1">
        <f t="shared" si="96"/>
        <v>0.33404202969276098</v>
      </c>
      <c r="BH71" s="1">
        <f t="shared" si="96"/>
        <v>0.43887778465543398</v>
      </c>
      <c r="BI71" s="1">
        <f t="shared" si="96"/>
        <v>0.4849049715631234</v>
      </c>
      <c r="BJ71" s="1">
        <f t="shared" si="96"/>
        <v>0.50878833448454763</v>
      </c>
      <c r="BK71" s="1">
        <f t="shared" si="96"/>
        <v>0.46883289148920065</v>
      </c>
      <c r="BL71" s="1">
        <f t="shared" si="96"/>
        <v>0.44907439625219991</v>
      </c>
      <c r="BM71" s="1">
        <f t="shared" si="96"/>
        <v>0.30447419549784521</v>
      </c>
      <c r="BN71" s="1">
        <f t="shared" si="96"/>
        <v>0.29617529090177958</v>
      </c>
      <c r="BO71" s="1">
        <f t="shared" si="96"/>
        <v>0.33661759497099453</v>
      </c>
      <c r="BP71" s="1">
        <f t="shared" si="96"/>
        <v>0.36658741772070991</v>
      </c>
      <c r="BQ71" s="1">
        <v>0.36537206032269881</v>
      </c>
      <c r="BR71" s="1">
        <v>0.20692214276076101</v>
      </c>
      <c r="BS71" s="1">
        <v>0.273013345863312</v>
      </c>
      <c r="BT71" s="1">
        <v>0.33207827170869197</v>
      </c>
      <c r="BU71" s="1">
        <v>0.29957139981678599</v>
      </c>
      <c r="BV71" s="1">
        <v>0.29771734039502301</v>
      </c>
      <c r="BW71" s="1">
        <v>0.138458275379301</v>
      </c>
    </row>
    <row r="72" spans="1:1037" s="1" customFormat="1" ht="13" x14ac:dyDescent="0.3">
      <c r="A72" s="11">
        <v>72</v>
      </c>
      <c r="B72" s="225" t="s">
        <v>239</v>
      </c>
      <c r="C72" s="12" t="s">
        <v>34</v>
      </c>
      <c r="D72" s="12" t="s">
        <v>30</v>
      </c>
      <c r="E72" s="12" t="s">
        <v>21</v>
      </c>
      <c r="F72" s="1">
        <v>13</v>
      </c>
      <c r="G72" s="1">
        <v>3</v>
      </c>
      <c r="BP72" s="1">
        <v>1117246</v>
      </c>
      <c r="BQ72" s="1">
        <v>1415507</v>
      </c>
      <c r="BR72" s="1">
        <v>1879283</v>
      </c>
      <c r="BS72" s="1">
        <v>1961578</v>
      </c>
      <c r="BT72" s="1">
        <v>1486817</v>
      </c>
      <c r="BU72" s="1">
        <v>2140312</v>
      </c>
      <c r="BV72" s="1">
        <v>1728694</v>
      </c>
      <c r="BW72" s="1">
        <v>3250975</v>
      </c>
    </row>
    <row r="73" spans="1:1037" s="1" customFormat="1" ht="13" x14ac:dyDescent="0.3">
      <c r="A73" s="11">
        <v>73</v>
      </c>
      <c r="B73" s="225" t="s">
        <v>240</v>
      </c>
      <c r="C73" s="12" t="s">
        <v>34</v>
      </c>
      <c r="D73" s="12" t="s">
        <v>30</v>
      </c>
      <c r="E73" s="12" t="s">
        <v>21</v>
      </c>
      <c r="F73" s="1">
        <v>15</v>
      </c>
      <c r="G73" s="1">
        <v>3</v>
      </c>
      <c r="BP73" s="1">
        <f>BP72/BP2</f>
        <v>0.21639242657690069</v>
      </c>
      <c r="BQ73" s="1">
        <v>0.26366118615468032</v>
      </c>
      <c r="BR73" s="1">
        <v>0.260349300404499</v>
      </c>
      <c r="BS73" s="1">
        <v>0.27076819188978302</v>
      </c>
      <c r="BT73" s="1">
        <v>0.26894743592085901</v>
      </c>
      <c r="BU73" s="1">
        <v>0.265602558149174</v>
      </c>
      <c r="BV73" s="1">
        <v>0.26783365097406298</v>
      </c>
      <c r="BW73" s="1">
        <v>0.26987589846909998</v>
      </c>
    </row>
    <row r="74" spans="1:1037" s="1" customFormat="1" ht="13" x14ac:dyDescent="0.3">
      <c r="A74" s="11">
        <v>74</v>
      </c>
      <c r="B74" s="225" t="s">
        <v>241</v>
      </c>
      <c r="C74" s="12" t="s">
        <v>34</v>
      </c>
      <c r="D74" s="12" t="s">
        <v>30</v>
      </c>
      <c r="E74" s="12" t="s">
        <v>21</v>
      </c>
      <c r="F74" s="1">
        <v>16</v>
      </c>
      <c r="G74" s="1">
        <v>3</v>
      </c>
      <c r="BP74" s="1">
        <v>119088</v>
      </c>
      <c r="BQ74" s="1">
        <v>123301</v>
      </c>
      <c r="BR74" s="1">
        <v>132741</v>
      </c>
      <c r="BS74" s="1">
        <v>141032</v>
      </c>
      <c r="BT74" s="1">
        <v>144585</v>
      </c>
      <c r="BU74" s="1">
        <v>152219</v>
      </c>
      <c r="BV74" s="1">
        <v>154346</v>
      </c>
      <c r="BW74" s="1">
        <v>160319</v>
      </c>
    </row>
    <row r="75" spans="1:1037" s="1" customFormat="1" ht="13" x14ac:dyDescent="0.3">
      <c r="A75" s="11">
        <v>75</v>
      </c>
      <c r="B75" s="225" t="s">
        <v>242</v>
      </c>
      <c r="C75" s="12" t="s">
        <v>34</v>
      </c>
      <c r="D75" s="12" t="s">
        <v>30</v>
      </c>
      <c r="E75" s="12" t="s">
        <v>21</v>
      </c>
      <c r="F75" s="1">
        <v>18</v>
      </c>
      <c r="G75" s="1">
        <v>3</v>
      </c>
      <c r="BP75" s="1">
        <v>0.28786216031984702</v>
      </c>
      <c r="BQ75" s="1">
        <v>0.288372125657193</v>
      </c>
      <c r="BR75" s="1">
        <v>0.30163336166190202</v>
      </c>
      <c r="BS75" s="1">
        <v>0.30813936974670603</v>
      </c>
      <c r="BT75" s="1">
        <v>0.31272710755813998</v>
      </c>
      <c r="BU75" s="1">
        <v>0.321303883450061</v>
      </c>
      <c r="BV75" s="1">
        <v>0.32709571320793102</v>
      </c>
      <c r="BW75" s="1">
        <v>0.33375177473280099</v>
      </c>
    </row>
    <row r="76" spans="1:1037" x14ac:dyDescent="0.35">
      <c r="A76" s="11">
        <v>76</v>
      </c>
      <c r="B76" s="225" t="s">
        <v>282</v>
      </c>
      <c r="C76" s="12" t="s">
        <v>153</v>
      </c>
      <c r="D76" s="109"/>
      <c r="E76" s="109"/>
      <c r="F76" s="109"/>
      <c r="G76" s="109"/>
      <c r="H76" s="1">
        <f t="shared" ref="H76:BP76" si="97">IFERROR(H10/H70,"")</f>
        <v>928.92</v>
      </c>
      <c r="I76" s="1">
        <f t="shared" si="97"/>
        <v>905.13235294117646</v>
      </c>
      <c r="J76" s="1">
        <f t="shared" si="97"/>
        <v>753.15277777777783</v>
      </c>
      <c r="K76" s="1">
        <f t="shared" si="97"/>
        <v>761.21428571428567</v>
      </c>
      <c r="L76" s="1">
        <f t="shared" si="97"/>
        <v>702.77333333333331</v>
      </c>
      <c r="M76" s="1">
        <f t="shared" si="97"/>
        <v>806.76190476190482</v>
      </c>
      <c r="N76" s="1">
        <f t="shared" si="97"/>
        <v>716.35294117647061</v>
      </c>
      <c r="O76" s="1">
        <f t="shared" si="97"/>
        <v>620.5411764705882</v>
      </c>
      <c r="P76" s="1">
        <f t="shared" si="97"/>
        <v>1874.26</v>
      </c>
      <c r="Q76" s="1">
        <f t="shared" si="97"/>
        <v>1182.9573170731708</v>
      </c>
      <c r="R76" s="1">
        <f t="shared" si="97"/>
        <v>1617.5703703703705</v>
      </c>
      <c r="S76" s="1">
        <f t="shared" si="97"/>
        <v>1352.5743243243244</v>
      </c>
      <c r="T76" s="1">
        <f t="shared" si="97"/>
        <v>1469.3486842105262</v>
      </c>
      <c r="U76" s="1">
        <f t="shared" si="97"/>
        <v>1430.1052631578948</v>
      </c>
      <c r="V76" s="1">
        <f t="shared" si="97"/>
        <v>1342.3201970443349</v>
      </c>
      <c r="W76" s="1">
        <f t="shared" si="97"/>
        <v>1041.2625698324023</v>
      </c>
      <c r="X76" s="1">
        <f t="shared" si="97"/>
        <v>1313.2606382978724</v>
      </c>
      <c r="Y76" s="1">
        <f t="shared" si="97"/>
        <v>1537.46783625731</v>
      </c>
      <c r="Z76" s="1">
        <f t="shared" si="97"/>
        <v>1221.2121212121212</v>
      </c>
      <c r="AA76" s="1">
        <f t="shared" si="97"/>
        <v>1066.2653061224489</v>
      </c>
      <c r="AB76" s="1">
        <f t="shared" si="97"/>
        <v>1171.1751152073732</v>
      </c>
      <c r="AC76" s="1">
        <f t="shared" si="97"/>
        <v>1281.9458333333334</v>
      </c>
      <c r="AD76" s="1">
        <f t="shared" si="97"/>
        <v>1235.2834008097166</v>
      </c>
      <c r="AE76" s="1">
        <f t="shared" si="97"/>
        <v>1214.0386100386099</v>
      </c>
      <c r="AF76" s="1">
        <f t="shared" si="97"/>
        <v>1426.2684824902724</v>
      </c>
      <c r="AG76" s="1">
        <f t="shared" si="97"/>
        <v>1201.3003533568904</v>
      </c>
      <c r="AH76" s="1">
        <f t="shared" si="97"/>
        <v>1423.9087837837837</v>
      </c>
      <c r="AI76" s="1">
        <f t="shared" si="97"/>
        <v>1386.3068965517241</v>
      </c>
      <c r="AJ76" s="1">
        <f t="shared" si="97"/>
        <v>1630.1699604743083</v>
      </c>
      <c r="AK76" s="1">
        <f t="shared" si="97"/>
        <v>1726.9905660377358</v>
      </c>
      <c r="AL76" s="1">
        <f t="shared" si="97"/>
        <v>1741.1309904153354</v>
      </c>
      <c r="AM76" s="1">
        <f t="shared" si="97"/>
        <v>1443.2907348242811</v>
      </c>
      <c r="AN76" s="1">
        <f t="shared" si="97"/>
        <v>1575.3586626139818</v>
      </c>
      <c r="AO76" s="1">
        <f t="shared" si="97"/>
        <v>1871.1460674157304</v>
      </c>
      <c r="AP76" s="1">
        <f t="shared" si="97"/>
        <v>1812.4119402985075</v>
      </c>
      <c r="AQ76" s="1">
        <f t="shared" si="97"/>
        <v>1705.0553935860057</v>
      </c>
      <c r="AR76" s="1">
        <f t="shared" si="97"/>
        <v>2060.7921348314608</v>
      </c>
      <c r="AS76" s="1">
        <f t="shared" si="97"/>
        <v>2007.6954177897574</v>
      </c>
      <c r="AT76" s="1">
        <f t="shared" si="97"/>
        <v>2209.5286103542235</v>
      </c>
      <c r="AU76" s="1">
        <f t="shared" si="97"/>
        <v>2321.7849462365593</v>
      </c>
      <c r="AV76" s="1">
        <f t="shared" si="97"/>
        <v>2283.8877284595301</v>
      </c>
      <c r="AW76" s="1">
        <f t="shared" si="97"/>
        <v>2411.5365239294711</v>
      </c>
      <c r="AX76" s="1">
        <f t="shared" si="97"/>
        <v>2888.3576642335765</v>
      </c>
      <c r="AY76" s="1">
        <f t="shared" si="97"/>
        <v>2157.5354523227384</v>
      </c>
      <c r="AZ76" s="1">
        <f t="shared" si="97"/>
        <v>2761.9302884615386</v>
      </c>
      <c r="BA76" s="1">
        <f t="shared" si="97"/>
        <v>3057.7105831533477</v>
      </c>
      <c r="BB76" s="1">
        <f t="shared" si="97"/>
        <v>2601.7103004291844</v>
      </c>
      <c r="BC76" s="1">
        <f t="shared" si="97"/>
        <v>2789.1722689075632</v>
      </c>
      <c r="BD76" s="1">
        <f t="shared" si="97"/>
        <v>2667.5416666666665</v>
      </c>
      <c r="BE76" s="1">
        <f t="shared" si="97"/>
        <v>2885.966735966736</v>
      </c>
      <c r="BF76" s="1">
        <f t="shared" si="97"/>
        <v>2191.3915662650602</v>
      </c>
      <c r="BG76" s="1">
        <f t="shared" si="97"/>
        <v>1327.3569979716024</v>
      </c>
      <c r="BH76" s="1">
        <f t="shared" si="97"/>
        <v>1752.6134301270417</v>
      </c>
      <c r="BI76" s="1">
        <f t="shared" si="97"/>
        <v>2159.4316770186338</v>
      </c>
      <c r="BJ76" s="1">
        <f t="shared" si="97"/>
        <v>2217.5785498489427</v>
      </c>
      <c r="BK76" s="1">
        <f t="shared" si="97"/>
        <v>1919.1077844311378</v>
      </c>
      <c r="BL76" s="1">
        <f t="shared" si="97"/>
        <v>2328.1777777777779</v>
      </c>
      <c r="BM76" s="1">
        <f t="shared" si="97"/>
        <v>2105.2256297918948</v>
      </c>
      <c r="BN76" s="1">
        <f t="shared" si="97"/>
        <v>1635.9196750902527</v>
      </c>
      <c r="BO76" s="1">
        <f t="shared" si="97"/>
        <v>1708.6874409820584</v>
      </c>
      <c r="BP76" s="1">
        <f t="shared" si="97"/>
        <v>1787.2625118035883</v>
      </c>
      <c r="BQ76" s="1">
        <v>1710.1639058413252</v>
      </c>
      <c r="BR76" s="1">
        <f t="shared" ref="BR76:DU76" si="98">IFERROR(BR10/BR70,"")</f>
        <v>1296.5529513888889</v>
      </c>
      <c r="BS76" s="1">
        <f t="shared" si="98"/>
        <v>1617.2060506950122</v>
      </c>
      <c r="BT76" s="1">
        <f t="shared" si="98"/>
        <v>1494.9690553745929</v>
      </c>
      <c r="BU76" s="1">
        <f t="shared" si="98"/>
        <v>1804.2182361733931</v>
      </c>
      <c r="BV76" s="1">
        <f t="shared" si="98"/>
        <v>1578.9433032046015</v>
      </c>
      <c r="BW76" s="1">
        <f t="shared" si="98"/>
        <v>1221.0058565153734</v>
      </c>
      <c r="BX76" s="1" t="str">
        <f t="shared" si="98"/>
        <v/>
      </c>
      <c r="BY76" s="1" t="str">
        <f t="shared" si="98"/>
        <v/>
      </c>
      <c r="BZ76" s="1" t="str">
        <f t="shared" si="98"/>
        <v/>
      </c>
      <c r="CA76" s="1" t="str">
        <f t="shared" si="98"/>
        <v/>
      </c>
      <c r="CB76" s="1" t="str">
        <f t="shared" si="98"/>
        <v/>
      </c>
      <c r="CC76" s="1" t="str">
        <f t="shared" si="98"/>
        <v/>
      </c>
      <c r="CD76" s="1" t="str">
        <f t="shared" si="98"/>
        <v/>
      </c>
      <c r="CE76" s="1" t="str">
        <f t="shared" si="98"/>
        <v/>
      </c>
      <c r="CF76" s="1" t="str">
        <f t="shared" si="98"/>
        <v/>
      </c>
      <c r="CG76" s="1" t="str">
        <f t="shared" si="98"/>
        <v/>
      </c>
      <c r="CH76" s="1" t="str">
        <f t="shared" si="98"/>
        <v/>
      </c>
      <c r="CI76" s="1" t="str">
        <f t="shared" si="98"/>
        <v/>
      </c>
      <c r="CJ76" s="1" t="str">
        <f t="shared" si="98"/>
        <v/>
      </c>
      <c r="CK76" s="1" t="str">
        <f t="shared" si="98"/>
        <v/>
      </c>
      <c r="CL76" s="1" t="str">
        <f t="shared" si="98"/>
        <v/>
      </c>
      <c r="CM76" s="1" t="str">
        <f t="shared" si="98"/>
        <v/>
      </c>
      <c r="CN76" s="1" t="str">
        <f t="shared" si="98"/>
        <v/>
      </c>
      <c r="CO76" s="1" t="str">
        <f t="shared" si="98"/>
        <v/>
      </c>
      <c r="CP76" s="1" t="str">
        <f t="shared" si="98"/>
        <v/>
      </c>
      <c r="CQ76" s="1" t="str">
        <f t="shared" si="98"/>
        <v/>
      </c>
      <c r="CR76" s="1" t="str">
        <f t="shared" si="98"/>
        <v/>
      </c>
      <c r="CS76" s="1" t="str">
        <f t="shared" si="98"/>
        <v/>
      </c>
      <c r="CT76" s="1" t="str">
        <f t="shared" si="98"/>
        <v/>
      </c>
      <c r="CU76" s="1" t="str">
        <f t="shared" si="98"/>
        <v/>
      </c>
      <c r="CV76" s="1" t="str">
        <f t="shared" si="98"/>
        <v/>
      </c>
      <c r="CW76" s="1" t="str">
        <f t="shared" si="98"/>
        <v/>
      </c>
      <c r="CX76" s="1" t="str">
        <f t="shared" si="98"/>
        <v/>
      </c>
      <c r="CY76" s="1" t="str">
        <f t="shared" si="98"/>
        <v/>
      </c>
      <c r="CZ76" s="1" t="str">
        <f t="shared" si="98"/>
        <v/>
      </c>
      <c r="DA76" s="1" t="str">
        <f t="shared" si="98"/>
        <v/>
      </c>
      <c r="DB76" s="1" t="str">
        <f t="shared" si="98"/>
        <v/>
      </c>
      <c r="DC76" s="1" t="str">
        <f t="shared" si="98"/>
        <v/>
      </c>
      <c r="DD76" s="1" t="str">
        <f t="shared" si="98"/>
        <v/>
      </c>
      <c r="DE76" s="1" t="str">
        <f t="shared" si="98"/>
        <v/>
      </c>
      <c r="DF76" s="1" t="str">
        <f t="shared" si="98"/>
        <v/>
      </c>
      <c r="DG76" s="1" t="str">
        <f t="shared" si="98"/>
        <v/>
      </c>
      <c r="DH76" s="1" t="str">
        <f t="shared" si="98"/>
        <v/>
      </c>
      <c r="DI76" s="1" t="str">
        <f t="shared" si="98"/>
        <v/>
      </c>
      <c r="DJ76" s="1" t="str">
        <f t="shared" si="98"/>
        <v/>
      </c>
      <c r="DK76" s="1" t="str">
        <f t="shared" si="98"/>
        <v/>
      </c>
      <c r="DL76" s="1" t="str">
        <f t="shared" si="98"/>
        <v/>
      </c>
      <c r="DM76" s="1" t="str">
        <f t="shared" si="98"/>
        <v/>
      </c>
      <c r="DN76" s="1" t="str">
        <f t="shared" si="98"/>
        <v/>
      </c>
      <c r="DO76" s="1" t="str">
        <f t="shared" si="98"/>
        <v/>
      </c>
      <c r="DP76" s="1" t="str">
        <f t="shared" si="98"/>
        <v/>
      </c>
      <c r="DQ76" s="1" t="str">
        <f t="shared" si="98"/>
        <v/>
      </c>
      <c r="DR76" s="1" t="str">
        <f t="shared" si="98"/>
        <v/>
      </c>
      <c r="DS76" s="1" t="str">
        <f t="shared" si="98"/>
        <v/>
      </c>
      <c r="DT76" s="1" t="str">
        <f t="shared" si="98"/>
        <v/>
      </c>
      <c r="DU76" s="1" t="str">
        <f t="shared" si="98"/>
        <v/>
      </c>
      <c r="DV76" s="1" t="str">
        <f t="shared" ref="DV76:GG76" si="99">IFERROR(DV10/DV70,"")</f>
        <v/>
      </c>
      <c r="DW76" s="1" t="str">
        <f t="shared" si="99"/>
        <v/>
      </c>
      <c r="DX76" s="1" t="str">
        <f t="shared" si="99"/>
        <v/>
      </c>
      <c r="DY76" s="1" t="str">
        <f t="shared" si="99"/>
        <v/>
      </c>
      <c r="DZ76" s="1" t="str">
        <f t="shared" si="99"/>
        <v/>
      </c>
      <c r="EA76" s="1" t="str">
        <f t="shared" si="99"/>
        <v/>
      </c>
      <c r="EB76" s="1" t="str">
        <f t="shared" si="99"/>
        <v/>
      </c>
      <c r="EC76" s="1" t="str">
        <f t="shared" si="99"/>
        <v/>
      </c>
      <c r="ED76" s="1" t="str">
        <f t="shared" si="99"/>
        <v/>
      </c>
      <c r="EE76" s="1" t="str">
        <f t="shared" si="99"/>
        <v/>
      </c>
      <c r="EF76" s="1" t="str">
        <f t="shared" si="99"/>
        <v/>
      </c>
      <c r="EG76" s="1" t="str">
        <f t="shared" si="99"/>
        <v/>
      </c>
      <c r="EH76" s="1" t="str">
        <f t="shared" si="99"/>
        <v/>
      </c>
      <c r="EI76" s="1" t="str">
        <f t="shared" si="99"/>
        <v/>
      </c>
      <c r="EJ76" s="1" t="str">
        <f t="shared" si="99"/>
        <v/>
      </c>
      <c r="EK76" s="1" t="str">
        <f t="shared" si="99"/>
        <v/>
      </c>
      <c r="EL76" s="1" t="str">
        <f t="shared" si="99"/>
        <v/>
      </c>
      <c r="EM76" s="1" t="str">
        <f t="shared" si="99"/>
        <v/>
      </c>
      <c r="EN76" s="1" t="str">
        <f t="shared" si="99"/>
        <v/>
      </c>
      <c r="EO76" s="1" t="str">
        <f t="shared" si="99"/>
        <v/>
      </c>
      <c r="EP76" s="1" t="str">
        <f t="shared" si="99"/>
        <v/>
      </c>
      <c r="EQ76" s="1" t="str">
        <f t="shared" si="99"/>
        <v/>
      </c>
      <c r="ER76" s="1" t="str">
        <f t="shared" si="99"/>
        <v/>
      </c>
      <c r="ES76" s="1" t="str">
        <f t="shared" si="99"/>
        <v/>
      </c>
      <c r="ET76" s="1" t="str">
        <f t="shared" si="99"/>
        <v/>
      </c>
      <c r="EU76" s="1" t="str">
        <f t="shared" si="99"/>
        <v/>
      </c>
      <c r="EV76" s="1" t="str">
        <f t="shared" si="99"/>
        <v/>
      </c>
      <c r="EW76" s="1" t="str">
        <f t="shared" si="99"/>
        <v/>
      </c>
      <c r="EX76" s="1" t="str">
        <f t="shared" si="99"/>
        <v/>
      </c>
      <c r="EY76" s="1" t="str">
        <f t="shared" si="99"/>
        <v/>
      </c>
      <c r="EZ76" s="1" t="str">
        <f t="shared" si="99"/>
        <v/>
      </c>
      <c r="FA76" s="1" t="str">
        <f t="shared" si="99"/>
        <v/>
      </c>
      <c r="FB76" s="1" t="str">
        <f t="shared" si="99"/>
        <v/>
      </c>
      <c r="FC76" s="1" t="str">
        <f t="shared" si="99"/>
        <v/>
      </c>
      <c r="FD76" s="1" t="str">
        <f t="shared" si="99"/>
        <v/>
      </c>
      <c r="FE76" s="1" t="str">
        <f t="shared" si="99"/>
        <v/>
      </c>
      <c r="FF76" s="1" t="str">
        <f t="shared" si="99"/>
        <v/>
      </c>
      <c r="FG76" s="1" t="str">
        <f t="shared" si="99"/>
        <v/>
      </c>
      <c r="FH76" s="1" t="str">
        <f t="shared" si="99"/>
        <v/>
      </c>
      <c r="FI76" s="1" t="str">
        <f t="shared" si="99"/>
        <v/>
      </c>
      <c r="FJ76" s="1" t="str">
        <f t="shared" si="99"/>
        <v/>
      </c>
      <c r="FK76" s="1" t="str">
        <f t="shared" si="99"/>
        <v/>
      </c>
      <c r="FL76" s="1" t="str">
        <f t="shared" si="99"/>
        <v/>
      </c>
      <c r="FM76" s="1" t="str">
        <f t="shared" si="99"/>
        <v/>
      </c>
      <c r="FN76" s="1" t="str">
        <f t="shared" si="99"/>
        <v/>
      </c>
      <c r="FO76" s="1" t="str">
        <f t="shared" si="99"/>
        <v/>
      </c>
      <c r="FP76" s="1" t="str">
        <f t="shared" si="99"/>
        <v/>
      </c>
      <c r="FQ76" s="1" t="str">
        <f t="shared" si="99"/>
        <v/>
      </c>
      <c r="FR76" s="1" t="str">
        <f t="shared" si="99"/>
        <v/>
      </c>
      <c r="FS76" s="1" t="str">
        <f t="shared" si="99"/>
        <v/>
      </c>
      <c r="FT76" s="1" t="str">
        <f t="shared" si="99"/>
        <v/>
      </c>
      <c r="FU76" s="1" t="str">
        <f t="shared" si="99"/>
        <v/>
      </c>
      <c r="FV76" s="1" t="str">
        <f t="shared" si="99"/>
        <v/>
      </c>
      <c r="FW76" s="1" t="str">
        <f t="shared" si="99"/>
        <v/>
      </c>
      <c r="FX76" s="1" t="str">
        <f t="shared" si="99"/>
        <v/>
      </c>
      <c r="FY76" s="1" t="str">
        <f t="shared" si="99"/>
        <v/>
      </c>
      <c r="FZ76" s="1" t="str">
        <f t="shared" si="99"/>
        <v/>
      </c>
      <c r="GA76" s="1" t="str">
        <f t="shared" si="99"/>
        <v/>
      </c>
      <c r="GB76" s="1" t="str">
        <f t="shared" si="99"/>
        <v/>
      </c>
      <c r="GC76" s="1" t="str">
        <f t="shared" si="99"/>
        <v/>
      </c>
      <c r="GD76" s="1" t="str">
        <f t="shared" si="99"/>
        <v/>
      </c>
      <c r="GE76" s="1" t="str">
        <f t="shared" si="99"/>
        <v/>
      </c>
      <c r="GF76" s="1" t="str">
        <f t="shared" si="99"/>
        <v/>
      </c>
      <c r="GG76" s="1" t="str">
        <f t="shared" si="99"/>
        <v/>
      </c>
      <c r="GH76" s="1" t="str">
        <f t="shared" ref="GH76:IS76" si="100">IFERROR(GH10/GH70,"")</f>
        <v/>
      </c>
      <c r="GI76" s="1" t="str">
        <f t="shared" si="100"/>
        <v/>
      </c>
      <c r="GJ76" s="1" t="str">
        <f t="shared" si="100"/>
        <v/>
      </c>
      <c r="GK76" s="1" t="str">
        <f t="shared" si="100"/>
        <v/>
      </c>
      <c r="GL76" s="1" t="str">
        <f t="shared" si="100"/>
        <v/>
      </c>
      <c r="GM76" s="1" t="str">
        <f t="shared" si="100"/>
        <v/>
      </c>
      <c r="GN76" s="1" t="str">
        <f t="shared" si="100"/>
        <v/>
      </c>
      <c r="GO76" s="1" t="str">
        <f t="shared" si="100"/>
        <v/>
      </c>
      <c r="GP76" s="1" t="str">
        <f t="shared" si="100"/>
        <v/>
      </c>
      <c r="GQ76" s="1" t="str">
        <f t="shared" si="100"/>
        <v/>
      </c>
      <c r="GR76" s="1" t="str">
        <f t="shared" si="100"/>
        <v/>
      </c>
      <c r="GS76" s="1" t="str">
        <f t="shared" si="100"/>
        <v/>
      </c>
      <c r="GT76" s="1" t="str">
        <f t="shared" si="100"/>
        <v/>
      </c>
      <c r="GU76" s="1" t="str">
        <f t="shared" si="100"/>
        <v/>
      </c>
      <c r="GV76" s="1" t="str">
        <f t="shared" si="100"/>
        <v/>
      </c>
      <c r="GW76" s="1" t="str">
        <f t="shared" si="100"/>
        <v/>
      </c>
      <c r="GX76" s="1" t="str">
        <f t="shared" si="100"/>
        <v/>
      </c>
      <c r="GY76" s="1" t="str">
        <f t="shared" si="100"/>
        <v/>
      </c>
      <c r="GZ76" s="1" t="str">
        <f t="shared" si="100"/>
        <v/>
      </c>
      <c r="HA76" s="1" t="str">
        <f t="shared" si="100"/>
        <v/>
      </c>
      <c r="HB76" s="1" t="str">
        <f t="shared" si="100"/>
        <v/>
      </c>
      <c r="HC76" s="1" t="str">
        <f t="shared" si="100"/>
        <v/>
      </c>
      <c r="HD76" s="1" t="str">
        <f t="shared" si="100"/>
        <v/>
      </c>
      <c r="HE76" s="1" t="str">
        <f t="shared" si="100"/>
        <v/>
      </c>
      <c r="HF76" s="1" t="str">
        <f t="shared" si="100"/>
        <v/>
      </c>
      <c r="HG76" s="1" t="str">
        <f t="shared" si="100"/>
        <v/>
      </c>
      <c r="HH76" s="1" t="str">
        <f t="shared" si="100"/>
        <v/>
      </c>
      <c r="HI76" s="1" t="str">
        <f t="shared" si="100"/>
        <v/>
      </c>
      <c r="HJ76" s="1" t="str">
        <f t="shared" si="100"/>
        <v/>
      </c>
      <c r="HK76" s="1" t="str">
        <f t="shared" si="100"/>
        <v/>
      </c>
      <c r="HL76" s="1" t="str">
        <f t="shared" si="100"/>
        <v/>
      </c>
      <c r="HM76" s="1" t="str">
        <f t="shared" si="100"/>
        <v/>
      </c>
      <c r="HN76" s="1" t="str">
        <f t="shared" si="100"/>
        <v/>
      </c>
      <c r="HO76" s="1" t="str">
        <f t="shared" si="100"/>
        <v/>
      </c>
      <c r="HP76" s="1" t="str">
        <f t="shared" si="100"/>
        <v/>
      </c>
      <c r="HQ76" s="1" t="str">
        <f t="shared" si="100"/>
        <v/>
      </c>
      <c r="HR76" s="1" t="str">
        <f t="shared" si="100"/>
        <v/>
      </c>
      <c r="HS76" s="1" t="str">
        <f t="shared" si="100"/>
        <v/>
      </c>
      <c r="HT76" s="1" t="str">
        <f t="shared" si="100"/>
        <v/>
      </c>
      <c r="HU76" s="1" t="str">
        <f t="shared" si="100"/>
        <v/>
      </c>
      <c r="HV76" s="1" t="str">
        <f t="shared" si="100"/>
        <v/>
      </c>
      <c r="HW76" s="1" t="str">
        <f t="shared" si="100"/>
        <v/>
      </c>
      <c r="HX76" s="1" t="str">
        <f t="shared" si="100"/>
        <v/>
      </c>
      <c r="HY76" s="1" t="str">
        <f t="shared" si="100"/>
        <v/>
      </c>
      <c r="HZ76" s="1" t="str">
        <f t="shared" si="100"/>
        <v/>
      </c>
      <c r="IA76" s="1" t="str">
        <f t="shared" si="100"/>
        <v/>
      </c>
      <c r="IB76" s="1" t="str">
        <f t="shared" si="100"/>
        <v/>
      </c>
      <c r="IC76" s="1" t="str">
        <f t="shared" si="100"/>
        <v/>
      </c>
      <c r="ID76" s="1" t="str">
        <f t="shared" si="100"/>
        <v/>
      </c>
      <c r="IE76" s="1" t="str">
        <f t="shared" si="100"/>
        <v/>
      </c>
      <c r="IF76" s="1" t="str">
        <f t="shared" si="100"/>
        <v/>
      </c>
      <c r="IG76" s="1" t="str">
        <f t="shared" si="100"/>
        <v/>
      </c>
      <c r="IH76" s="1" t="str">
        <f t="shared" si="100"/>
        <v/>
      </c>
      <c r="II76" s="1" t="str">
        <f t="shared" si="100"/>
        <v/>
      </c>
      <c r="IJ76" s="1" t="str">
        <f t="shared" si="100"/>
        <v/>
      </c>
      <c r="IK76" s="1" t="str">
        <f t="shared" si="100"/>
        <v/>
      </c>
      <c r="IL76" s="1" t="str">
        <f t="shared" si="100"/>
        <v/>
      </c>
      <c r="IM76" s="1" t="str">
        <f t="shared" si="100"/>
        <v/>
      </c>
      <c r="IN76" s="1" t="str">
        <f t="shared" si="100"/>
        <v/>
      </c>
      <c r="IO76" s="1" t="str">
        <f t="shared" si="100"/>
        <v/>
      </c>
      <c r="IP76" s="1" t="str">
        <f t="shared" si="100"/>
        <v/>
      </c>
      <c r="IQ76" s="1" t="str">
        <f t="shared" si="100"/>
        <v/>
      </c>
      <c r="IR76" s="1" t="str">
        <f t="shared" si="100"/>
        <v/>
      </c>
      <c r="IS76" s="1" t="str">
        <f t="shared" si="100"/>
        <v/>
      </c>
      <c r="IT76" s="1" t="str">
        <f t="shared" ref="IT76:LE76" si="101">IFERROR(IT10/IT70,"")</f>
        <v/>
      </c>
      <c r="IU76" s="1" t="str">
        <f t="shared" si="101"/>
        <v/>
      </c>
      <c r="IV76" s="1" t="str">
        <f t="shared" si="101"/>
        <v/>
      </c>
      <c r="IW76" s="1" t="str">
        <f t="shared" si="101"/>
        <v/>
      </c>
      <c r="IX76" s="1" t="str">
        <f t="shared" si="101"/>
        <v/>
      </c>
      <c r="IY76" s="1" t="str">
        <f t="shared" si="101"/>
        <v/>
      </c>
      <c r="IZ76" s="1" t="str">
        <f t="shared" si="101"/>
        <v/>
      </c>
      <c r="JA76" s="1" t="str">
        <f t="shared" si="101"/>
        <v/>
      </c>
      <c r="JB76" s="1" t="str">
        <f t="shared" si="101"/>
        <v/>
      </c>
      <c r="JC76" s="1" t="str">
        <f t="shared" si="101"/>
        <v/>
      </c>
      <c r="JD76" s="1" t="str">
        <f t="shared" si="101"/>
        <v/>
      </c>
      <c r="JE76" s="1" t="str">
        <f t="shared" si="101"/>
        <v/>
      </c>
      <c r="JF76" s="1" t="str">
        <f t="shared" si="101"/>
        <v/>
      </c>
      <c r="JG76" s="1" t="str">
        <f t="shared" si="101"/>
        <v/>
      </c>
      <c r="JH76" s="1" t="str">
        <f t="shared" si="101"/>
        <v/>
      </c>
      <c r="JI76" s="1" t="str">
        <f t="shared" si="101"/>
        <v/>
      </c>
      <c r="JJ76" s="1" t="str">
        <f t="shared" si="101"/>
        <v/>
      </c>
      <c r="JK76" s="1" t="str">
        <f t="shared" si="101"/>
        <v/>
      </c>
      <c r="JL76" s="1" t="str">
        <f t="shared" si="101"/>
        <v/>
      </c>
      <c r="JM76" s="1" t="str">
        <f t="shared" si="101"/>
        <v/>
      </c>
      <c r="JN76" s="1" t="str">
        <f t="shared" si="101"/>
        <v/>
      </c>
      <c r="JO76" s="1" t="str">
        <f t="shared" si="101"/>
        <v/>
      </c>
      <c r="JP76" s="1" t="str">
        <f t="shared" si="101"/>
        <v/>
      </c>
      <c r="JQ76" s="1" t="str">
        <f t="shared" si="101"/>
        <v/>
      </c>
      <c r="JR76" s="1" t="str">
        <f t="shared" si="101"/>
        <v/>
      </c>
      <c r="JS76" s="1" t="str">
        <f t="shared" si="101"/>
        <v/>
      </c>
      <c r="JT76" s="1" t="str">
        <f t="shared" si="101"/>
        <v/>
      </c>
      <c r="JU76" s="1" t="str">
        <f t="shared" si="101"/>
        <v/>
      </c>
      <c r="JV76" s="1" t="str">
        <f t="shared" si="101"/>
        <v/>
      </c>
      <c r="JW76" s="1" t="str">
        <f t="shared" si="101"/>
        <v/>
      </c>
      <c r="JX76" s="1" t="str">
        <f t="shared" si="101"/>
        <v/>
      </c>
      <c r="JY76" s="1" t="str">
        <f t="shared" si="101"/>
        <v/>
      </c>
      <c r="JZ76" s="1" t="str">
        <f t="shared" si="101"/>
        <v/>
      </c>
      <c r="KA76" s="1" t="str">
        <f t="shared" si="101"/>
        <v/>
      </c>
      <c r="KB76" s="1" t="str">
        <f t="shared" si="101"/>
        <v/>
      </c>
      <c r="KC76" s="1" t="str">
        <f t="shared" si="101"/>
        <v/>
      </c>
      <c r="KD76" s="1" t="str">
        <f t="shared" si="101"/>
        <v/>
      </c>
      <c r="KE76" s="1" t="str">
        <f t="shared" si="101"/>
        <v/>
      </c>
      <c r="KF76" s="1" t="str">
        <f t="shared" si="101"/>
        <v/>
      </c>
      <c r="KG76" s="1" t="str">
        <f t="shared" si="101"/>
        <v/>
      </c>
      <c r="KH76" s="1" t="str">
        <f t="shared" si="101"/>
        <v/>
      </c>
      <c r="KI76" s="1" t="str">
        <f t="shared" si="101"/>
        <v/>
      </c>
      <c r="KJ76" s="1" t="str">
        <f t="shared" si="101"/>
        <v/>
      </c>
      <c r="KK76" s="1" t="str">
        <f t="shared" si="101"/>
        <v/>
      </c>
      <c r="KL76" s="1" t="str">
        <f t="shared" si="101"/>
        <v/>
      </c>
      <c r="KM76" s="1" t="str">
        <f t="shared" si="101"/>
        <v/>
      </c>
      <c r="KN76" s="1" t="str">
        <f t="shared" si="101"/>
        <v/>
      </c>
      <c r="KO76" s="1" t="str">
        <f t="shared" si="101"/>
        <v/>
      </c>
      <c r="KP76" s="1" t="str">
        <f t="shared" si="101"/>
        <v/>
      </c>
      <c r="KQ76" s="1" t="str">
        <f t="shared" si="101"/>
        <v/>
      </c>
      <c r="KR76" s="1" t="str">
        <f t="shared" si="101"/>
        <v/>
      </c>
      <c r="KS76" s="1" t="str">
        <f t="shared" si="101"/>
        <v/>
      </c>
      <c r="KT76" s="1" t="str">
        <f t="shared" si="101"/>
        <v/>
      </c>
      <c r="KU76" s="1" t="str">
        <f t="shared" si="101"/>
        <v/>
      </c>
      <c r="KV76" s="1" t="str">
        <f t="shared" si="101"/>
        <v/>
      </c>
      <c r="KW76" s="1" t="str">
        <f t="shared" si="101"/>
        <v/>
      </c>
      <c r="KX76" s="1" t="str">
        <f t="shared" si="101"/>
        <v/>
      </c>
      <c r="KY76" s="1" t="str">
        <f t="shared" si="101"/>
        <v/>
      </c>
      <c r="KZ76" s="1" t="str">
        <f t="shared" si="101"/>
        <v/>
      </c>
      <c r="LA76" s="1" t="str">
        <f t="shared" si="101"/>
        <v/>
      </c>
      <c r="LB76" s="1" t="str">
        <f t="shared" si="101"/>
        <v/>
      </c>
      <c r="LC76" s="1" t="str">
        <f t="shared" si="101"/>
        <v/>
      </c>
      <c r="LD76" s="1" t="str">
        <f t="shared" si="101"/>
        <v/>
      </c>
      <c r="LE76" s="1" t="str">
        <f t="shared" si="101"/>
        <v/>
      </c>
      <c r="LF76" s="1" t="str">
        <f t="shared" ref="LF76:NQ76" si="102">IFERROR(LF10/LF70,"")</f>
        <v/>
      </c>
      <c r="LG76" s="1" t="str">
        <f t="shared" si="102"/>
        <v/>
      </c>
      <c r="LH76" s="1" t="str">
        <f t="shared" si="102"/>
        <v/>
      </c>
      <c r="LI76" s="1" t="str">
        <f t="shared" si="102"/>
        <v/>
      </c>
      <c r="LJ76" s="1" t="str">
        <f t="shared" si="102"/>
        <v/>
      </c>
      <c r="LK76" s="1" t="str">
        <f t="shared" si="102"/>
        <v/>
      </c>
      <c r="LL76" s="1" t="str">
        <f t="shared" si="102"/>
        <v/>
      </c>
      <c r="LM76" s="1" t="str">
        <f t="shared" si="102"/>
        <v/>
      </c>
      <c r="LN76" s="1" t="str">
        <f t="shared" si="102"/>
        <v/>
      </c>
      <c r="LO76" s="1" t="str">
        <f t="shared" si="102"/>
        <v/>
      </c>
      <c r="LP76" s="1" t="str">
        <f t="shared" si="102"/>
        <v/>
      </c>
      <c r="LQ76" s="1" t="str">
        <f t="shared" si="102"/>
        <v/>
      </c>
      <c r="LR76" s="1" t="str">
        <f t="shared" si="102"/>
        <v/>
      </c>
      <c r="LS76" s="1" t="str">
        <f t="shared" si="102"/>
        <v/>
      </c>
      <c r="LT76" s="1" t="str">
        <f t="shared" si="102"/>
        <v/>
      </c>
      <c r="LU76" s="1" t="str">
        <f t="shared" si="102"/>
        <v/>
      </c>
      <c r="LV76" s="1" t="str">
        <f t="shared" si="102"/>
        <v/>
      </c>
      <c r="LW76" s="1" t="str">
        <f t="shared" si="102"/>
        <v/>
      </c>
      <c r="LX76" s="1" t="str">
        <f t="shared" si="102"/>
        <v/>
      </c>
      <c r="LY76" s="1" t="str">
        <f t="shared" si="102"/>
        <v/>
      </c>
      <c r="LZ76" s="1" t="str">
        <f t="shared" si="102"/>
        <v/>
      </c>
      <c r="MA76" s="1" t="str">
        <f t="shared" si="102"/>
        <v/>
      </c>
      <c r="MB76" s="1" t="str">
        <f t="shared" si="102"/>
        <v/>
      </c>
      <c r="MC76" s="1" t="str">
        <f t="shared" si="102"/>
        <v/>
      </c>
      <c r="MD76" s="1" t="str">
        <f t="shared" si="102"/>
        <v/>
      </c>
      <c r="ME76" s="1" t="str">
        <f t="shared" si="102"/>
        <v/>
      </c>
      <c r="MF76" s="1" t="str">
        <f t="shared" si="102"/>
        <v/>
      </c>
      <c r="MG76" s="1" t="str">
        <f t="shared" si="102"/>
        <v/>
      </c>
      <c r="MH76" s="1" t="str">
        <f t="shared" si="102"/>
        <v/>
      </c>
      <c r="MI76" s="1" t="str">
        <f t="shared" si="102"/>
        <v/>
      </c>
      <c r="MJ76" s="1" t="str">
        <f t="shared" si="102"/>
        <v/>
      </c>
      <c r="MK76" s="1" t="str">
        <f t="shared" si="102"/>
        <v/>
      </c>
      <c r="ML76" s="1" t="str">
        <f t="shared" si="102"/>
        <v/>
      </c>
      <c r="MM76" s="1" t="str">
        <f t="shared" si="102"/>
        <v/>
      </c>
      <c r="MN76" s="1" t="str">
        <f t="shared" si="102"/>
        <v/>
      </c>
      <c r="MO76" s="1" t="str">
        <f t="shared" si="102"/>
        <v/>
      </c>
      <c r="MP76" s="1" t="str">
        <f t="shared" si="102"/>
        <v/>
      </c>
      <c r="MQ76" s="1" t="str">
        <f t="shared" si="102"/>
        <v/>
      </c>
      <c r="MR76" s="1" t="str">
        <f t="shared" si="102"/>
        <v/>
      </c>
      <c r="MS76" s="1" t="str">
        <f t="shared" si="102"/>
        <v/>
      </c>
      <c r="MT76" s="1" t="str">
        <f t="shared" si="102"/>
        <v/>
      </c>
      <c r="MU76" s="1" t="str">
        <f t="shared" si="102"/>
        <v/>
      </c>
      <c r="MV76" s="1" t="str">
        <f t="shared" si="102"/>
        <v/>
      </c>
      <c r="MW76" s="1" t="str">
        <f t="shared" si="102"/>
        <v/>
      </c>
      <c r="MX76" s="1" t="str">
        <f t="shared" si="102"/>
        <v/>
      </c>
      <c r="MY76" s="1" t="str">
        <f t="shared" si="102"/>
        <v/>
      </c>
      <c r="MZ76" s="1" t="str">
        <f t="shared" si="102"/>
        <v/>
      </c>
      <c r="NA76" s="1" t="str">
        <f t="shared" si="102"/>
        <v/>
      </c>
      <c r="NB76" s="1" t="str">
        <f t="shared" si="102"/>
        <v/>
      </c>
      <c r="NC76" s="1" t="str">
        <f t="shared" si="102"/>
        <v/>
      </c>
      <c r="ND76" s="1" t="str">
        <f t="shared" si="102"/>
        <v/>
      </c>
      <c r="NE76" s="1" t="str">
        <f t="shared" si="102"/>
        <v/>
      </c>
      <c r="NF76" s="1" t="str">
        <f t="shared" si="102"/>
        <v/>
      </c>
      <c r="NG76" s="1" t="str">
        <f t="shared" si="102"/>
        <v/>
      </c>
      <c r="NH76" s="1" t="str">
        <f t="shared" si="102"/>
        <v/>
      </c>
      <c r="NI76" s="1" t="str">
        <f t="shared" si="102"/>
        <v/>
      </c>
      <c r="NJ76" s="1" t="str">
        <f t="shared" si="102"/>
        <v/>
      </c>
      <c r="NK76" s="1" t="str">
        <f t="shared" si="102"/>
        <v/>
      </c>
      <c r="NL76" s="1" t="str">
        <f t="shared" si="102"/>
        <v/>
      </c>
      <c r="NM76" s="1" t="str">
        <f t="shared" si="102"/>
        <v/>
      </c>
      <c r="NN76" s="1" t="str">
        <f t="shared" si="102"/>
        <v/>
      </c>
      <c r="NO76" s="1" t="str">
        <f t="shared" si="102"/>
        <v/>
      </c>
      <c r="NP76" s="1" t="str">
        <f t="shared" si="102"/>
        <v/>
      </c>
      <c r="NQ76" s="1" t="str">
        <f t="shared" si="102"/>
        <v/>
      </c>
      <c r="NR76" s="1" t="str">
        <f t="shared" ref="NR76:QC76" si="103">IFERROR(NR10/NR70,"")</f>
        <v/>
      </c>
      <c r="NS76" s="1" t="str">
        <f t="shared" si="103"/>
        <v/>
      </c>
      <c r="NT76" s="1" t="str">
        <f t="shared" si="103"/>
        <v/>
      </c>
      <c r="NU76" s="1" t="str">
        <f t="shared" si="103"/>
        <v/>
      </c>
      <c r="NV76" s="1" t="str">
        <f t="shared" si="103"/>
        <v/>
      </c>
      <c r="NW76" s="1" t="str">
        <f t="shared" si="103"/>
        <v/>
      </c>
      <c r="NX76" s="1" t="str">
        <f t="shared" si="103"/>
        <v/>
      </c>
      <c r="NY76" s="1" t="str">
        <f t="shared" si="103"/>
        <v/>
      </c>
      <c r="NZ76" s="1" t="str">
        <f t="shared" si="103"/>
        <v/>
      </c>
      <c r="OA76" s="1" t="str">
        <f t="shared" si="103"/>
        <v/>
      </c>
      <c r="OB76" s="1" t="str">
        <f t="shared" si="103"/>
        <v/>
      </c>
      <c r="OC76" s="1" t="str">
        <f t="shared" si="103"/>
        <v/>
      </c>
      <c r="OD76" s="1" t="str">
        <f t="shared" si="103"/>
        <v/>
      </c>
      <c r="OE76" s="1" t="str">
        <f t="shared" si="103"/>
        <v/>
      </c>
      <c r="OF76" s="1" t="str">
        <f t="shared" si="103"/>
        <v/>
      </c>
      <c r="OG76" s="1" t="str">
        <f t="shared" si="103"/>
        <v/>
      </c>
      <c r="OH76" s="1" t="str">
        <f t="shared" si="103"/>
        <v/>
      </c>
      <c r="OI76" s="1" t="str">
        <f t="shared" si="103"/>
        <v/>
      </c>
      <c r="OJ76" s="1" t="str">
        <f t="shared" si="103"/>
        <v/>
      </c>
      <c r="OK76" s="1" t="str">
        <f t="shared" si="103"/>
        <v/>
      </c>
      <c r="OL76" s="1" t="str">
        <f t="shared" si="103"/>
        <v/>
      </c>
      <c r="OM76" s="1" t="str">
        <f t="shared" si="103"/>
        <v/>
      </c>
      <c r="ON76" s="1" t="str">
        <f t="shared" si="103"/>
        <v/>
      </c>
      <c r="OO76" s="1" t="str">
        <f t="shared" si="103"/>
        <v/>
      </c>
      <c r="OP76" s="1" t="str">
        <f t="shared" si="103"/>
        <v/>
      </c>
      <c r="OQ76" s="1" t="str">
        <f t="shared" si="103"/>
        <v/>
      </c>
      <c r="OR76" s="1" t="str">
        <f t="shared" si="103"/>
        <v/>
      </c>
      <c r="OS76" s="1" t="str">
        <f t="shared" si="103"/>
        <v/>
      </c>
      <c r="OT76" s="1" t="str">
        <f t="shared" si="103"/>
        <v/>
      </c>
      <c r="OU76" s="1" t="str">
        <f t="shared" si="103"/>
        <v/>
      </c>
      <c r="OV76" s="1" t="str">
        <f t="shared" si="103"/>
        <v/>
      </c>
      <c r="OW76" s="1" t="str">
        <f t="shared" si="103"/>
        <v/>
      </c>
      <c r="OX76" s="1" t="str">
        <f t="shared" si="103"/>
        <v/>
      </c>
      <c r="OY76" s="1" t="str">
        <f t="shared" si="103"/>
        <v/>
      </c>
      <c r="OZ76" s="1" t="str">
        <f t="shared" si="103"/>
        <v/>
      </c>
      <c r="PA76" s="1" t="str">
        <f t="shared" si="103"/>
        <v/>
      </c>
      <c r="PB76" s="1" t="str">
        <f t="shared" si="103"/>
        <v/>
      </c>
      <c r="PC76" s="1" t="str">
        <f t="shared" si="103"/>
        <v/>
      </c>
      <c r="PD76" s="1" t="str">
        <f t="shared" si="103"/>
        <v/>
      </c>
      <c r="PE76" s="1" t="str">
        <f t="shared" si="103"/>
        <v/>
      </c>
      <c r="PF76" s="1" t="str">
        <f t="shared" si="103"/>
        <v/>
      </c>
      <c r="PG76" s="1" t="str">
        <f t="shared" si="103"/>
        <v/>
      </c>
      <c r="PH76" s="1" t="str">
        <f t="shared" si="103"/>
        <v/>
      </c>
      <c r="PI76" s="1" t="str">
        <f t="shared" si="103"/>
        <v/>
      </c>
      <c r="PJ76" s="1" t="str">
        <f t="shared" si="103"/>
        <v/>
      </c>
      <c r="PK76" s="1" t="str">
        <f t="shared" si="103"/>
        <v/>
      </c>
      <c r="PL76" s="1" t="str">
        <f t="shared" si="103"/>
        <v/>
      </c>
      <c r="PM76" s="1" t="str">
        <f t="shared" si="103"/>
        <v/>
      </c>
      <c r="PN76" s="1" t="str">
        <f t="shared" si="103"/>
        <v/>
      </c>
      <c r="PO76" s="1" t="str">
        <f t="shared" si="103"/>
        <v/>
      </c>
      <c r="PP76" s="1" t="str">
        <f t="shared" si="103"/>
        <v/>
      </c>
      <c r="PQ76" s="1" t="str">
        <f t="shared" si="103"/>
        <v/>
      </c>
      <c r="PR76" s="1" t="str">
        <f t="shared" si="103"/>
        <v/>
      </c>
      <c r="PS76" s="1" t="str">
        <f t="shared" si="103"/>
        <v/>
      </c>
      <c r="PT76" s="1" t="str">
        <f t="shared" si="103"/>
        <v/>
      </c>
      <c r="PU76" s="1" t="str">
        <f t="shared" si="103"/>
        <v/>
      </c>
      <c r="PV76" s="1" t="str">
        <f t="shared" si="103"/>
        <v/>
      </c>
      <c r="PW76" s="1" t="str">
        <f t="shared" si="103"/>
        <v/>
      </c>
      <c r="PX76" s="1" t="str">
        <f t="shared" si="103"/>
        <v/>
      </c>
      <c r="PY76" s="1" t="str">
        <f t="shared" si="103"/>
        <v/>
      </c>
      <c r="PZ76" s="1" t="str">
        <f t="shared" si="103"/>
        <v/>
      </c>
      <c r="QA76" s="1" t="str">
        <f t="shared" si="103"/>
        <v/>
      </c>
      <c r="QB76" s="1" t="str">
        <f t="shared" si="103"/>
        <v/>
      </c>
      <c r="QC76" s="1" t="str">
        <f t="shared" si="103"/>
        <v/>
      </c>
      <c r="QD76" s="1" t="str">
        <f t="shared" ref="QD76:SO76" si="104">IFERROR(QD10/QD70,"")</f>
        <v/>
      </c>
      <c r="QE76" s="1" t="str">
        <f t="shared" si="104"/>
        <v/>
      </c>
      <c r="QF76" s="1" t="str">
        <f t="shared" si="104"/>
        <v/>
      </c>
      <c r="QG76" s="1" t="str">
        <f t="shared" si="104"/>
        <v/>
      </c>
      <c r="QH76" s="1" t="str">
        <f t="shared" si="104"/>
        <v/>
      </c>
      <c r="QI76" s="1" t="str">
        <f t="shared" si="104"/>
        <v/>
      </c>
      <c r="QJ76" s="1" t="str">
        <f t="shared" si="104"/>
        <v/>
      </c>
      <c r="QK76" s="1" t="str">
        <f t="shared" si="104"/>
        <v/>
      </c>
      <c r="QL76" s="1" t="str">
        <f t="shared" si="104"/>
        <v/>
      </c>
      <c r="QM76" s="1" t="str">
        <f t="shared" si="104"/>
        <v/>
      </c>
      <c r="QN76" s="1" t="str">
        <f t="shared" si="104"/>
        <v/>
      </c>
      <c r="QO76" s="1" t="str">
        <f t="shared" si="104"/>
        <v/>
      </c>
      <c r="QP76" s="1" t="str">
        <f t="shared" si="104"/>
        <v/>
      </c>
      <c r="QQ76" s="1" t="str">
        <f t="shared" si="104"/>
        <v/>
      </c>
      <c r="QR76" s="1" t="str">
        <f t="shared" si="104"/>
        <v/>
      </c>
      <c r="QS76" s="1" t="str">
        <f t="shared" si="104"/>
        <v/>
      </c>
      <c r="QT76" s="1" t="str">
        <f t="shared" si="104"/>
        <v/>
      </c>
      <c r="QU76" s="1" t="str">
        <f t="shared" si="104"/>
        <v/>
      </c>
      <c r="QV76" s="1" t="str">
        <f t="shared" si="104"/>
        <v/>
      </c>
      <c r="QW76" s="1" t="str">
        <f t="shared" si="104"/>
        <v/>
      </c>
      <c r="QX76" s="1" t="str">
        <f t="shared" si="104"/>
        <v/>
      </c>
      <c r="QY76" s="1" t="str">
        <f t="shared" si="104"/>
        <v/>
      </c>
      <c r="QZ76" s="1" t="str">
        <f t="shared" si="104"/>
        <v/>
      </c>
      <c r="RA76" s="1" t="str">
        <f t="shared" si="104"/>
        <v/>
      </c>
      <c r="RB76" s="1" t="str">
        <f t="shared" si="104"/>
        <v/>
      </c>
      <c r="RC76" s="1" t="str">
        <f t="shared" si="104"/>
        <v/>
      </c>
      <c r="RD76" s="1" t="str">
        <f t="shared" si="104"/>
        <v/>
      </c>
      <c r="RE76" s="1" t="str">
        <f t="shared" si="104"/>
        <v/>
      </c>
      <c r="RF76" s="1" t="str">
        <f t="shared" si="104"/>
        <v/>
      </c>
      <c r="RG76" s="1" t="str">
        <f t="shared" si="104"/>
        <v/>
      </c>
      <c r="RH76" s="1" t="str">
        <f t="shared" si="104"/>
        <v/>
      </c>
      <c r="RI76" s="1" t="str">
        <f t="shared" si="104"/>
        <v/>
      </c>
      <c r="RJ76" s="1" t="str">
        <f t="shared" si="104"/>
        <v/>
      </c>
      <c r="RK76" s="1" t="str">
        <f t="shared" si="104"/>
        <v/>
      </c>
      <c r="RL76" s="1" t="str">
        <f t="shared" si="104"/>
        <v/>
      </c>
      <c r="RM76" s="1" t="str">
        <f t="shared" si="104"/>
        <v/>
      </c>
      <c r="RN76" s="1" t="str">
        <f t="shared" si="104"/>
        <v/>
      </c>
      <c r="RO76" s="1" t="str">
        <f t="shared" si="104"/>
        <v/>
      </c>
      <c r="RP76" s="1" t="str">
        <f t="shared" si="104"/>
        <v/>
      </c>
      <c r="RQ76" s="1" t="str">
        <f t="shared" si="104"/>
        <v/>
      </c>
      <c r="RR76" s="1" t="str">
        <f t="shared" si="104"/>
        <v/>
      </c>
      <c r="RS76" s="1" t="str">
        <f t="shared" si="104"/>
        <v/>
      </c>
      <c r="RT76" s="1" t="str">
        <f t="shared" si="104"/>
        <v/>
      </c>
      <c r="RU76" s="1" t="str">
        <f t="shared" si="104"/>
        <v/>
      </c>
      <c r="RV76" s="1" t="str">
        <f t="shared" si="104"/>
        <v/>
      </c>
      <c r="RW76" s="1" t="str">
        <f t="shared" si="104"/>
        <v/>
      </c>
      <c r="RX76" s="1" t="str">
        <f t="shared" si="104"/>
        <v/>
      </c>
      <c r="RY76" s="1" t="str">
        <f t="shared" si="104"/>
        <v/>
      </c>
      <c r="RZ76" s="1" t="str">
        <f t="shared" si="104"/>
        <v/>
      </c>
      <c r="SA76" s="1" t="str">
        <f t="shared" si="104"/>
        <v/>
      </c>
      <c r="SB76" s="1" t="str">
        <f t="shared" si="104"/>
        <v/>
      </c>
      <c r="SC76" s="1" t="str">
        <f t="shared" si="104"/>
        <v/>
      </c>
      <c r="SD76" s="1" t="str">
        <f t="shared" si="104"/>
        <v/>
      </c>
      <c r="SE76" s="1" t="str">
        <f t="shared" si="104"/>
        <v/>
      </c>
      <c r="SF76" s="1" t="str">
        <f t="shared" si="104"/>
        <v/>
      </c>
      <c r="SG76" s="1" t="str">
        <f t="shared" si="104"/>
        <v/>
      </c>
      <c r="SH76" s="1" t="str">
        <f t="shared" si="104"/>
        <v/>
      </c>
      <c r="SI76" s="1" t="str">
        <f t="shared" si="104"/>
        <v/>
      </c>
      <c r="SJ76" s="1" t="str">
        <f t="shared" si="104"/>
        <v/>
      </c>
      <c r="SK76" s="1" t="str">
        <f t="shared" si="104"/>
        <v/>
      </c>
      <c r="SL76" s="1" t="str">
        <f t="shared" si="104"/>
        <v/>
      </c>
      <c r="SM76" s="1" t="str">
        <f t="shared" si="104"/>
        <v/>
      </c>
      <c r="SN76" s="1" t="str">
        <f t="shared" si="104"/>
        <v/>
      </c>
      <c r="SO76" s="1" t="str">
        <f t="shared" si="104"/>
        <v/>
      </c>
      <c r="SP76" s="1" t="str">
        <f t="shared" ref="SP76:VA76" si="105">IFERROR(SP10/SP70,"")</f>
        <v/>
      </c>
      <c r="SQ76" s="1" t="str">
        <f t="shared" si="105"/>
        <v/>
      </c>
      <c r="SR76" s="1" t="str">
        <f t="shared" si="105"/>
        <v/>
      </c>
      <c r="SS76" s="1" t="str">
        <f t="shared" si="105"/>
        <v/>
      </c>
      <c r="ST76" s="1" t="str">
        <f t="shared" si="105"/>
        <v/>
      </c>
      <c r="SU76" s="1" t="str">
        <f t="shared" si="105"/>
        <v/>
      </c>
      <c r="SV76" s="1" t="str">
        <f t="shared" si="105"/>
        <v/>
      </c>
      <c r="SW76" s="1" t="str">
        <f t="shared" si="105"/>
        <v/>
      </c>
      <c r="SX76" s="1" t="str">
        <f t="shared" si="105"/>
        <v/>
      </c>
      <c r="SY76" s="1" t="str">
        <f t="shared" si="105"/>
        <v/>
      </c>
      <c r="SZ76" s="1" t="str">
        <f t="shared" si="105"/>
        <v/>
      </c>
      <c r="TA76" s="1" t="str">
        <f t="shared" si="105"/>
        <v/>
      </c>
      <c r="TB76" s="1" t="str">
        <f t="shared" si="105"/>
        <v/>
      </c>
      <c r="TC76" s="1" t="str">
        <f t="shared" si="105"/>
        <v/>
      </c>
      <c r="TD76" s="1" t="str">
        <f t="shared" si="105"/>
        <v/>
      </c>
      <c r="TE76" s="1" t="str">
        <f t="shared" si="105"/>
        <v/>
      </c>
      <c r="TF76" s="1" t="str">
        <f t="shared" si="105"/>
        <v/>
      </c>
      <c r="TG76" s="1" t="str">
        <f t="shared" si="105"/>
        <v/>
      </c>
      <c r="TH76" s="1" t="str">
        <f t="shared" si="105"/>
        <v/>
      </c>
      <c r="TI76" s="1" t="str">
        <f t="shared" si="105"/>
        <v/>
      </c>
      <c r="TJ76" s="1" t="str">
        <f t="shared" si="105"/>
        <v/>
      </c>
      <c r="TK76" s="1" t="str">
        <f t="shared" si="105"/>
        <v/>
      </c>
      <c r="TL76" s="1" t="str">
        <f t="shared" si="105"/>
        <v/>
      </c>
      <c r="TM76" s="1" t="str">
        <f t="shared" si="105"/>
        <v/>
      </c>
      <c r="TN76" s="1" t="str">
        <f t="shared" si="105"/>
        <v/>
      </c>
      <c r="TO76" s="1" t="str">
        <f t="shared" si="105"/>
        <v/>
      </c>
      <c r="TP76" s="1" t="str">
        <f t="shared" si="105"/>
        <v/>
      </c>
      <c r="TQ76" s="1" t="str">
        <f t="shared" si="105"/>
        <v/>
      </c>
      <c r="TR76" s="1" t="str">
        <f t="shared" si="105"/>
        <v/>
      </c>
      <c r="TS76" s="1" t="str">
        <f t="shared" si="105"/>
        <v/>
      </c>
      <c r="TT76" s="1" t="str">
        <f t="shared" si="105"/>
        <v/>
      </c>
      <c r="TU76" s="1" t="str">
        <f t="shared" si="105"/>
        <v/>
      </c>
      <c r="TV76" s="1" t="str">
        <f t="shared" si="105"/>
        <v/>
      </c>
      <c r="TW76" s="1" t="str">
        <f t="shared" si="105"/>
        <v/>
      </c>
      <c r="TX76" s="1" t="str">
        <f t="shared" si="105"/>
        <v/>
      </c>
      <c r="TY76" s="1" t="str">
        <f t="shared" si="105"/>
        <v/>
      </c>
      <c r="TZ76" s="1" t="str">
        <f t="shared" si="105"/>
        <v/>
      </c>
      <c r="UA76" s="1" t="str">
        <f t="shared" si="105"/>
        <v/>
      </c>
      <c r="UB76" s="1" t="str">
        <f t="shared" si="105"/>
        <v/>
      </c>
      <c r="UC76" s="1" t="str">
        <f t="shared" si="105"/>
        <v/>
      </c>
      <c r="UD76" s="1" t="str">
        <f t="shared" si="105"/>
        <v/>
      </c>
      <c r="UE76" s="1" t="str">
        <f t="shared" si="105"/>
        <v/>
      </c>
      <c r="UF76" s="1" t="str">
        <f t="shared" si="105"/>
        <v/>
      </c>
      <c r="UG76" s="1" t="str">
        <f t="shared" si="105"/>
        <v/>
      </c>
      <c r="UH76" s="1" t="str">
        <f t="shared" si="105"/>
        <v/>
      </c>
      <c r="UI76" s="1" t="str">
        <f t="shared" si="105"/>
        <v/>
      </c>
      <c r="UJ76" s="1" t="str">
        <f t="shared" si="105"/>
        <v/>
      </c>
      <c r="UK76" s="1" t="str">
        <f t="shared" si="105"/>
        <v/>
      </c>
      <c r="UL76" s="1" t="str">
        <f t="shared" si="105"/>
        <v/>
      </c>
      <c r="UM76" s="1" t="str">
        <f t="shared" si="105"/>
        <v/>
      </c>
      <c r="UN76" s="1" t="str">
        <f t="shared" si="105"/>
        <v/>
      </c>
      <c r="UO76" s="1" t="str">
        <f t="shared" si="105"/>
        <v/>
      </c>
      <c r="UP76" s="1" t="str">
        <f t="shared" si="105"/>
        <v/>
      </c>
      <c r="UQ76" s="1" t="str">
        <f t="shared" si="105"/>
        <v/>
      </c>
      <c r="UR76" s="1" t="str">
        <f t="shared" si="105"/>
        <v/>
      </c>
      <c r="US76" s="1" t="str">
        <f t="shared" si="105"/>
        <v/>
      </c>
      <c r="UT76" s="1" t="str">
        <f t="shared" si="105"/>
        <v/>
      </c>
      <c r="UU76" s="1" t="str">
        <f t="shared" si="105"/>
        <v/>
      </c>
      <c r="UV76" s="1" t="str">
        <f t="shared" si="105"/>
        <v/>
      </c>
      <c r="UW76" s="1" t="str">
        <f t="shared" si="105"/>
        <v/>
      </c>
      <c r="UX76" s="1" t="str">
        <f t="shared" si="105"/>
        <v/>
      </c>
      <c r="UY76" s="1" t="str">
        <f t="shared" si="105"/>
        <v/>
      </c>
      <c r="UZ76" s="1" t="str">
        <f t="shared" si="105"/>
        <v/>
      </c>
      <c r="VA76" s="1" t="str">
        <f t="shared" si="105"/>
        <v/>
      </c>
      <c r="VB76" s="1" t="str">
        <f t="shared" ref="VB76:XM76" si="106">IFERROR(VB10/VB70,"")</f>
        <v/>
      </c>
      <c r="VC76" s="1" t="str">
        <f t="shared" si="106"/>
        <v/>
      </c>
      <c r="VD76" s="1" t="str">
        <f t="shared" si="106"/>
        <v/>
      </c>
      <c r="VE76" s="1" t="str">
        <f t="shared" si="106"/>
        <v/>
      </c>
      <c r="VF76" s="1" t="str">
        <f t="shared" si="106"/>
        <v/>
      </c>
      <c r="VG76" s="1" t="str">
        <f t="shared" si="106"/>
        <v/>
      </c>
      <c r="VH76" s="1" t="str">
        <f t="shared" si="106"/>
        <v/>
      </c>
      <c r="VI76" s="1" t="str">
        <f t="shared" si="106"/>
        <v/>
      </c>
      <c r="VJ76" s="1" t="str">
        <f t="shared" si="106"/>
        <v/>
      </c>
      <c r="VK76" s="1" t="str">
        <f t="shared" si="106"/>
        <v/>
      </c>
      <c r="VL76" s="1" t="str">
        <f t="shared" si="106"/>
        <v/>
      </c>
      <c r="VM76" s="1" t="str">
        <f t="shared" si="106"/>
        <v/>
      </c>
      <c r="VN76" s="1" t="str">
        <f t="shared" si="106"/>
        <v/>
      </c>
      <c r="VO76" s="1" t="str">
        <f t="shared" si="106"/>
        <v/>
      </c>
      <c r="VP76" s="1" t="str">
        <f t="shared" si="106"/>
        <v/>
      </c>
      <c r="VQ76" s="1" t="str">
        <f t="shared" si="106"/>
        <v/>
      </c>
      <c r="VR76" s="1" t="str">
        <f t="shared" si="106"/>
        <v/>
      </c>
      <c r="VS76" s="1" t="str">
        <f t="shared" si="106"/>
        <v/>
      </c>
      <c r="VT76" s="1" t="str">
        <f t="shared" si="106"/>
        <v/>
      </c>
      <c r="VU76" s="1" t="str">
        <f t="shared" si="106"/>
        <v/>
      </c>
      <c r="VV76" s="1" t="str">
        <f t="shared" si="106"/>
        <v/>
      </c>
      <c r="VW76" s="1" t="str">
        <f t="shared" si="106"/>
        <v/>
      </c>
      <c r="VX76" s="1" t="str">
        <f t="shared" si="106"/>
        <v/>
      </c>
      <c r="VY76" s="1" t="str">
        <f t="shared" si="106"/>
        <v/>
      </c>
      <c r="VZ76" s="1" t="str">
        <f t="shared" si="106"/>
        <v/>
      </c>
      <c r="WA76" s="1" t="str">
        <f t="shared" si="106"/>
        <v/>
      </c>
      <c r="WB76" s="1" t="str">
        <f t="shared" si="106"/>
        <v/>
      </c>
      <c r="WC76" s="1" t="str">
        <f t="shared" si="106"/>
        <v/>
      </c>
      <c r="WD76" s="1" t="str">
        <f t="shared" si="106"/>
        <v/>
      </c>
      <c r="WE76" s="1" t="str">
        <f t="shared" si="106"/>
        <v/>
      </c>
      <c r="WF76" s="1" t="str">
        <f t="shared" si="106"/>
        <v/>
      </c>
      <c r="WG76" s="1" t="str">
        <f t="shared" si="106"/>
        <v/>
      </c>
      <c r="WH76" s="1" t="str">
        <f t="shared" si="106"/>
        <v/>
      </c>
      <c r="WI76" s="1" t="str">
        <f t="shared" si="106"/>
        <v/>
      </c>
      <c r="WJ76" s="1" t="str">
        <f t="shared" si="106"/>
        <v/>
      </c>
      <c r="WK76" s="1" t="str">
        <f t="shared" si="106"/>
        <v/>
      </c>
      <c r="WL76" s="1" t="str">
        <f t="shared" si="106"/>
        <v/>
      </c>
      <c r="WM76" s="1" t="str">
        <f t="shared" si="106"/>
        <v/>
      </c>
      <c r="WN76" s="1" t="str">
        <f t="shared" si="106"/>
        <v/>
      </c>
      <c r="WO76" s="1" t="str">
        <f t="shared" si="106"/>
        <v/>
      </c>
      <c r="WP76" s="1" t="str">
        <f t="shared" si="106"/>
        <v/>
      </c>
      <c r="WQ76" s="1" t="str">
        <f t="shared" si="106"/>
        <v/>
      </c>
      <c r="WR76" s="1" t="str">
        <f t="shared" si="106"/>
        <v/>
      </c>
      <c r="WS76" s="1" t="str">
        <f t="shared" si="106"/>
        <v/>
      </c>
      <c r="WT76" s="1" t="str">
        <f t="shared" si="106"/>
        <v/>
      </c>
      <c r="WU76" s="1" t="str">
        <f t="shared" si="106"/>
        <v/>
      </c>
      <c r="WV76" s="1" t="str">
        <f t="shared" si="106"/>
        <v/>
      </c>
      <c r="WW76" s="1" t="str">
        <f t="shared" si="106"/>
        <v/>
      </c>
      <c r="WX76" s="1" t="str">
        <f t="shared" si="106"/>
        <v/>
      </c>
      <c r="WY76" s="1" t="str">
        <f t="shared" si="106"/>
        <v/>
      </c>
      <c r="WZ76" s="1" t="str">
        <f t="shared" si="106"/>
        <v/>
      </c>
      <c r="XA76" s="1" t="str">
        <f t="shared" si="106"/>
        <v/>
      </c>
      <c r="XB76" s="1" t="str">
        <f t="shared" si="106"/>
        <v/>
      </c>
      <c r="XC76" s="1" t="str">
        <f t="shared" si="106"/>
        <v/>
      </c>
      <c r="XD76" s="1" t="str">
        <f t="shared" si="106"/>
        <v/>
      </c>
      <c r="XE76" s="1" t="str">
        <f t="shared" si="106"/>
        <v/>
      </c>
      <c r="XF76" s="1" t="str">
        <f t="shared" si="106"/>
        <v/>
      </c>
      <c r="XG76" s="1" t="str">
        <f t="shared" si="106"/>
        <v/>
      </c>
      <c r="XH76" s="1" t="str">
        <f t="shared" si="106"/>
        <v/>
      </c>
      <c r="XI76" s="1" t="str">
        <f t="shared" si="106"/>
        <v/>
      </c>
      <c r="XJ76" s="1" t="str">
        <f t="shared" si="106"/>
        <v/>
      </c>
      <c r="XK76" s="1" t="str">
        <f t="shared" si="106"/>
        <v/>
      </c>
      <c r="XL76" s="1" t="str">
        <f t="shared" si="106"/>
        <v/>
      </c>
      <c r="XM76" s="1" t="str">
        <f t="shared" si="106"/>
        <v/>
      </c>
      <c r="XN76" s="1" t="str">
        <f t="shared" ref="XN76:ZY76" si="107">IFERROR(XN10/XN70,"")</f>
        <v/>
      </c>
      <c r="XO76" s="1" t="str">
        <f t="shared" si="107"/>
        <v/>
      </c>
      <c r="XP76" s="1" t="str">
        <f t="shared" si="107"/>
        <v/>
      </c>
      <c r="XQ76" s="1" t="str">
        <f t="shared" si="107"/>
        <v/>
      </c>
      <c r="XR76" s="1" t="str">
        <f t="shared" si="107"/>
        <v/>
      </c>
      <c r="XS76" s="1" t="str">
        <f t="shared" si="107"/>
        <v/>
      </c>
      <c r="XT76" s="1" t="str">
        <f t="shared" si="107"/>
        <v/>
      </c>
      <c r="XU76" s="1" t="str">
        <f t="shared" si="107"/>
        <v/>
      </c>
      <c r="XV76" s="1" t="str">
        <f t="shared" si="107"/>
        <v/>
      </c>
      <c r="XW76" s="1" t="str">
        <f t="shared" si="107"/>
        <v/>
      </c>
      <c r="XX76" s="1" t="str">
        <f t="shared" si="107"/>
        <v/>
      </c>
      <c r="XY76" s="1" t="str">
        <f t="shared" si="107"/>
        <v/>
      </c>
      <c r="XZ76" s="1" t="str">
        <f t="shared" si="107"/>
        <v/>
      </c>
      <c r="YA76" s="1" t="str">
        <f t="shared" si="107"/>
        <v/>
      </c>
      <c r="YB76" s="1" t="str">
        <f t="shared" si="107"/>
        <v/>
      </c>
      <c r="YC76" s="1" t="str">
        <f t="shared" si="107"/>
        <v/>
      </c>
      <c r="YD76" s="1" t="str">
        <f t="shared" si="107"/>
        <v/>
      </c>
      <c r="YE76" s="1" t="str">
        <f t="shared" si="107"/>
        <v/>
      </c>
      <c r="YF76" s="1" t="str">
        <f t="shared" si="107"/>
        <v/>
      </c>
      <c r="YG76" s="1" t="str">
        <f t="shared" si="107"/>
        <v/>
      </c>
      <c r="YH76" s="1" t="str">
        <f t="shared" si="107"/>
        <v/>
      </c>
      <c r="YI76" s="1" t="str">
        <f t="shared" si="107"/>
        <v/>
      </c>
      <c r="YJ76" s="1" t="str">
        <f t="shared" si="107"/>
        <v/>
      </c>
      <c r="YK76" s="1" t="str">
        <f t="shared" si="107"/>
        <v/>
      </c>
      <c r="YL76" s="1" t="str">
        <f t="shared" si="107"/>
        <v/>
      </c>
      <c r="YM76" s="1" t="str">
        <f t="shared" si="107"/>
        <v/>
      </c>
      <c r="YN76" s="1" t="str">
        <f t="shared" si="107"/>
        <v/>
      </c>
      <c r="YO76" s="1" t="str">
        <f t="shared" si="107"/>
        <v/>
      </c>
      <c r="YP76" s="1" t="str">
        <f t="shared" si="107"/>
        <v/>
      </c>
      <c r="YQ76" s="1" t="str">
        <f t="shared" si="107"/>
        <v/>
      </c>
      <c r="YR76" s="1" t="str">
        <f t="shared" si="107"/>
        <v/>
      </c>
      <c r="YS76" s="1" t="str">
        <f t="shared" si="107"/>
        <v/>
      </c>
      <c r="YT76" s="1" t="str">
        <f t="shared" si="107"/>
        <v/>
      </c>
      <c r="YU76" s="1" t="str">
        <f t="shared" si="107"/>
        <v/>
      </c>
      <c r="YV76" s="1" t="str">
        <f t="shared" si="107"/>
        <v/>
      </c>
      <c r="YW76" s="1" t="str">
        <f t="shared" si="107"/>
        <v/>
      </c>
      <c r="YX76" s="1" t="str">
        <f t="shared" si="107"/>
        <v/>
      </c>
      <c r="YY76" s="1" t="str">
        <f t="shared" si="107"/>
        <v/>
      </c>
      <c r="YZ76" s="1" t="str">
        <f t="shared" si="107"/>
        <v/>
      </c>
      <c r="ZA76" s="1" t="str">
        <f t="shared" si="107"/>
        <v/>
      </c>
      <c r="ZB76" s="1" t="str">
        <f t="shared" si="107"/>
        <v/>
      </c>
      <c r="ZC76" s="1" t="str">
        <f t="shared" si="107"/>
        <v/>
      </c>
      <c r="ZD76" s="1" t="str">
        <f t="shared" si="107"/>
        <v/>
      </c>
      <c r="ZE76" s="1" t="str">
        <f t="shared" si="107"/>
        <v/>
      </c>
      <c r="ZF76" s="1" t="str">
        <f t="shared" si="107"/>
        <v/>
      </c>
      <c r="ZG76" s="1" t="str">
        <f t="shared" si="107"/>
        <v/>
      </c>
      <c r="ZH76" s="1" t="str">
        <f t="shared" si="107"/>
        <v/>
      </c>
      <c r="ZI76" s="1" t="str">
        <f t="shared" si="107"/>
        <v/>
      </c>
      <c r="ZJ76" s="1" t="str">
        <f t="shared" si="107"/>
        <v/>
      </c>
      <c r="ZK76" s="1" t="str">
        <f t="shared" si="107"/>
        <v/>
      </c>
      <c r="ZL76" s="1" t="str">
        <f t="shared" si="107"/>
        <v/>
      </c>
      <c r="ZM76" s="1" t="str">
        <f t="shared" si="107"/>
        <v/>
      </c>
      <c r="ZN76" s="1" t="str">
        <f t="shared" si="107"/>
        <v/>
      </c>
      <c r="ZO76" s="1" t="str">
        <f t="shared" si="107"/>
        <v/>
      </c>
      <c r="ZP76" s="1" t="str">
        <f t="shared" si="107"/>
        <v/>
      </c>
      <c r="ZQ76" s="1" t="str">
        <f t="shared" si="107"/>
        <v/>
      </c>
      <c r="ZR76" s="1" t="str">
        <f t="shared" si="107"/>
        <v/>
      </c>
      <c r="ZS76" s="1" t="str">
        <f t="shared" si="107"/>
        <v/>
      </c>
      <c r="ZT76" s="1" t="str">
        <f t="shared" si="107"/>
        <v/>
      </c>
      <c r="ZU76" s="1" t="str">
        <f t="shared" si="107"/>
        <v/>
      </c>
      <c r="ZV76" s="1" t="str">
        <f t="shared" si="107"/>
        <v/>
      </c>
      <c r="ZW76" s="1" t="str">
        <f t="shared" si="107"/>
        <v/>
      </c>
      <c r="ZX76" s="1" t="str">
        <f t="shared" si="107"/>
        <v/>
      </c>
      <c r="ZY76" s="1" t="str">
        <f t="shared" si="107"/>
        <v/>
      </c>
      <c r="ZZ76" s="1" t="str">
        <f t="shared" ref="ZZ76:ACK76" si="108">IFERROR(ZZ10/ZZ70,"")</f>
        <v/>
      </c>
      <c r="AAA76" s="1" t="str">
        <f t="shared" si="108"/>
        <v/>
      </c>
      <c r="AAB76" s="1" t="str">
        <f t="shared" si="108"/>
        <v/>
      </c>
      <c r="AAC76" s="1" t="str">
        <f t="shared" si="108"/>
        <v/>
      </c>
      <c r="AAD76" s="1" t="str">
        <f t="shared" si="108"/>
        <v/>
      </c>
      <c r="AAE76" s="1" t="str">
        <f t="shared" si="108"/>
        <v/>
      </c>
      <c r="AAF76" s="1" t="str">
        <f t="shared" si="108"/>
        <v/>
      </c>
      <c r="AAG76" s="1" t="str">
        <f t="shared" si="108"/>
        <v/>
      </c>
      <c r="AAH76" s="1" t="str">
        <f t="shared" si="108"/>
        <v/>
      </c>
      <c r="AAI76" s="1" t="str">
        <f t="shared" si="108"/>
        <v/>
      </c>
      <c r="AAJ76" s="1" t="str">
        <f t="shared" si="108"/>
        <v/>
      </c>
      <c r="AAK76" s="1" t="str">
        <f t="shared" si="108"/>
        <v/>
      </c>
      <c r="AAL76" s="1" t="str">
        <f t="shared" si="108"/>
        <v/>
      </c>
      <c r="AAM76" s="1" t="str">
        <f t="shared" si="108"/>
        <v/>
      </c>
      <c r="AAN76" s="1" t="str">
        <f t="shared" si="108"/>
        <v/>
      </c>
      <c r="AAO76" s="1" t="str">
        <f t="shared" si="108"/>
        <v/>
      </c>
      <c r="AAP76" s="1" t="str">
        <f t="shared" si="108"/>
        <v/>
      </c>
      <c r="AAQ76" s="1" t="str">
        <f t="shared" si="108"/>
        <v/>
      </c>
      <c r="AAR76" s="1" t="str">
        <f t="shared" si="108"/>
        <v/>
      </c>
      <c r="AAS76" s="1" t="str">
        <f t="shared" si="108"/>
        <v/>
      </c>
      <c r="AAT76" s="1" t="str">
        <f t="shared" si="108"/>
        <v/>
      </c>
      <c r="AAU76" s="1" t="str">
        <f t="shared" si="108"/>
        <v/>
      </c>
      <c r="AAV76" s="1" t="str">
        <f t="shared" si="108"/>
        <v/>
      </c>
      <c r="AAW76" s="1" t="str">
        <f t="shared" si="108"/>
        <v/>
      </c>
      <c r="AAX76" s="1" t="str">
        <f t="shared" si="108"/>
        <v/>
      </c>
      <c r="AAY76" s="1" t="str">
        <f t="shared" si="108"/>
        <v/>
      </c>
      <c r="AAZ76" s="1" t="str">
        <f t="shared" si="108"/>
        <v/>
      </c>
      <c r="ABA76" s="1" t="str">
        <f t="shared" si="108"/>
        <v/>
      </c>
      <c r="ABB76" s="1" t="str">
        <f t="shared" si="108"/>
        <v/>
      </c>
      <c r="ABC76" s="1" t="str">
        <f t="shared" si="108"/>
        <v/>
      </c>
      <c r="ABD76" s="1" t="str">
        <f t="shared" si="108"/>
        <v/>
      </c>
      <c r="ABE76" s="1" t="str">
        <f t="shared" si="108"/>
        <v/>
      </c>
      <c r="ABF76" s="1" t="str">
        <f t="shared" si="108"/>
        <v/>
      </c>
      <c r="ABG76" s="1" t="str">
        <f t="shared" si="108"/>
        <v/>
      </c>
      <c r="ABH76" s="1" t="str">
        <f t="shared" si="108"/>
        <v/>
      </c>
      <c r="ABI76" s="1" t="str">
        <f t="shared" si="108"/>
        <v/>
      </c>
      <c r="ABJ76" s="1" t="str">
        <f t="shared" si="108"/>
        <v/>
      </c>
      <c r="ABK76" s="1" t="str">
        <f t="shared" si="108"/>
        <v/>
      </c>
      <c r="ABL76" s="1" t="str">
        <f t="shared" si="108"/>
        <v/>
      </c>
      <c r="ABM76" s="1" t="str">
        <f t="shared" si="108"/>
        <v/>
      </c>
      <c r="ABN76" s="1" t="str">
        <f t="shared" si="108"/>
        <v/>
      </c>
      <c r="ABO76" s="1" t="str">
        <f t="shared" si="108"/>
        <v/>
      </c>
      <c r="ABP76" s="1" t="str">
        <f t="shared" si="108"/>
        <v/>
      </c>
      <c r="ABQ76" s="1" t="str">
        <f t="shared" si="108"/>
        <v/>
      </c>
      <c r="ABR76" s="1" t="str">
        <f t="shared" si="108"/>
        <v/>
      </c>
      <c r="ABS76" s="1" t="str">
        <f t="shared" si="108"/>
        <v/>
      </c>
      <c r="ABT76" s="1" t="str">
        <f t="shared" si="108"/>
        <v/>
      </c>
      <c r="ABU76" s="1" t="str">
        <f t="shared" si="108"/>
        <v/>
      </c>
      <c r="ABV76" s="1" t="str">
        <f t="shared" si="108"/>
        <v/>
      </c>
      <c r="ABW76" s="1" t="str">
        <f t="shared" si="108"/>
        <v/>
      </c>
      <c r="ABX76" s="1" t="str">
        <f t="shared" si="108"/>
        <v/>
      </c>
      <c r="ABY76" s="1" t="str">
        <f t="shared" si="108"/>
        <v/>
      </c>
      <c r="ABZ76" s="1" t="str">
        <f t="shared" si="108"/>
        <v/>
      </c>
      <c r="ACA76" s="1" t="str">
        <f t="shared" si="108"/>
        <v/>
      </c>
      <c r="ACB76" s="1" t="str">
        <f t="shared" si="108"/>
        <v/>
      </c>
      <c r="ACC76" s="1" t="str">
        <f t="shared" si="108"/>
        <v/>
      </c>
      <c r="ACD76" s="1" t="str">
        <f t="shared" si="108"/>
        <v/>
      </c>
      <c r="ACE76" s="1" t="str">
        <f t="shared" si="108"/>
        <v/>
      </c>
      <c r="ACF76" s="1" t="str">
        <f t="shared" si="108"/>
        <v/>
      </c>
      <c r="ACG76" s="1" t="str">
        <f t="shared" si="108"/>
        <v/>
      </c>
      <c r="ACH76" s="1" t="str">
        <f t="shared" si="108"/>
        <v/>
      </c>
      <c r="ACI76" s="1" t="str">
        <f t="shared" si="108"/>
        <v/>
      </c>
      <c r="ACJ76" s="1" t="str">
        <f t="shared" si="108"/>
        <v/>
      </c>
      <c r="ACK76" s="1" t="str">
        <f t="shared" si="108"/>
        <v/>
      </c>
      <c r="ACL76" s="1" t="str">
        <f t="shared" ref="ACL76:AEW76" si="109">IFERROR(ACL10/ACL70,"")</f>
        <v/>
      </c>
      <c r="ACM76" s="1" t="str">
        <f t="shared" si="109"/>
        <v/>
      </c>
      <c r="ACN76" s="1" t="str">
        <f t="shared" si="109"/>
        <v/>
      </c>
      <c r="ACO76" s="1" t="str">
        <f t="shared" si="109"/>
        <v/>
      </c>
      <c r="ACP76" s="1" t="str">
        <f t="shared" si="109"/>
        <v/>
      </c>
      <c r="ACQ76" s="1" t="str">
        <f t="shared" si="109"/>
        <v/>
      </c>
      <c r="ACR76" s="1" t="str">
        <f t="shared" si="109"/>
        <v/>
      </c>
      <c r="ACS76" s="1" t="str">
        <f t="shared" si="109"/>
        <v/>
      </c>
      <c r="ACT76" s="1" t="str">
        <f t="shared" si="109"/>
        <v/>
      </c>
      <c r="ACU76" s="1" t="str">
        <f t="shared" si="109"/>
        <v/>
      </c>
      <c r="ACV76" s="1" t="str">
        <f t="shared" si="109"/>
        <v/>
      </c>
      <c r="ACW76" s="1" t="str">
        <f t="shared" si="109"/>
        <v/>
      </c>
      <c r="ACX76" s="1" t="str">
        <f t="shared" si="109"/>
        <v/>
      </c>
      <c r="ACY76" s="1" t="str">
        <f t="shared" si="109"/>
        <v/>
      </c>
      <c r="ACZ76" s="1" t="str">
        <f t="shared" si="109"/>
        <v/>
      </c>
      <c r="ADA76" s="1" t="str">
        <f t="shared" si="109"/>
        <v/>
      </c>
      <c r="ADB76" s="1" t="str">
        <f t="shared" si="109"/>
        <v/>
      </c>
      <c r="ADC76" s="1" t="str">
        <f t="shared" si="109"/>
        <v/>
      </c>
      <c r="ADD76" s="1" t="str">
        <f t="shared" si="109"/>
        <v/>
      </c>
      <c r="ADE76" s="1" t="str">
        <f t="shared" si="109"/>
        <v/>
      </c>
      <c r="ADF76" s="1" t="str">
        <f t="shared" si="109"/>
        <v/>
      </c>
      <c r="ADG76" s="1" t="str">
        <f t="shared" si="109"/>
        <v/>
      </c>
      <c r="ADH76" s="1" t="str">
        <f t="shared" si="109"/>
        <v/>
      </c>
      <c r="ADI76" s="1" t="str">
        <f t="shared" si="109"/>
        <v/>
      </c>
      <c r="ADJ76" s="1" t="str">
        <f t="shared" si="109"/>
        <v/>
      </c>
      <c r="ADK76" s="1" t="str">
        <f t="shared" si="109"/>
        <v/>
      </c>
      <c r="ADL76" s="1" t="str">
        <f t="shared" si="109"/>
        <v/>
      </c>
      <c r="ADM76" s="1" t="str">
        <f t="shared" si="109"/>
        <v/>
      </c>
      <c r="ADN76" s="1" t="str">
        <f t="shared" si="109"/>
        <v/>
      </c>
      <c r="ADO76" s="1" t="str">
        <f t="shared" si="109"/>
        <v/>
      </c>
      <c r="ADP76" s="1" t="str">
        <f t="shared" si="109"/>
        <v/>
      </c>
      <c r="ADQ76" s="1" t="str">
        <f t="shared" si="109"/>
        <v/>
      </c>
      <c r="ADR76" s="1" t="str">
        <f t="shared" si="109"/>
        <v/>
      </c>
      <c r="ADS76" s="1" t="str">
        <f t="shared" si="109"/>
        <v/>
      </c>
      <c r="ADT76" s="1" t="str">
        <f t="shared" si="109"/>
        <v/>
      </c>
      <c r="ADU76" s="1" t="str">
        <f t="shared" si="109"/>
        <v/>
      </c>
      <c r="ADV76" s="1" t="str">
        <f t="shared" si="109"/>
        <v/>
      </c>
      <c r="ADW76" s="1" t="str">
        <f t="shared" si="109"/>
        <v/>
      </c>
      <c r="ADX76" s="1" t="str">
        <f t="shared" si="109"/>
        <v/>
      </c>
      <c r="ADY76" s="1" t="str">
        <f t="shared" si="109"/>
        <v/>
      </c>
      <c r="ADZ76" s="1" t="str">
        <f t="shared" si="109"/>
        <v/>
      </c>
      <c r="AEA76" s="1" t="str">
        <f t="shared" si="109"/>
        <v/>
      </c>
      <c r="AEB76" s="1" t="str">
        <f t="shared" si="109"/>
        <v/>
      </c>
      <c r="AEC76" s="1" t="str">
        <f t="shared" si="109"/>
        <v/>
      </c>
      <c r="AED76" s="1" t="str">
        <f t="shared" si="109"/>
        <v/>
      </c>
      <c r="AEE76" s="1" t="str">
        <f t="shared" si="109"/>
        <v/>
      </c>
      <c r="AEF76" s="1" t="str">
        <f t="shared" si="109"/>
        <v/>
      </c>
      <c r="AEG76" s="1" t="str">
        <f t="shared" si="109"/>
        <v/>
      </c>
      <c r="AEH76" s="1" t="str">
        <f t="shared" si="109"/>
        <v/>
      </c>
      <c r="AEI76" s="1" t="str">
        <f t="shared" si="109"/>
        <v/>
      </c>
      <c r="AEJ76" s="1" t="str">
        <f t="shared" si="109"/>
        <v/>
      </c>
      <c r="AEK76" s="1" t="str">
        <f t="shared" si="109"/>
        <v/>
      </c>
      <c r="AEL76" s="1" t="str">
        <f t="shared" si="109"/>
        <v/>
      </c>
      <c r="AEM76" s="1" t="str">
        <f t="shared" si="109"/>
        <v/>
      </c>
      <c r="AEN76" s="1" t="str">
        <f t="shared" si="109"/>
        <v/>
      </c>
      <c r="AEO76" s="1" t="str">
        <f t="shared" si="109"/>
        <v/>
      </c>
      <c r="AEP76" s="1" t="str">
        <f t="shared" si="109"/>
        <v/>
      </c>
      <c r="AEQ76" s="1" t="str">
        <f t="shared" si="109"/>
        <v/>
      </c>
      <c r="AER76" s="1" t="str">
        <f t="shared" si="109"/>
        <v/>
      </c>
      <c r="AES76" s="1" t="str">
        <f t="shared" si="109"/>
        <v/>
      </c>
      <c r="AET76" s="1" t="str">
        <f t="shared" si="109"/>
        <v/>
      </c>
      <c r="AEU76" s="1" t="str">
        <f t="shared" si="109"/>
        <v/>
      </c>
      <c r="AEV76" s="1" t="str">
        <f t="shared" si="109"/>
        <v/>
      </c>
      <c r="AEW76" s="1" t="str">
        <f t="shared" si="109"/>
        <v/>
      </c>
      <c r="AEX76" s="1" t="str">
        <f t="shared" ref="AEX76:AHI76" si="110">IFERROR(AEX10/AEX70,"")</f>
        <v/>
      </c>
      <c r="AEY76" s="1" t="str">
        <f t="shared" si="110"/>
        <v/>
      </c>
      <c r="AEZ76" s="1" t="str">
        <f t="shared" si="110"/>
        <v/>
      </c>
      <c r="AFA76" s="1" t="str">
        <f t="shared" si="110"/>
        <v/>
      </c>
      <c r="AFB76" s="1" t="str">
        <f t="shared" si="110"/>
        <v/>
      </c>
      <c r="AFC76" s="1" t="str">
        <f t="shared" si="110"/>
        <v/>
      </c>
      <c r="AFD76" s="1" t="str">
        <f t="shared" si="110"/>
        <v/>
      </c>
      <c r="AFE76" s="1" t="str">
        <f t="shared" si="110"/>
        <v/>
      </c>
      <c r="AFF76" s="1" t="str">
        <f t="shared" si="110"/>
        <v/>
      </c>
      <c r="AFG76" s="1" t="str">
        <f t="shared" si="110"/>
        <v/>
      </c>
      <c r="AFH76" s="1" t="str">
        <f t="shared" si="110"/>
        <v/>
      </c>
      <c r="AFI76" s="1" t="str">
        <f t="shared" si="110"/>
        <v/>
      </c>
      <c r="AFJ76" s="1" t="str">
        <f t="shared" si="110"/>
        <v/>
      </c>
      <c r="AFK76" s="1" t="str">
        <f t="shared" si="110"/>
        <v/>
      </c>
      <c r="AFL76" s="1" t="str">
        <f t="shared" si="110"/>
        <v/>
      </c>
      <c r="AFM76" s="1" t="str">
        <f t="shared" si="110"/>
        <v/>
      </c>
      <c r="AFN76" s="1" t="str">
        <f t="shared" si="110"/>
        <v/>
      </c>
      <c r="AFO76" s="1" t="str">
        <f t="shared" si="110"/>
        <v/>
      </c>
      <c r="AFP76" s="1" t="str">
        <f t="shared" si="110"/>
        <v/>
      </c>
      <c r="AFQ76" s="1" t="str">
        <f t="shared" si="110"/>
        <v/>
      </c>
      <c r="AFR76" s="1" t="str">
        <f t="shared" si="110"/>
        <v/>
      </c>
      <c r="AFS76" s="1" t="str">
        <f t="shared" si="110"/>
        <v/>
      </c>
      <c r="AFT76" s="1" t="str">
        <f t="shared" si="110"/>
        <v/>
      </c>
      <c r="AFU76" s="1" t="str">
        <f t="shared" si="110"/>
        <v/>
      </c>
      <c r="AFV76" s="1" t="str">
        <f t="shared" si="110"/>
        <v/>
      </c>
      <c r="AFW76" s="1" t="str">
        <f t="shared" si="110"/>
        <v/>
      </c>
      <c r="AFX76" s="1" t="str">
        <f t="shared" si="110"/>
        <v/>
      </c>
      <c r="AFY76" s="1" t="str">
        <f t="shared" si="110"/>
        <v/>
      </c>
      <c r="AFZ76" s="1" t="str">
        <f t="shared" si="110"/>
        <v/>
      </c>
      <c r="AGA76" s="1" t="str">
        <f t="shared" si="110"/>
        <v/>
      </c>
      <c r="AGB76" s="1" t="str">
        <f t="shared" si="110"/>
        <v/>
      </c>
      <c r="AGC76" s="1" t="str">
        <f t="shared" si="110"/>
        <v/>
      </c>
      <c r="AGD76" s="1" t="str">
        <f t="shared" si="110"/>
        <v/>
      </c>
      <c r="AGE76" s="1" t="str">
        <f t="shared" si="110"/>
        <v/>
      </c>
      <c r="AGF76" s="1" t="str">
        <f t="shared" si="110"/>
        <v/>
      </c>
      <c r="AGG76" s="1" t="str">
        <f t="shared" si="110"/>
        <v/>
      </c>
      <c r="AGH76" s="1" t="str">
        <f t="shared" si="110"/>
        <v/>
      </c>
      <c r="AGI76" s="1" t="str">
        <f t="shared" si="110"/>
        <v/>
      </c>
      <c r="AGJ76" s="1" t="str">
        <f t="shared" si="110"/>
        <v/>
      </c>
      <c r="AGK76" s="1" t="str">
        <f t="shared" si="110"/>
        <v/>
      </c>
      <c r="AGL76" s="1" t="str">
        <f t="shared" si="110"/>
        <v/>
      </c>
      <c r="AGM76" s="1" t="str">
        <f t="shared" si="110"/>
        <v/>
      </c>
      <c r="AGN76" s="1" t="str">
        <f t="shared" si="110"/>
        <v/>
      </c>
      <c r="AGO76" s="1" t="str">
        <f t="shared" si="110"/>
        <v/>
      </c>
      <c r="AGP76" s="1" t="str">
        <f t="shared" si="110"/>
        <v/>
      </c>
      <c r="AGQ76" s="1" t="str">
        <f t="shared" si="110"/>
        <v/>
      </c>
      <c r="AGR76" s="1" t="str">
        <f t="shared" si="110"/>
        <v/>
      </c>
      <c r="AGS76" s="1" t="str">
        <f t="shared" si="110"/>
        <v/>
      </c>
      <c r="AGT76" s="1" t="str">
        <f t="shared" si="110"/>
        <v/>
      </c>
      <c r="AGU76" s="1" t="str">
        <f t="shared" si="110"/>
        <v/>
      </c>
      <c r="AGV76" s="1" t="str">
        <f t="shared" si="110"/>
        <v/>
      </c>
      <c r="AGW76" s="1" t="str">
        <f t="shared" si="110"/>
        <v/>
      </c>
      <c r="AGX76" s="1" t="str">
        <f t="shared" si="110"/>
        <v/>
      </c>
      <c r="AGY76" s="1" t="str">
        <f t="shared" si="110"/>
        <v/>
      </c>
      <c r="AGZ76" s="1" t="str">
        <f t="shared" si="110"/>
        <v/>
      </c>
      <c r="AHA76" s="1" t="str">
        <f t="shared" si="110"/>
        <v/>
      </c>
      <c r="AHB76" s="1" t="str">
        <f t="shared" si="110"/>
        <v/>
      </c>
      <c r="AHC76" s="1" t="str">
        <f t="shared" si="110"/>
        <v/>
      </c>
      <c r="AHD76" s="1" t="str">
        <f t="shared" si="110"/>
        <v/>
      </c>
      <c r="AHE76" s="1" t="str">
        <f t="shared" si="110"/>
        <v/>
      </c>
      <c r="AHF76" s="1" t="str">
        <f t="shared" si="110"/>
        <v/>
      </c>
      <c r="AHG76" s="1" t="str">
        <f t="shared" si="110"/>
        <v/>
      </c>
      <c r="AHH76" s="1" t="str">
        <f t="shared" si="110"/>
        <v/>
      </c>
      <c r="AHI76" s="1" t="str">
        <f t="shared" si="110"/>
        <v/>
      </c>
      <c r="AHJ76" s="1" t="str">
        <f t="shared" ref="AHJ76:AJU76" si="111">IFERROR(AHJ10/AHJ70,"")</f>
        <v/>
      </c>
      <c r="AHK76" s="1" t="str">
        <f t="shared" si="111"/>
        <v/>
      </c>
      <c r="AHL76" s="1" t="str">
        <f t="shared" si="111"/>
        <v/>
      </c>
      <c r="AHM76" s="1" t="str">
        <f t="shared" si="111"/>
        <v/>
      </c>
      <c r="AHN76" s="1" t="str">
        <f t="shared" si="111"/>
        <v/>
      </c>
      <c r="AHO76" s="1" t="str">
        <f t="shared" si="111"/>
        <v/>
      </c>
      <c r="AHP76" s="1" t="str">
        <f t="shared" si="111"/>
        <v/>
      </c>
      <c r="AHQ76" s="1" t="str">
        <f t="shared" si="111"/>
        <v/>
      </c>
      <c r="AHR76" s="1" t="str">
        <f t="shared" si="111"/>
        <v/>
      </c>
      <c r="AHS76" s="1" t="str">
        <f t="shared" si="111"/>
        <v/>
      </c>
      <c r="AHT76" s="1" t="str">
        <f t="shared" si="111"/>
        <v/>
      </c>
      <c r="AHU76" s="1" t="str">
        <f t="shared" si="111"/>
        <v/>
      </c>
      <c r="AHV76" s="1" t="str">
        <f t="shared" si="111"/>
        <v/>
      </c>
      <c r="AHW76" s="1" t="str">
        <f t="shared" si="111"/>
        <v/>
      </c>
      <c r="AHX76" s="1" t="str">
        <f t="shared" si="111"/>
        <v/>
      </c>
      <c r="AHY76" s="1" t="str">
        <f t="shared" si="111"/>
        <v/>
      </c>
      <c r="AHZ76" s="1" t="str">
        <f t="shared" si="111"/>
        <v/>
      </c>
      <c r="AIA76" s="1" t="str">
        <f t="shared" si="111"/>
        <v/>
      </c>
      <c r="AIB76" s="1" t="str">
        <f t="shared" si="111"/>
        <v/>
      </c>
      <c r="AIC76" s="1" t="str">
        <f t="shared" si="111"/>
        <v/>
      </c>
      <c r="AID76" s="1" t="str">
        <f t="shared" si="111"/>
        <v/>
      </c>
      <c r="AIE76" s="1" t="str">
        <f t="shared" si="111"/>
        <v/>
      </c>
      <c r="AIF76" s="1" t="str">
        <f t="shared" si="111"/>
        <v/>
      </c>
      <c r="AIG76" s="1" t="str">
        <f t="shared" si="111"/>
        <v/>
      </c>
      <c r="AIH76" s="1" t="str">
        <f t="shared" si="111"/>
        <v/>
      </c>
      <c r="AII76" s="1" t="str">
        <f t="shared" si="111"/>
        <v/>
      </c>
      <c r="AIJ76" s="1" t="str">
        <f t="shared" si="111"/>
        <v/>
      </c>
      <c r="AIK76" s="1" t="str">
        <f t="shared" si="111"/>
        <v/>
      </c>
      <c r="AIL76" s="1" t="str">
        <f t="shared" si="111"/>
        <v/>
      </c>
      <c r="AIM76" s="1" t="str">
        <f t="shared" si="111"/>
        <v/>
      </c>
      <c r="AIN76" s="1" t="str">
        <f t="shared" si="111"/>
        <v/>
      </c>
      <c r="AIO76" s="1" t="str">
        <f t="shared" si="111"/>
        <v/>
      </c>
      <c r="AIP76" s="1" t="str">
        <f t="shared" si="111"/>
        <v/>
      </c>
      <c r="AIQ76" s="1" t="str">
        <f t="shared" si="111"/>
        <v/>
      </c>
      <c r="AIR76" s="1" t="str">
        <f t="shared" si="111"/>
        <v/>
      </c>
      <c r="AIS76" s="1" t="str">
        <f t="shared" si="111"/>
        <v/>
      </c>
      <c r="AIT76" s="1" t="str">
        <f t="shared" si="111"/>
        <v/>
      </c>
      <c r="AIU76" s="1" t="str">
        <f t="shared" si="111"/>
        <v/>
      </c>
      <c r="AIV76" s="1" t="str">
        <f t="shared" si="111"/>
        <v/>
      </c>
      <c r="AIW76" s="1" t="str">
        <f t="shared" si="111"/>
        <v/>
      </c>
      <c r="AIX76" s="1" t="str">
        <f t="shared" si="111"/>
        <v/>
      </c>
      <c r="AIY76" s="1" t="str">
        <f t="shared" si="111"/>
        <v/>
      </c>
      <c r="AIZ76" s="1" t="str">
        <f t="shared" si="111"/>
        <v/>
      </c>
      <c r="AJA76" s="1" t="str">
        <f t="shared" si="111"/>
        <v/>
      </c>
      <c r="AJB76" s="1" t="str">
        <f t="shared" si="111"/>
        <v/>
      </c>
      <c r="AJC76" s="1" t="str">
        <f t="shared" si="111"/>
        <v/>
      </c>
      <c r="AJD76" s="1" t="str">
        <f t="shared" si="111"/>
        <v/>
      </c>
      <c r="AJE76" s="1" t="str">
        <f t="shared" si="111"/>
        <v/>
      </c>
      <c r="AJF76" s="1" t="str">
        <f t="shared" si="111"/>
        <v/>
      </c>
      <c r="AJG76" s="1" t="str">
        <f t="shared" si="111"/>
        <v/>
      </c>
      <c r="AJH76" s="1" t="str">
        <f t="shared" si="111"/>
        <v/>
      </c>
      <c r="AJI76" s="1" t="str">
        <f t="shared" si="111"/>
        <v/>
      </c>
      <c r="AJJ76" s="1" t="str">
        <f t="shared" si="111"/>
        <v/>
      </c>
      <c r="AJK76" s="1" t="str">
        <f t="shared" si="111"/>
        <v/>
      </c>
      <c r="AJL76" s="1" t="str">
        <f t="shared" si="111"/>
        <v/>
      </c>
      <c r="AJM76" s="1" t="str">
        <f t="shared" si="111"/>
        <v/>
      </c>
      <c r="AJN76" s="1" t="str">
        <f t="shared" si="111"/>
        <v/>
      </c>
      <c r="AJO76" s="1" t="str">
        <f t="shared" si="111"/>
        <v/>
      </c>
      <c r="AJP76" s="1" t="str">
        <f t="shared" si="111"/>
        <v/>
      </c>
      <c r="AJQ76" s="1" t="str">
        <f t="shared" si="111"/>
        <v/>
      </c>
      <c r="AJR76" s="1" t="str">
        <f t="shared" si="111"/>
        <v/>
      </c>
      <c r="AJS76" s="1" t="str">
        <f t="shared" si="111"/>
        <v/>
      </c>
      <c r="AJT76" s="1" t="str">
        <f t="shared" si="111"/>
        <v/>
      </c>
      <c r="AJU76" s="1" t="str">
        <f t="shared" si="111"/>
        <v/>
      </c>
      <c r="AJV76" s="1" t="str">
        <f t="shared" ref="AJV76:AMG76" si="112">IFERROR(AJV10/AJV70,"")</f>
        <v/>
      </c>
      <c r="AJW76" s="1" t="str">
        <f t="shared" si="112"/>
        <v/>
      </c>
      <c r="AJX76" s="1" t="str">
        <f t="shared" si="112"/>
        <v/>
      </c>
      <c r="AJY76" s="1" t="str">
        <f t="shared" si="112"/>
        <v/>
      </c>
      <c r="AJZ76" s="1" t="str">
        <f t="shared" si="112"/>
        <v/>
      </c>
      <c r="AKA76" s="1" t="str">
        <f t="shared" si="112"/>
        <v/>
      </c>
      <c r="AKB76" s="1" t="str">
        <f t="shared" si="112"/>
        <v/>
      </c>
      <c r="AKC76" s="1" t="str">
        <f t="shared" si="112"/>
        <v/>
      </c>
      <c r="AKD76" s="1" t="str">
        <f t="shared" si="112"/>
        <v/>
      </c>
      <c r="AKE76" s="1" t="str">
        <f t="shared" si="112"/>
        <v/>
      </c>
      <c r="AKF76" s="1" t="str">
        <f t="shared" si="112"/>
        <v/>
      </c>
      <c r="AKG76" s="1" t="str">
        <f t="shared" si="112"/>
        <v/>
      </c>
      <c r="AKH76" s="1" t="str">
        <f t="shared" si="112"/>
        <v/>
      </c>
      <c r="AKI76" s="1" t="str">
        <f t="shared" si="112"/>
        <v/>
      </c>
      <c r="AKJ76" s="1" t="str">
        <f t="shared" si="112"/>
        <v/>
      </c>
      <c r="AKK76" s="1" t="str">
        <f t="shared" si="112"/>
        <v/>
      </c>
      <c r="AKL76" s="1" t="str">
        <f t="shared" si="112"/>
        <v/>
      </c>
      <c r="AKM76" s="1" t="str">
        <f t="shared" si="112"/>
        <v/>
      </c>
      <c r="AKN76" s="1" t="str">
        <f t="shared" si="112"/>
        <v/>
      </c>
      <c r="AKO76" s="1" t="str">
        <f t="shared" si="112"/>
        <v/>
      </c>
      <c r="AKP76" s="1" t="str">
        <f t="shared" si="112"/>
        <v/>
      </c>
      <c r="AKQ76" s="1" t="str">
        <f t="shared" si="112"/>
        <v/>
      </c>
      <c r="AKR76" s="1" t="str">
        <f t="shared" si="112"/>
        <v/>
      </c>
      <c r="AKS76" s="1" t="str">
        <f t="shared" si="112"/>
        <v/>
      </c>
      <c r="AKT76" s="1" t="str">
        <f t="shared" si="112"/>
        <v/>
      </c>
      <c r="AKU76" s="1" t="str">
        <f t="shared" si="112"/>
        <v/>
      </c>
      <c r="AKV76" s="1" t="str">
        <f t="shared" si="112"/>
        <v/>
      </c>
      <c r="AKW76" s="1" t="str">
        <f t="shared" si="112"/>
        <v/>
      </c>
      <c r="AKX76" s="1" t="str">
        <f t="shared" si="112"/>
        <v/>
      </c>
      <c r="AKY76" s="1" t="str">
        <f t="shared" si="112"/>
        <v/>
      </c>
      <c r="AKZ76" s="1" t="str">
        <f t="shared" si="112"/>
        <v/>
      </c>
      <c r="ALA76" s="1" t="str">
        <f t="shared" si="112"/>
        <v/>
      </c>
      <c r="ALB76" s="1" t="str">
        <f t="shared" si="112"/>
        <v/>
      </c>
      <c r="ALC76" s="1" t="str">
        <f t="shared" si="112"/>
        <v/>
      </c>
      <c r="ALD76" s="1" t="str">
        <f t="shared" si="112"/>
        <v/>
      </c>
      <c r="ALE76" s="1" t="str">
        <f t="shared" si="112"/>
        <v/>
      </c>
      <c r="ALF76" s="1" t="str">
        <f t="shared" si="112"/>
        <v/>
      </c>
      <c r="ALG76" s="1" t="str">
        <f t="shared" si="112"/>
        <v/>
      </c>
      <c r="ALH76" s="1" t="str">
        <f t="shared" si="112"/>
        <v/>
      </c>
      <c r="ALI76" s="1" t="str">
        <f t="shared" si="112"/>
        <v/>
      </c>
      <c r="ALJ76" s="1" t="str">
        <f t="shared" si="112"/>
        <v/>
      </c>
      <c r="ALK76" s="1" t="str">
        <f t="shared" si="112"/>
        <v/>
      </c>
      <c r="ALL76" s="1" t="str">
        <f t="shared" si="112"/>
        <v/>
      </c>
      <c r="ALM76" s="1" t="str">
        <f t="shared" si="112"/>
        <v/>
      </c>
      <c r="ALN76" s="1" t="str">
        <f t="shared" si="112"/>
        <v/>
      </c>
      <c r="ALO76" s="1" t="str">
        <f t="shared" si="112"/>
        <v/>
      </c>
      <c r="ALP76" s="1" t="str">
        <f t="shared" si="112"/>
        <v/>
      </c>
      <c r="ALQ76" s="1" t="str">
        <f t="shared" si="112"/>
        <v/>
      </c>
      <c r="ALR76" s="1" t="str">
        <f t="shared" si="112"/>
        <v/>
      </c>
      <c r="ALS76" s="1" t="str">
        <f t="shared" si="112"/>
        <v/>
      </c>
      <c r="ALT76" s="1" t="str">
        <f t="shared" si="112"/>
        <v/>
      </c>
      <c r="ALU76" s="1" t="str">
        <f t="shared" si="112"/>
        <v/>
      </c>
      <c r="ALV76" s="1" t="str">
        <f t="shared" si="112"/>
        <v/>
      </c>
      <c r="ALW76" s="1" t="str">
        <f t="shared" si="112"/>
        <v/>
      </c>
      <c r="ALX76" s="1" t="str">
        <f t="shared" si="112"/>
        <v/>
      </c>
      <c r="ALY76" s="1" t="str">
        <f t="shared" si="112"/>
        <v/>
      </c>
      <c r="ALZ76" s="1" t="str">
        <f t="shared" si="112"/>
        <v/>
      </c>
      <c r="AMA76" s="1" t="str">
        <f t="shared" si="112"/>
        <v/>
      </c>
      <c r="AMB76" s="1" t="str">
        <f t="shared" si="112"/>
        <v/>
      </c>
      <c r="AMC76" s="1" t="str">
        <f t="shared" si="112"/>
        <v/>
      </c>
      <c r="AMD76" s="1" t="str">
        <f t="shared" si="112"/>
        <v/>
      </c>
      <c r="AME76" s="1" t="str">
        <f t="shared" si="112"/>
        <v/>
      </c>
      <c r="AMF76" s="1" t="str">
        <f t="shared" si="112"/>
        <v/>
      </c>
      <c r="AMG76" s="1" t="str">
        <f t="shared" si="112"/>
        <v/>
      </c>
      <c r="AMH76" s="1" t="str">
        <f t="shared" ref="AMH76:AMW76" si="113">IFERROR(AMH10/AMH70,"")</f>
        <v/>
      </c>
      <c r="AMI76" s="1" t="str">
        <f t="shared" si="113"/>
        <v/>
      </c>
      <c r="AMJ76" s="1" t="str">
        <f t="shared" si="113"/>
        <v/>
      </c>
      <c r="AMK76" s="1" t="str">
        <f t="shared" si="113"/>
        <v/>
      </c>
      <c r="AML76" s="1" t="str">
        <f t="shared" si="113"/>
        <v/>
      </c>
      <c r="AMM76" s="1" t="str">
        <f t="shared" si="113"/>
        <v/>
      </c>
      <c r="AMN76" s="1" t="str">
        <f t="shared" si="113"/>
        <v/>
      </c>
      <c r="AMO76" s="1" t="str">
        <f t="shared" si="113"/>
        <v/>
      </c>
      <c r="AMP76" s="1" t="str">
        <f t="shared" si="113"/>
        <v/>
      </c>
      <c r="AMQ76" s="1" t="str">
        <f t="shared" si="113"/>
        <v/>
      </c>
      <c r="AMR76" s="1" t="str">
        <f t="shared" si="113"/>
        <v/>
      </c>
      <c r="AMS76" s="1" t="str">
        <f t="shared" si="113"/>
        <v/>
      </c>
      <c r="AMT76" s="1" t="str">
        <f t="shared" si="113"/>
        <v/>
      </c>
      <c r="AMU76" s="1" t="str">
        <f t="shared" si="113"/>
        <v/>
      </c>
      <c r="AMV76" s="1" t="str">
        <f t="shared" si="113"/>
        <v/>
      </c>
      <c r="AMW76" s="1" t="str">
        <f t="shared" si="113"/>
        <v/>
      </c>
    </row>
    <row r="77" spans="1:1037" x14ac:dyDescent="0.35">
      <c r="A77" s="11">
        <v>77</v>
      </c>
      <c r="B77" s="225" t="s">
        <v>293</v>
      </c>
      <c r="C77" s="12" t="s">
        <v>34</v>
      </c>
      <c r="D77" s="12" t="s">
        <v>30</v>
      </c>
      <c r="E77" s="12" t="s">
        <v>21</v>
      </c>
      <c r="F77" s="7">
        <v>19</v>
      </c>
      <c r="G77" s="7">
        <v>3</v>
      </c>
      <c r="H77" s="7"/>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f>BP70/3200</f>
        <v>0.3309375</v>
      </c>
      <c r="BQ77" s="1">
        <v>0.35843750000000002</v>
      </c>
      <c r="BR77" s="1">
        <v>0.36294896030245799</v>
      </c>
      <c r="BS77" s="1">
        <v>0.38531821045998699</v>
      </c>
      <c r="BT77" s="1">
        <v>0.386771653543307</v>
      </c>
      <c r="BU77" s="1">
        <v>0.421417322834646</v>
      </c>
      <c r="BV77" s="1">
        <v>0.38330708661417301</v>
      </c>
      <c r="BW77" s="1">
        <v>0.43023622047244098</v>
      </c>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c r="AML77" s="1"/>
      <c r="AMM77" s="1"/>
      <c r="AMN77" s="1"/>
      <c r="AMO77" s="1"/>
      <c r="AMP77" s="1"/>
      <c r="AMQ77" s="1"/>
      <c r="AMR77" s="1"/>
      <c r="AMS77" s="1"/>
      <c r="AMT77" s="1"/>
      <c r="AMU77" s="1"/>
      <c r="AMV77" s="1"/>
      <c r="AMW77" s="1"/>
    </row>
    <row r="78" spans="1:1037" x14ac:dyDescent="0.35">
      <c r="A78" s="11">
        <v>78</v>
      </c>
      <c r="B78" s="225" t="s">
        <v>295</v>
      </c>
      <c r="C78" s="12" t="s">
        <v>34</v>
      </c>
      <c r="D78" s="12" t="s">
        <v>30</v>
      </c>
      <c r="E78" s="12" t="s">
        <v>292</v>
      </c>
      <c r="F78" s="1">
        <v>12</v>
      </c>
      <c r="G78" s="1">
        <v>3</v>
      </c>
      <c r="AD78" s="1">
        <v>1</v>
      </c>
      <c r="AE78" s="1">
        <v>1</v>
      </c>
      <c r="AF78" s="1">
        <v>3</v>
      </c>
      <c r="AG78" s="1">
        <v>3</v>
      </c>
      <c r="AH78" s="1">
        <v>4</v>
      </c>
      <c r="AI78" s="1">
        <v>5</v>
      </c>
      <c r="AJ78" s="1">
        <v>12</v>
      </c>
      <c r="AK78" s="1">
        <v>22</v>
      </c>
      <c r="AL78" s="1">
        <v>25</v>
      </c>
      <c r="AM78" s="1">
        <v>34</v>
      </c>
      <c r="AN78" s="1">
        <v>39</v>
      </c>
      <c r="AO78" s="1">
        <v>51</v>
      </c>
      <c r="AP78" s="1">
        <v>51</v>
      </c>
      <c r="AQ78" s="1">
        <v>54</v>
      </c>
      <c r="AR78" s="1">
        <v>58</v>
      </c>
      <c r="AS78" s="1">
        <v>62</v>
      </c>
      <c r="AT78" s="1">
        <v>64</v>
      </c>
      <c r="AU78" s="1">
        <v>75</v>
      </c>
      <c r="AV78" s="1">
        <v>72</v>
      </c>
      <c r="AW78" s="1">
        <v>79</v>
      </c>
      <c r="AX78" s="1">
        <v>82</v>
      </c>
      <c r="AY78" s="1">
        <v>91</v>
      </c>
      <c r="AZ78" s="1">
        <v>109</v>
      </c>
      <c r="BA78" s="1">
        <v>108</v>
      </c>
      <c r="BB78" s="1">
        <v>109</v>
      </c>
      <c r="BC78" s="1">
        <v>115</v>
      </c>
      <c r="BD78" s="1">
        <v>109</v>
      </c>
      <c r="BE78" s="1">
        <v>125</v>
      </c>
      <c r="BF78" s="1">
        <v>130</v>
      </c>
      <c r="BG78" s="1">
        <v>150</v>
      </c>
      <c r="BH78" s="1">
        <v>168</v>
      </c>
      <c r="BI78" s="1">
        <v>163</v>
      </c>
      <c r="BJ78" s="1">
        <v>174</v>
      </c>
      <c r="BK78" s="1">
        <v>163</v>
      </c>
      <c r="BL78" s="1">
        <v>167</v>
      </c>
      <c r="BM78" s="1">
        <v>192</v>
      </c>
      <c r="BN78" s="1">
        <v>161</v>
      </c>
      <c r="BO78" s="1">
        <v>194</v>
      </c>
      <c r="BP78" s="1">
        <v>193</v>
      </c>
      <c r="BQ78" s="1">
        <v>203</v>
      </c>
      <c r="BR78" s="1">
        <v>195</v>
      </c>
      <c r="BS78" s="1">
        <v>196</v>
      </c>
      <c r="BT78" s="1">
        <v>197</v>
      </c>
      <c r="BU78" s="1">
        <v>202</v>
      </c>
      <c r="BV78" s="1">
        <v>205</v>
      </c>
      <c r="BW78" s="1">
        <v>205</v>
      </c>
      <c r="BX78" s="1"/>
      <c r="BY78" s="1"/>
      <c r="BZ78" s="1"/>
    </row>
    <row r="79" spans="1:1037" x14ac:dyDescent="0.35">
      <c r="A79" s="11">
        <v>79</v>
      </c>
      <c r="B79" s="225" t="s">
        <v>294</v>
      </c>
      <c r="C79" s="12" t="s">
        <v>34</v>
      </c>
      <c r="D79" s="12" t="s">
        <v>30</v>
      </c>
      <c r="E79" s="12" t="s">
        <v>292</v>
      </c>
      <c r="F79" s="1">
        <v>15</v>
      </c>
      <c r="G79" s="1">
        <v>3</v>
      </c>
      <c r="AD79" s="1">
        <v>2.232142857142857E-3</v>
      </c>
      <c r="AE79" s="1">
        <v>2.232142857142857E-3</v>
      </c>
      <c r="AF79" s="1">
        <v>6.6964285714285711E-3</v>
      </c>
      <c r="AG79" s="1">
        <v>6.6964285714285711E-3</v>
      </c>
      <c r="AH79" s="1">
        <v>8.9285714285714281E-3</v>
      </c>
      <c r="AI79" s="1">
        <v>1.1160714285714286E-2</v>
      </c>
      <c r="AJ79" s="1">
        <v>2.6785714285714284E-2</v>
      </c>
      <c r="AK79" s="1">
        <v>4.9107142857142856E-2</v>
      </c>
      <c r="AL79" s="1">
        <v>5.5803571428571432E-2</v>
      </c>
      <c r="AM79" s="1">
        <v>7.5892857142857137E-2</v>
      </c>
      <c r="AN79" s="1">
        <v>8.7053571428571425E-2</v>
      </c>
      <c r="AO79" s="1">
        <v>0.11383928571428571</v>
      </c>
      <c r="AP79" s="1">
        <v>0.11383928571428571</v>
      </c>
      <c r="AQ79" s="1">
        <v>0.12053571428571429</v>
      </c>
      <c r="AR79" s="1">
        <v>0.12946428571428573</v>
      </c>
      <c r="AS79" s="1">
        <v>0.13839285714285715</v>
      </c>
      <c r="AT79" s="1">
        <v>0.14285714285714285</v>
      </c>
      <c r="AU79" s="1">
        <v>0.16741071428571427</v>
      </c>
      <c r="AV79" s="1">
        <v>0.16071428571428573</v>
      </c>
      <c r="AW79" s="1">
        <v>0.17633928571428573</v>
      </c>
      <c r="AX79" s="1">
        <v>0.18303571428571427</v>
      </c>
      <c r="AY79" s="1">
        <v>0.203125</v>
      </c>
      <c r="AZ79" s="1">
        <v>0.24330357142857142</v>
      </c>
      <c r="BA79" s="1">
        <v>0.24107142857142858</v>
      </c>
      <c r="BB79" s="1">
        <v>0.24330357142857142</v>
      </c>
      <c r="BC79" s="1">
        <v>0.25669642857142855</v>
      </c>
      <c r="BD79" s="1">
        <v>0.24330357142857142</v>
      </c>
      <c r="BE79" s="1">
        <v>0.27901785714285715</v>
      </c>
      <c r="BF79" s="1">
        <v>0.29017857142857145</v>
      </c>
      <c r="BG79" s="1">
        <v>0.33482142857142855</v>
      </c>
      <c r="BH79" s="1">
        <v>0.375</v>
      </c>
      <c r="BI79" s="1">
        <v>0.3638392857142857</v>
      </c>
      <c r="BJ79" s="1">
        <v>0.38839285714285715</v>
      </c>
      <c r="BK79" s="1">
        <v>0.3638392857142857</v>
      </c>
      <c r="BL79" s="1">
        <v>0.37276785714285715</v>
      </c>
      <c r="BM79" s="1">
        <v>0.42857142857142855</v>
      </c>
      <c r="BN79" s="1">
        <v>0.39950372208436724</v>
      </c>
      <c r="BO79" s="1">
        <v>0.4813895781637717</v>
      </c>
      <c r="BP79" s="1">
        <v>0.48241206030150802</v>
      </c>
      <c r="BQ79" s="1">
        <v>0.51005025125628145</v>
      </c>
      <c r="BR79" s="1">
        <v>0.48994974874371899</v>
      </c>
      <c r="BS79" s="1">
        <v>0.493702770780856</v>
      </c>
      <c r="BT79" s="1">
        <v>0.49747474747474701</v>
      </c>
      <c r="BU79" s="1">
        <v>0.528795811518325</v>
      </c>
      <c r="BV79" s="1">
        <v>0.53664921465968596</v>
      </c>
      <c r="BW79" s="1">
        <v>0.53805774278215202</v>
      </c>
      <c r="BX79" s="1"/>
      <c r="BY79" s="1"/>
      <c r="BZ79" s="1"/>
    </row>
    <row r="80" spans="1:1037" x14ac:dyDescent="0.35">
      <c r="A80" s="11">
        <v>80</v>
      </c>
      <c r="B80" s="225" t="s">
        <v>296</v>
      </c>
      <c r="C80" s="12" t="s">
        <v>34</v>
      </c>
      <c r="D80" s="12" t="s">
        <v>30</v>
      </c>
      <c r="E80" s="12" t="s">
        <v>292</v>
      </c>
      <c r="F80" s="1">
        <v>8</v>
      </c>
      <c r="G80" s="1">
        <v>3</v>
      </c>
      <c r="BC80" s="1">
        <v>1929</v>
      </c>
      <c r="BD80" s="1">
        <v>2318</v>
      </c>
      <c r="BE80" s="1">
        <v>2614</v>
      </c>
      <c r="BF80" s="1">
        <v>2706</v>
      </c>
      <c r="BG80" s="1">
        <v>2739</v>
      </c>
      <c r="BH80" s="1">
        <v>2884</v>
      </c>
      <c r="BI80" s="1">
        <v>2918</v>
      </c>
      <c r="BJ80" s="1">
        <v>3045</v>
      </c>
      <c r="BK80" s="1">
        <v>2927</v>
      </c>
      <c r="BL80" s="1">
        <v>3056</v>
      </c>
      <c r="BM80" s="1">
        <v>3185</v>
      </c>
      <c r="BN80" s="1">
        <v>3242</v>
      </c>
      <c r="BO80" s="1">
        <v>3331</v>
      </c>
      <c r="BP80" s="1">
        <v>3430</v>
      </c>
      <c r="BQ80" s="1">
        <v>3448</v>
      </c>
      <c r="BR80" s="1">
        <v>3464</v>
      </c>
      <c r="BS80" s="1">
        <v>3495</v>
      </c>
      <c r="BT80" s="1">
        <v>3515</v>
      </c>
      <c r="BU80" s="1">
        <v>3621</v>
      </c>
      <c r="BV80" s="1">
        <v>3653</v>
      </c>
      <c r="BW80" s="1">
        <v>3674</v>
      </c>
      <c r="BX80" s="1"/>
      <c r="BY80" s="1"/>
      <c r="BZ80" s="1"/>
    </row>
    <row r="81" spans="1:1550" x14ac:dyDescent="0.35">
      <c r="A81" s="11">
        <v>81</v>
      </c>
      <c r="B81" s="225" t="s">
        <v>297</v>
      </c>
      <c r="C81" s="12" t="s">
        <v>34</v>
      </c>
      <c r="D81" s="12" t="s">
        <v>30</v>
      </c>
      <c r="E81" s="12" t="s">
        <v>292</v>
      </c>
      <c r="F81" s="1">
        <v>11</v>
      </c>
      <c r="G81" s="1">
        <v>3</v>
      </c>
      <c r="BC81" s="1">
        <v>0.46650544135429262</v>
      </c>
      <c r="BD81" s="1">
        <v>0.5605804111245466</v>
      </c>
      <c r="BE81" s="1">
        <v>0.63216444981862152</v>
      </c>
      <c r="BF81" s="1">
        <v>0.65441354292623943</v>
      </c>
      <c r="BG81" s="1">
        <v>0.66239419588875459</v>
      </c>
      <c r="BH81" s="1">
        <v>0.69746070133010885</v>
      </c>
      <c r="BI81" s="1">
        <v>0.70568319226118503</v>
      </c>
      <c r="BJ81" s="1">
        <v>0.73639661426844016</v>
      </c>
      <c r="BK81" s="1">
        <v>0.70785973397823454</v>
      </c>
      <c r="BL81" s="1">
        <v>0.73905683192261185</v>
      </c>
      <c r="BM81" s="1">
        <v>0.77025392986698915</v>
      </c>
      <c r="BN81" s="1">
        <v>0.78158148505303759</v>
      </c>
      <c r="BO81" s="1">
        <v>0.80303760848601735</v>
      </c>
      <c r="BP81" s="1">
        <v>0.82830234242936496</v>
      </c>
      <c r="BQ81" s="1">
        <v>0.83264911857039403</v>
      </c>
      <c r="BR81" s="1">
        <v>0.83651291958464102</v>
      </c>
      <c r="BS81" s="1">
        <v>0.84461092315128095</v>
      </c>
      <c r="BT81" s="1">
        <v>0.84964950447183996</v>
      </c>
      <c r="BU81" s="1">
        <v>0.86585365853658502</v>
      </c>
      <c r="BV81" s="1">
        <v>0.87350549976087999</v>
      </c>
      <c r="BW81" s="1">
        <v>0.87873714422386995</v>
      </c>
      <c r="BX81" s="1"/>
      <c r="BY81" s="1"/>
      <c r="BZ81" s="1"/>
    </row>
    <row r="82" spans="1:1550" x14ac:dyDescent="0.35">
      <c r="A82" s="11">
        <v>82</v>
      </c>
      <c r="B82" s="225" t="s">
        <v>298</v>
      </c>
      <c r="C82" s="12" t="s">
        <v>34</v>
      </c>
      <c r="D82" s="12" t="s">
        <v>30</v>
      </c>
      <c r="E82" s="12" t="s">
        <v>292</v>
      </c>
      <c r="F82" s="1">
        <v>16</v>
      </c>
      <c r="G82" s="1">
        <v>3</v>
      </c>
      <c r="BF82" s="1"/>
      <c r="BG82" s="1"/>
      <c r="BH82" s="1">
        <v>2456</v>
      </c>
      <c r="BI82" s="1">
        <v>2549</v>
      </c>
      <c r="BJ82" s="1">
        <v>2783</v>
      </c>
      <c r="BK82" s="1">
        <v>2680</v>
      </c>
      <c r="BL82" s="1">
        <v>2785</v>
      </c>
      <c r="BM82" s="1">
        <v>2990</v>
      </c>
      <c r="BN82" s="1">
        <v>3048</v>
      </c>
      <c r="BO82" s="1">
        <v>3089</v>
      </c>
      <c r="BP82" s="1">
        <v>2934</v>
      </c>
      <c r="BQ82" s="1">
        <v>3210</v>
      </c>
      <c r="BR82" s="1">
        <v>2987</v>
      </c>
      <c r="BS82" s="1">
        <v>2985</v>
      </c>
      <c r="BT82" s="1">
        <v>3051</v>
      </c>
      <c r="BU82" s="1">
        <v>3206</v>
      </c>
      <c r="BV82" s="1">
        <v>3157</v>
      </c>
      <c r="BW82" s="1">
        <v>3175</v>
      </c>
      <c r="BX82" s="1"/>
      <c r="BY82" s="1"/>
      <c r="BZ82" s="1"/>
    </row>
    <row r="83" spans="1:1550" x14ac:dyDescent="0.35">
      <c r="A83" s="11">
        <v>83</v>
      </c>
      <c r="B83" s="225" t="s">
        <v>299</v>
      </c>
      <c r="C83" s="12" t="s">
        <v>34</v>
      </c>
      <c r="D83" s="12" t="s">
        <v>30</v>
      </c>
      <c r="E83" s="12" t="s">
        <v>292</v>
      </c>
      <c r="F83" s="1">
        <v>20</v>
      </c>
      <c r="G83" s="1">
        <v>3</v>
      </c>
      <c r="BF83" s="1"/>
      <c r="BG83" s="1"/>
      <c r="BH83" s="1">
        <v>0.59395405078597341</v>
      </c>
      <c r="BI83" s="1">
        <v>0.61644498186215235</v>
      </c>
      <c r="BJ83" s="1">
        <v>0.67303506650544132</v>
      </c>
      <c r="BK83" s="1">
        <v>0.64812575574365172</v>
      </c>
      <c r="BL83" s="1">
        <v>0.67351874244256349</v>
      </c>
      <c r="BM83" s="1">
        <v>0.72309552599758165</v>
      </c>
      <c r="BN83" s="1">
        <v>0.73481195756991324</v>
      </c>
      <c r="BO83" s="1">
        <v>0.74469623915139826</v>
      </c>
      <c r="BP83" s="1">
        <v>0.70852451098768399</v>
      </c>
      <c r="BQ83" s="1">
        <v>0.77517507848345812</v>
      </c>
      <c r="BR83" s="1">
        <v>0.72132335184737995</v>
      </c>
      <c r="BS83" s="1">
        <v>0.72136297728371201</v>
      </c>
      <c r="BT83" s="1">
        <v>0.73749093546047895</v>
      </c>
      <c r="BU83" s="1">
        <v>0.76661884265901503</v>
      </c>
      <c r="BV83" s="1">
        <v>0.75490196078431404</v>
      </c>
      <c r="BW83" s="1">
        <v>0.75938770629036101</v>
      </c>
      <c r="BX83" s="1"/>
      <c r="BY83" s="1"/>
      <c r="BZ83" s="1"/>
    </row>
    <row r="84" spans="1:1550" x14ac:dyDescent="0.35">
      <c r="A84" s="11">
        <v>84</v>
      </c>
      <c r="B84" s="225" t="s">
        <v>288</v>
      </c>
      <c r="C84" s="12" t="s">
        <v>34</v>
      </c>
      <c r="D84" s="12" t="s">
        <v>30</v>
      </c>
      <c r="E84" s="12" t="s">
        <v>292</v>
      </c>
      <c r="F84" s="1">
        <v>24</v>
      </c>
      <c r="G84" s="1">
        <v>3</v>
      </c>
      <c r="AM84" s="1">
        <f>AM11/AM2</f>
        <v>1.9124164857221189E-2</v>
      </c>
      <c r="AN84" s="1">
        <f t="shared" ref="AN84:BP84" si="114">AN11/AN2</f>
        <v>2.3341355590830729E-2</v>
      </c>
      <c r="AO84" s="1">
        <f t="shared" si="114"/>
        <v>2.7501175538891778E-2</v>
      </c>
      <c r="AP84" s="1">
        <f t="shared" si="114"/>
        <v>3.1956286815786904E-2</v>
      </c>
      <c r="AQ84" s="1">
        <f t="shared" si="114"/>
        <v>3.7192796598856673E-2</v>
      </c>
      <c r="AR84" s="1">
        <f t="shared" si="114"/>
        <v>3.900294025229846E-2</v>
      </c>
      <c r="AS84" s="1">
        <f t="shared" si="114"/>
        <v>3.5369750539804873E-2</v>
      </c>
      <c r="AT84" s="1">
        <f t="shared" si="114"/>
        <v>4.4782965054186295E-2</v>
      </c>
      <c r="AU84" s="1">
        <f t="shared" si="114"/>
        <v>5.8063856868287508E-2</v>
      </c>
      <c r="AV84" s="1">
        <f t="shared" si="114"/>
        <v>6.6765121581883066E-2</v>
      </c>
      <c r="AW84" s="1">
        <f t="shared" si="114"/>
        <v>5.850286355153933E-2</v>
      </c>
      <c r="AX84" s="1">
        <f t="shared" si="114"/>
        <v>5.9589918714438653E-2</v>
      </c>
      <c r="AY84" s="1">
        <f t="shared" si="114"/>
        <v>7.9675232950129737E-2</v>
      </c>
      <c r="AZ84" s="1">
        <f t="shared" si="114"/>
        <v>8.0803342093308597E-2</v>
      </c>
      <c r="BA84" s="1">
        <f t="shared" si="114"/>
        <v>7.0281566850958085E-2</v>
      </c>
      <c r="BB84" s="1">
        <f t="shared" si="114"/>
        <v>8.113119179280448E-2</v>
      </c>
      <c r="BC84" s="1">
        <f t="shared" si="114"/>
        <v>8.6024540565444368E-2</v>
      </c>
      <c r="BD84" s="1">
        <f t="shared" si="114"/>
        <v>9.8521342941950918E-2</v>
      </c>
      <c r="BE84" s="1">
        <f t="shared" si="114"/>
        <v>0.10439732430774078</v>
      </c>
      <c r="BF84" s="1">
        <f t="shared" si="114"/>
        <v>9.8061383851327913E-2</v>
      </c>
      <c r="BG84" s="1">
        <f t="shared" si="114"/>
        <v>0.11380880818541743</v>
      </c>
      <c r="BH84" s="1">
        <f t="shared" si="114"/>
        <v>0.14347820949461954</v>
      </c>
      <c r="BI84" s="1">
        <f t="shared" si="114"/>
        <v>0.13678885579883199</v>
      </c>
      <c r="BJ84" s="1">
        <f t="shared" si="114"/>
        <v>0.12754981269228544</v>
      </c>
      <c r="BK84" s="1">
        <f t="shared" si="114"/>
        <v>0.13770652357962868</v>
      </c>
      <c r="BL84" s="1">
        <f t="shared" si="114"/>
        <v>0.13022092454476231</v>
      </c>
      <c r="BM84" s="1">
        <f t="shared" si="114"/>
        <v>9.2020045130850159E-2</v>
      </c>
      <c r="BN84" s="1">
        <f t="shared" si="114"/>
        <v>8.9257700259525258E-2</v>
      </c>
      <c r="BO84" s="1">
        <f t="shared" si="114"/>
        <v>0.11236126034687517</v>
      </c>
      <c r="BP84" s="1">
        <f t="shared" si="114"/>
        <v>0.13023200411384345</v>
      </c>
      <c r="BQ84" s="1">
        <v>0.13169657450771227</v>
      </c>
      <c r="BR84" s="1">
        <v>0.10496121393444501</v>
      </c>
      <c r="BS84" s="1">
        <v>9.8348096733352694E-2</v>
      </c>
      <c r="BT84" s="1">
        <v>0.120880975478634</v>
      </c>
      <c r="BU84" s="1">
        <v>9.0274208315722193E-2</v>
      </c>
      <c r="BV84" s="1">
        <v>0.10257334696546801</v>
      </c>
      <c r="BW84" s="1">
        <v>5.1973550132261799E-2</v>
      </c>
      <c r="BX84" s="1"/>
      <c r="BY84" s="1"/>
      <c r="BZ84" s="1"/>
    </row>
    <row r="85" spans="1:1550" x14ac:dyDescent="0.35">
      <c r="A85" s="11">
        <v>85</v>
      </c>
      <c r="B85" s="225" t="s">
        <v>361</v>
      </c>
      <c r="C85" s="12" t="s">
        <v>34</v>
      </c>
      <c r="D85" s="12" t="s">
        <v>30</v>
      </c>
      <c r="E85" s="12" t="s">
        <v>292</v>
      </c>
      <c r="F85" s="1">
        <v>21</v>
      </c>
      <c r="G85" s="1">
        <v>3</v>
      </c>
      <c r="AM85" s="1">
        <v>13044</v>
      </c>
      <c r="AN85" s="1">
        <v>19145</v>
      </c>
      <c r="AO85" s="1">
        <v>27781</v>
      </c>
      <c r="AP85" s="1">
        <v>30429</v>
      </c>
      <c r="AQ85" s="1">
        <v>34827</v>
      </c>
      <c r="AR85" s="1">
        <v>43072</v>
      </c>
      <c r="AS85" s="1">
        <v>41984</v>
      </c>
      <c r="AT85" s="1">
        <v>54092</v>
      </c>
      <c r="AU85" s="1">
        <v>77278</v>
      </c>
      <c r="AV85" s="1">
        <v>87343</v>
      </c>
      <c r="AW85" s="1">
        <v>89096</v>
      </c>
      <c r="AX85" s="1">
        <v>102919</v>
      </c>
      <c r="AY85" s="1">
        <v>109594</v>
      </c>
      <c r="AZ85" s="1">
        <v>152260</v>
      </c>
      <c r="BA85" s="1">
        <v>157286</v>
      </c>
      <c r="BB85" s="1">
        <v>159716</v>
      </c>
      <c r="BC85" s="1">
        <v>185597</v>
      </c>
      <c r="BD85" s="1">
        <v>240737</v>
      </c>
      <c r="BE85" s="1">
        <v>259806</v>
      </c>
      <c r="BF85" s="1">
        <v>228115</v>
      </c>
      <c r="BG85" s="1">
        <v>222951</v>
      </c>
      <c r="BH85" s="1">
        <v>315704</v>
      </c>
      <c r="BI85" s="1">
        <v>392301</v>
      </c>
      <c r="BJ85" s="1">
        <v>368027</v>
      </c>
      <c r="BK85" s="1">
        <v>376541</v>
      </c>
      <c r="BL85" s="1">
        <v>516464</v>
      </c>
      <c r="BM85" s="1">
        <v>580900</v>
      </c>
      <c r="BN85" s="1">
        <v>546259</v>
      </c>
      <c r="BO85" s="1">
        <v>604002</v>
      </c>
      <c r="BP85" s="1">
        <v>672395</v>
      </c>
      <c r="BQ85" s="1">
        <v>707034</v>
      </c>
      <c r="BR85" s="1">
        <v>757643</v>
      </c>
      <c r="BS85" s="1">
        <v>712482</v>
      </c>
      <c r="BT85" s="1">
        <v>668264</v>
      </c>
      <c r="BU85" s="1">
        <v>727459</v>
      </c>
      <c r="BV85" s="1">
        <v>662045</v>
      </c>
      <c r="BW85" s="1">
        <v>626083</v>
      </c>
      <c r="BX85" s="1"/>
      <c r="BY85" s="1"/>
      <c r="BZ85" s="1"/>
    </row>
    <row r="86" spans="1:1550" hidden="1" x14ac:dyDescent="0.35">
      <c r="A86" s="122">
        <v>86</v>
      </c>
      <c r="B86" s="225" t="s">
        <v>300</v>
      </c>
      <c r="C86" s="12"/>
      <c r="D86" s="12" t="s">
        <v>30</v>
      </c>
      <c r="E86" s="12" t="s">
        <v>292</v>
      </c>
      <c r="F86" s="124"/>
      <c r="G86" s="124"/>
      <c r="BF86" s="1"/>
      <c r="BG86" s="1"/>
      <c r="BH86" s="1"/>
      <c r="BI86" s="1"/>
      <c r="BJ86" s="1"/>
      <c r="BK86" s="1"/>
      <c r="BL86" s="1"/>
      <c r="BM86" s="1"/>
      <c r="BN86" s="1"/>
      <c r="BO86" s="1"/>
      <c r="BP86" s="1"/>
      <c r="BQ86" s="1"/>
      <c r="BR86" s="1"/>
      <c r="BS86" s="1"/>
      <c r="BT86" s="1"/>
      <c r="BU86" s="1"/>
      <c r="BV86" s="1"/>
      <c r="BW86" s="1"/>
      <c r="BX86" s="1"/>
      <c r="BY86" s="1"/>
      <c r="BZ86" s="1"/>
    </row>
    <row r="87" spans="1:1550" x14ac:dyDescent="0.35">
      <c r="A87" s="11">
        <v>87</v>
      </c>
      <c r="B87" s="225" t="s">
        <v>289</v>
      </c>
      <c r="C87" s="12" t="s">
        <v>34</v>
      </c>
      <c r="D87" s="12" t="s">
        <v>30</v>
      </c>
      <c r="E87" s="12" t="s">
        <v>292</v>
      </c>
      <c r="F87" s="1">
        <v>28</v>
      </c>
      <c r="G87" s="1">
        <v>3</v>
      </c>
      <c r="BF87" s="1"/>
      <c r="BG87" s="1"/>
      <c r="BH87" s="1"/>
      <c r="BI87" s="1"/>
      <c r="BJ87" s="1"/>
      <c r="BK87" s="1"/>
      <c r="BL87" s="1"/>
      <c r="BM87" s="1"/>
      <c r="BN87" s="1"/>
      <c r="BO87" s="1"/>
      <c r="BP87" s="1">
        <v>2559</v>
      </c>
      <c r="BQ87" s="1">
        <v>2633</v>
      </c>
      <c r="BR87" s="1">
        <v>2683</v>
      </c>
      <c r="BS87" s="1">
        <v>2761</v>
      </c>
      <c r="BT87" s="1">
        <v>2787</v>
      </c>
      <c r="BU87" s="1">
        <v>2963</v>
      </c>
      <c r="BV87" s="1">
        <v>3263</v>
      </c>
      <c r="BW87" s="1">
        <v>3167</v>
      </c>
      <c r="BX87" s="1"/>
      <c r="BY87" s="1"/>
      <c r="BZ87" s="1"/>
    </row>
    <row r="88" spans="1:1550" x14ac:dyDescent="0.35">
      <c r="A88" s="11">
        <v>88</v>
      </c>
      <c r="B88" s="225" t="s">
        <v>290</v>
      </c>
      <c r="C88" s="12" t="s">
        <v>34</v>
      </c>
      <c r="D88" s="12" t="s">
        <v>30</v>
      </c>
      <c r="E88" s="12" t="s">
        <v>292</v>
      </c>
      <c r="F88" s="1">
        <v>29</v>
      </c>
      <c r="G88" s="1">
        <v>3</v>
      </c>
      <c r="BF88" s="1"/>
      <c r="BG88" s="1"/>
      <c r="BH88" s="1"/>
      <c r="BI88" s="1"/>
      <c r="BJ88" s="1"/>
      <c r="BK88" s="1"/>
      <c r="BL88" s="1"/>
      <c r="BM88" s="1"/>
      <c r="BN88" s="1"/>
      <c r="BO88" s="1"/>
      <c r="BP88" s="1">
        <v>0.56772046589018299</v>
      </c>
      <c r="BQ88" s="1">
        <v>0.56592621250712005</v>
      </c>
      <c r="BR88" s="1">
        <v>0.55811070270360197</v>
      </c>
      <c r="BS88" s="1">
        <v>0.55232814012850995</v>
      </c>
      <c r="BT88" s="1">
        <v>0.55041305665877405</v>
      </c>
      <c r="BU88" s="1">
        <v>0.57450092292419597</v>
      </c>
      <c r="BV88" s="1">
        <v>0.62406643448258703</v>
      </c>
      <c r="BW88" s="1">
        <v>0.59535670645737404</v>
      </c>
      <c r="BX88" s="1"/>
      <c r="BY88" s="1"/>
      <c r="BZ88" s="1"/>
    </row>
    <row r="89" spans="1:1550" x14ac:dyDescent="0.35">
      <c r="A89" s="11">
        <v>89</v>
      </c>
      <c r="B89" s="225" t="s">
        <v>291</v>
      </c>
      <c r="C89" s="12" t="s">
        <v>153</v>
      </c>
      <c r="D89" s="110"/>
      <c r="E89" s="110"/>
      <c r="F89" s="110"/>
      <c r="G89" s="110"/>
      <c r="H89" t="str">
        <f t="shared" ref="H89:AC89" si="115">IFERROR(H11/H78,"")</f>
        <v/>
      </c>
      <c r="I89" t="str">
        <f t="shared" si="115"/>
        <v/>
      </c>
      <c r="J89" t="str">
        <f t="shared" si="115"/>
        <v/>
      </c>
      <c r="K89" t="str">
        <f t="shared" si="115"/>
        <v/>
      </c>
      <c r="L89" t="str">
        <f t="shared" si="115"/>
        <v/>
      </c>
      <c r="M89" t="str">
        <f t="shared" si="115"/>
        <v/>
      </c>
      <c r="N89" t="str">
        <f t="shared" si="115"/>
        <v/>
      </c>
      <c r="O89" t="str">
        <f t="shared" si="115"/>
        <v/>
      </c>
      <c r="P89" t="str">
        <f t="shared" si="115"/>
        <v/>
      </c>
      <c r="Q89" t="str">
        <f t="shared" si="115"/>
        <v/>
      </c>
      <c r="R89" t="str">
        <f t="shared" si="115"/>
        <v/>
      </c>
      <c r="S89" t="str">
        <f t="shared" si="115"/>
        <v/>
      </c>
      <c r="T89" t="str">
        <f t="shared" si="115"/>
        <v/>
      </c>
      <c r="U89" t="str">
        <f t="shared" si="115"/>
        <v/>
      </c>
      <c r="V89" t="str">
        <f t="shared" si="115"/>
        <v/>
      </c>
      <c r="W89" t="str">
        <f t="shared" si="115"/>
        <v/>
      </c>
      <c r="X89" t="str">
        <f t="shared" si="115"/>
        <v/>
      </c>
      <c r="Y89" t="str">
        <f t="shared" si="115"/>
        <v/>
      </c>
      <c r="Z89" t="str">
        <f t="shared" si="115"/>
        <v/>
      </c>
      <c r="AA89" t="str">
        <f t="shared" si="115"/>
        <v/>
      </c>
      <c r="AB89" t="str">
        <f t="shared" si="115"/>
        <v/>
      </c>
      <c r="AC89" t="str">
        <f t="shared" si="115"/>
        <v/>
      </c>
      <c r="AM89" s="1">
        <f>AM85/AM78</f>
        <v>383.64705882352939</v>
      </c>
      <c r="AN89" s="1">
        <f t="shared" ref="AN89:BP89" si="116">AN85/AN78</f>
        <v>490.89743589743591</v>
      </c>
      <c r="AO89" s="1">
        <f t="shared" si="116"/>
        <v>544.72549019607845</v>
      </c>
      <c r="AP89" s="1">
        <f t="shared" si="116"/>
        <v>596.64705882352939</v>
      </c>
      <c r="AQ89" s="1">
        <f t="shared" si="116"/>
        <v>644.94444444444446</v>
      </c>
      <c r="AR89" s="1">
        <f t="shared" si="116"/>
        <v>742.62068965517244</v>
      </c>
      <c r="AS89" s="1">
        <f t="shared" si="116"/>
        <v>677.16129032258061</v>
      </c>
      <c r="AT89" s="1">
        <f t="shared" si="116"/>
        <v>845.1875</v>
      </c>
      <c r="AU89" s="1">
        <f t="shared" si="116"/>
        <v>1030.3733333333332</v>
      </c>
      <c r="AV89" s="1">
        <f t="shared" si="116"/>
        <v>1213.0972222222222</v>
      </c>
      <c r="AW89" s="1">
        <f t="shared" si="116"/>
        <v>1127.7974683544303</v>
      </c>
      <c r="AX89" s="1">
        <f t="shared" si="116"/>
        <v>1255.1097560975609</v>
      </c>
      <c r="AY89" s="1">
        <f t="shared" si="116"/>
        <v>1204.3296703296703</v>
      </c>
      <c r="AZ89" s="1">
        <f t="shared" si="116"/>
        <v>1396.880733944954</v>
      </c>
      <c r="BA89" s="1">
        <f t="shared" si="116"/>
        <v>1456.351851851852</v>
      </c>
      <c r="BB89" s="1">
        <f t="shared" si="116"/>
        <v>1465.2844036697247</v>
      </c>
      <c r="BC89" s="1">
        <f t="shared" si="116"/>
        <v>1613.8869565217392</v>
      </c>
      <c r="BD89" s="1">
        <f t="shared" si="116"/>
        <v>2208.5963302752293</v>
      </c>
      <c r="BE89" s="1">
        <f t="shared" si="116"/>
        <v>2078.4479999999999</v>
      </c>
      <c r="BF89" s="1">
        <f t="shared" si="116"/>
        <v>1754.7307692307693</v>
      </c>
      <c r="BG89" s="1">
        <f t="shared" si="116"/>
        <v>1486.34</v>
      </c>
      <c r="BH89" s="1">
        <f t="shared" si="116"/>
        <v>1879.1904761904761</v>
      </c>
      <c r="BI89" s="1">
        <f t="shared" si="116"/>
        <v>2406.7546012269941</v>
      </c>
      <c r="BJ89" s="1">
        <f t="shared" si="116"/>
        <v>2115.0977011494251</v>
      </c>
      <c r="BK89" s="1">
        <f t="shared" si="116"/>
        <v>2310.0674846625766</v>
      </c>
      <c r="BL89" s="1">
        <f t="shared" si="116"/>
        <v>3092.5988023952095</v>
      </c>
      <c r="BM89" s="1">
        <f t="shared" si="116"/>
        <v>3025.5208333333335</v>
      </c>
      <c r="BN89" s="1">
        <f t="shared" si="116"/>
        <v>3392.913043478261</v>
      </c>
      <c r="BO89" s="1">
        <f t="shared" si="116"/>
        <v>3113.4123711340208</v>
      </c>
      <c r="BP89" s="1">
        <f t="shared" si="116"/>
        <v>3483.9119170984454</v>
      </c>
      <c r="BQ89" s="1">
        <v>3482.9261083743841</v>
      </c>
      <c r="BR89" s="1">
        <f t="shared" ref="BR89:DV89" si="117">IFERROR(BR11/BR78,"")</f>
        <v>3885.3487179487179</v>
      </c>
      <c r="BS89" s="1">
        <f t="shared" si="117"/>
        <v>3635.112244897959</v>
      </c>
      <c r="BT89" s="1">
        <f t="shared" si="117"/>
        <v>3392.203045685279</v>
      </c>
      <c r="BU89" s="1">
        <f t="shared" si="117"/>
        <v>3601.2821782178216</v>
      </c>
      <c r="BV89" s="1">
        <f t="shared" si="117"/>
        <v>3229.4878048780488</v>
      </c>
      <c r="BW89" s="1">
        <f t="shared" si="117"/>
        <v>3054.0634146341463</v>
      </c>
      <c r="BX89" s="1" t="str">
        <f t="shared" si="117"/>
        <v/>
      </c>
      <c r="BY89" s="1" t="str">
        <f t="shared" si="117"/>
        <v/>
      </c>
      <c r="BZ89" s="1" t="str">
        <f t="shared" si="117"/>
        <v/>
      </c>
      <c r="CA89" t="str">
        <f t="shared" si="117"/>
        <v/>
      </c>
      <c r="CB89" t="str">
        <f t="shared" si="117"/>
        <v/>
      </c>
      <c r="CC89" t="str">
        <f t="shared" si="117"/>
        <v/>
      </c>
      <c r="CD89" t="str">
        <f t="shared" si="117"/>
        <v/>
      </c>
      <c r="CE89" t="str">
        <f t="shared" si="117"/>
        <v/>
      </c>
      <c r="CF89" t="str">
        <f t="shared" si="117"/>
        <v/>
      </c>
      <c r="CG89" t="str">
        <f t="shared" si="117"/>
        <v/>
      </c>
      <c r="CH89" t="str">
        <f t="shared" si="117"/>
        <v/>
      </c>
      <c r="CI89" t="str">
        <f t="shared" si="117"/>
        <v/>
      </c>
      <c r="CJ89" t="str">
        <f t="shared" si="117"/>
        <v/>
      </c>
      <c r="CK89" t="str">
        <f t="shared" si="117"/>
        <v/>
      </c>
      <c r="CL89" t="str">
        <f t="shared" si="117"/>
        <v/>
      </c>
      <c r="CM89" t="str">
        <f t="shared" si="117"/>
        <v/>
      </c>
      <c r="CN89" t="str">
        <f t="shared" si="117"/>
        <v/>
      </c>
      <c r="CO89" t="str">
        <f t="shared" si="117"/>
        <v/>
      </c>
      <c r="CP89" t="str">
        <f t="shared" si="117"/>
        <v/>
      </c>
      <c r="CQ89" t="str">
        <f t="shared" si="117"/>
        <v/>
      </c>
      <c r="CR89" t="str">
        <f t="shared" si="117"/>
        <v/>
      </c>
      <c r="CS89" t="str">
        <f t="shared" si="117"/>
        <v/>
      </c>
      <c r="CT89" t="str">
        <f t="shared" si="117"/>
        <v/>
      </c>
      <c r="CU89" t="str">
        <f t="shared" si="117"/>
        <v/>
      </c>
      <c r="CV89" t="str">
        <f t="shared" si="117"/>
        <v/>
      </c>
      <c r="CW89" t="str">
        <f t="shared" si="117"/>
        <v/>
      </c>
      <c r="CX89" t="str">
        <f t="shared" si="117"/>
        <v/>
      </c>
      <c r="CY89" t="str">
        <f t="shared" si="117"/>
        <v/>
      </c>
      <c r="CZ89" t="str">
        <f t="shared" si="117"/>
        <v/>
      </c>
      <c r="DA89" t="str">
        <f t="shared" si="117"/>
        <v/>
      </c>
      <c r="DB89" t="str">
        <f t="shared" si="117"/>
        <v/>
      </c>
      <c r="DC89" t="str">
        <f t="shared" si="117"/>
        <v/>
      </c>
      <c r="DD89" t="str">
        <f t="shared" si="117"/>
        <v/>
      </c>
      <c r="DE89" t="str">
        <f t="shared" si="117"/>
        <v/>
      </c>
      <c r="DF89" t="str">
        <f t="shared" si="117"/>
        <v/>
      </c>
      <c r="DG89" t="str">
        <f t="shared" si="117"/>
        <v/>
      </c>
      <c r="DH89" t="str">
        <f t="shared" si="117"/>
        <v/>
      </c>
      <c r="DI89" t="str">
        <f t="shared" si="117"/>
        <v/>
      </c>
      <c r="DJ89" t="str">
        <f t="shared" si="117"/>
        <v/>
      </c>
      <c r="DK89" t="str">
        <f t="shared" si="117"/>
        <v/>
      </c>
      <c r="DL89" t="str">
        <f t="shared" si="117"/>
        <v/>
      </c>
      <c r="DM89" t="str">
        <f t="shared" si="117"/>
        <v/>
      </c>
      <c r="DN89" t="str">
        <f t="shared" si="117"/>
        <v/>
      </c>
      <c r="DO89" t="str">
        <f t="shared" si="117"/>
        <v/>
      </c>
      <c r="DP89" t="str">
        <f t="shared" si="117"/>
        <v/>
      </c>
      <c r="DQ89" t="str">
        <f t="shared" si="117"/>
        <v/>
      </c>
      <c r="DR89" t="str">
        <f t="shared" si="117"/>
        <v/>
      </c>
      <c r="DS89" t="str">
        <f t="shared" si="117"/>
        <v/>
      </c>
      <c r="DT89" t="str">
        <f t="shared" si="117"/>
        <v/>
      </c>
      <c r="DU89" t="str">
        <f t="shared" si="117"/>
        <v/>
      </c>
      <c r="DV89" t="str">
        <f t="shared" si="117"/>
        <v/>
      </c>
      <c r="DW89" t="str">
        <f t="shared" ref="DW89:GH89" si="118">IFERROR(DW11/DW78,"")</f>
        <v/>
      </c>
      <c r="DX89" t="str">
        <f t="shared" si="118"/>
        <v/>
      </c>
      <c r="DY89" t="str">
        <f t="shared" si="118"/>
        <v/>
      </c>
      <c r="DZ89" t="str">
        <f t="shared" si="118"/>
        <v/>
      </c>
      <c r="EA89" t="str">
        <f t="shared" si="118"/>
        <v/>
      </c>
      <c r="EB89" t="str">
        <f t="shared" si="118"/>
        <v/>
      </c>
      <c r="EC89" t="str">
        <f t="shared" si="118"/>
        <v/>
      </c>
      <c r="ED89" t="str">
        <f t="shared" si="118"/>
        <v/>
      </c>
      <c r="EE89" t="str">
        <f t="shared" si="118"/>
        <v/>
      </c>
      <c r="EF89" t="str">
        <f t="shared" si="118"/>
        <v/>
      </c>
      <c r="EG89" t="str">
        <f t="shared" si="118"/>
        <v/>
      </c>
      <c r="EH89" t="str">
        <f t="shared" si="118"/>
        <v/>
      </c>
      <c r="EI89" t="str">
        <f t="shared" si="118"/>
        <v/>
      </c>
      <c r="EJ89" t="str">
        <f t="shared" si="118"/>
        <v/>
      </c>
      <c r="EK89" t="str">
        <f t="shared" si="118"/>
        <v/>
      </c>
      <c r="EL89" t="str">
        <f t="shared" si="118"/>
        <v/>
      </c>
      <c r="EM89" t="str">
        <f t="shared" si="118"/>
        <v/>
      </c>
      <c r="EN89" t="str">
        <f t="shared" si="118"/>
        <v/>
      </c>
      <c r="EO89" t="str">
        <f t="shared" si="118"/>
        <v/>
      </c>
      <c r="EP89" t="str">
        <f t="shared" si="118"/>
        <v/>
      </c>
      <c r="EQ89" t="str">
        <f t="shared" si="118"/>
        <v/>
      </c>
      <c r="ER89" t="str">
        <f t="shared" si="118"/>
        <v/>
      </c>
      <c r="ES89" t="str">
        <f t="shared" si="118"/>
        <v/>
      </c>
      <c r="ET89" t="str">
        <f t="shared" si="118"/>
        <v/>
      </c>
      <c r="EU89" t="str">
        <f t="shared" si="118"/>
        <v/>
      </c>
      <c r="EV89" t="str">
        <f t="shared" si="118"/>
        <v/>
      </c>
      <c r="EW89" t="str">
        <f t="shared" si="118"/>
        <v/>
      </c>
      <c r="EX89" t="str">
        <f t="shared" si="118"/>
        <v/>
      </c>
      <c r="EY89" t="str">
        <f t="shared" si="118"/>
        <v/>
      </c>
      <c r="EZ89" t="str">
        <f t="shared" si="118"/>
        <v/>
      </c>
      <c r="FA89" t="str">
        <f t="shared" si="118"/>
        <v/>
      </c>
      <c r="FB89" t="str">
        <f t="shared" si="118"/>
        <v/>
      </c>
      <c r="FC89" t="str">
        <f t="shared" si="118"/>
        <v/>
      </c>
      <c r="FD89" t="str">
        <f t="shared" si="118"/>
        <v/>
      </c>
      <c r="FE89" t="str">
        <f t="shared" si="118"/>
        <v/>
      </c>
      <c r="FF89" t="str">
        <f t="shared" si="118"/>
        <v/>
      </c>
      <c r="FG89" t="str">
        <f t="shared" si="118"/>
        <v/>
      </c>
      <c r="FH89" t="str">
        <f t="shared" si="118"/>
        <v/>
      </c>
      <c r="FI89" t="str">
        <f t="shared" si="118"/>
        <v/>
      </c>
      <c r="FJ89" t="str">
        <f t="shared" si="118"/>
        <v/>
      </c>
      <c r="FK89" t="str">
        <f t="shared" si="118"/>
        <v/>
      </c>
      <c r="FL89" t="str">
        <f t="shared" si="118"/>
        <v/>
      </c>
      <c r="FM89" t="str">
        <f t="shared" si="118"/>
        <v/>
      </c>
      <c r="FN89" t="str">
        <f t="shared" si="118"/>
        <v/>
      </c>
      <c r="FO89" t="str">
        <f t="shared" si="118"/>
        <v/>
      </c>
      <c r="FP89" t="str">
        <f t="shared" si="118"/>
        <v/>
      </c>
      <c r="FQ89" t="str">
        <f t="shared" si="118"/>
        <v/>
      </c>
      <c r="FR89" t="str">
        <f t="shared" si="118"/>
        <v/>
      </c>
      <c r="FS89" t="str">
        <f t="shared" si="118"/>
        <v/>
      </c>
      <c r="FT89" t="str">
        <f t="shared" si="118"/>
        <v/>
      </c>
      <c r="FU89" t="str">
        <f t="shared" si="118"/>
        <v/>
      </c>
      <c r="FV89" t="str">
        <f t="shared" si="118"/>
        <v/>
      </c>
      <c r="FW89" t="str">
        <f t="shared" si="118"/>
        <v/>
      </c>
      <c r="FX89" t="str">
        <f t="shared" si="118"/>
        <v/>
      </c>
      <c r="FY89" t="str">
        <f t="shared" si="118"/>
        <v/>
      </c>
      <c r="FZ89" t="str">
        <f t="shared" si="118"/>
        <v/>
      </c>
      <c r="GA89" t="str">
        <f t="shared" si="118"/>
        <v/>
      </c>
      <c r="GB89" t="str">
        <f t="shared" si="118"/>
        <v/>
      </c>
      <c r="GC89" t="str">
        <f t="shared" si="118"/>
        <v/>
      </c>
      <c r="GD89" t="str">
        <f t="shared" si="118"/>
        <v/>
      </c>
      <c r="GE89" t="str">
        <f t="shared" si="118"/>
        <v/>
      </c>
      <c r="GF89" t="str">
        <f t="shared" si="118"/>
        <v/>
      </c>
      <c r="GG89" t="str">
        <f t="shared" si="118"/>
        <v/>
      </c>
      <c r="GH89" t="str">
        <f t="shared" si="118"/>
        <v/>
      </c>
      <c r="GI89" t="str">
        <f t="shared" ref="GI89:IT89" si="119">IFERROR(GI11/GI78,"")</f>
        <v/>
      </c>
      <c r="GJ89" t="str">
        <f t="shared" si="119"/>
        <v/>
      </c>
      <c r="GK89" t="str">
        <f t="shared" si="119"/>
        <v/>
      </c>
      <c r="GL89" t="str">
        <f t="shared" si="119"/>
        <v/>
      </c>
      <c r="GM89" t="str">
        <f t="shared" si="119"/>
        <v/>
      </c>
      <c r="GN89" t="str">
        <f t="shared" si="119"/>
        <v/>
      </c>
      <c r="GO89" t="str">
        <f t="shared" si="119"/>
        <v/>
      </c>
      <c r="GP89" t="str">
        <f t="shared" si="119"/>
        <v/>
      </c>
      <c r="GQ89" t="str">
        <f t="shared" si="119"/>
        <v/>
      </c>
      <c r="GR89" t="str">
        <f t="shared" si="119"/>
        <v/>
      </c>
      <c r="GS89" t="str">
        <f t="shared" si="119"/>
        <v/>
      </c>
      <c r="GT89" t="str">
        <f t="shared" si="119"/>
        <v/>
      </c>
      <c r="GU89" t="str">
        <f t="shared" si="119"/>
        <v/>
      </c>
      <c r="GV89" t="str">
        <f t="shared" si="119"/>
        <v/>
      </c>
      <c r="GW89" t="str">
        <f t="shared" si="119"/>
        <v/>
      </c>
      <c r="GX89" t="str">
        <f t="shared" si="119"/>
        <v/>
      </c>
      <c r="GY89" t="str">
        <f t="shared" si="119"/>
        <v/>
      </c>
      <c r="GZ89" t="str">
        <f t="shared" si="119"/>
        <v/>
      </c>
      <c r="HA89" t="str">
        <f t="shared" si="119"/>
        <v/>
      </c>
      <c r="HB89" t="str">
        <f t="shared" si="119"/>
        <v/>
      </c>
      <c r="HC89" t="str">
        <f t="shared" si="119"/>
        <v/>
      </c>
      <c r="HD89" t="str">
        <f t="shared" si="119"/>
        <v/>
      </c>
      <c r="HE89" t="str">
        <f t="shared" si="119"/>
        <v/>
      </c>
      <c r="HF89" t="str">
        <f t="shared" si="119"/>
        <v/>
      </c>
      <c r="HG89" t="str">
        <f t="shared" si="119"/>
        <v/>
      </c>
      <c r="HH89" t="str">
        <f t="shared" si="119"/>
        <v/>
      </c>
      <c r="HI89" t="str">
        <f t="shared" si="119"/>
        <v/>
      </c>
      <c r="HJ89" t="str">
        <f t="shared" si="119"/>
        <v/>
      </c>
      <c r="HK89" t="str">
        <f t="shared" si="119"/>
        <v/>
      </c>
      <c r="HL89" t="str">
        <f t="shared" si="119"/>
        <v/>
      </c>
      <c r="HM89" t="str">
        <f t="shared" si="119"/>
        <v/>
      </c>
      <c r="HN89" t="str">
        <f t="shared" si="119"/>
        <v/>
      </c>
      <c r="HO89" t="str">
        <f t="shared" si="119"/>
        <v/>
      </c>
      <c r="HP89" t="str">
        <f t="shared" si="119"/>
        <v/>
      </c>
      <c r="HQ89" t="str">
        <f t="shared" si="119"/>
        <v/>
      </c>
      <c r="HR89" t="str">
        <f t="shared" si="119"/>
        <v/>
      </c>
      <c r="HS89" t="str">
        <f t="shared" si="119"/>
        <v/>
      </c>
      <c r="HT89" t="str">
        <f t="shared" si="119"/>
        <v/>
      </c>
      <c r="HU89" t="str">
        <f t="shared" si="119"/>
        <v/>
      </c>
      <c r="HV89" t="str">
        <f t="shared" si="119"/>
        <v/>
      </c>
      <c r="HW89" t="str">
        <f t="shared" si="119"/>
        <v/>
      </c>
      <c r="HX89" t="str">
        <f t="shared" si="119"/>
        <v/>
      </c>
      <c r="HY89" t="str">
        <f t="shared" si="119"/>
        <v/>
      </c>
      <c r="HZ89" t="str">
        <f t="shared" si="119"/>
        <v/>
      </c>
      <c r="IA89" t="str">
        <f t="shared" si="119"/>
        <v/>
      </c>
      <c r="IB89" t="str">
        <f t="shared" si="119"/>
        <v/>
      </c>
      <c r="IC89" t="str">
        <f t="shared" si="119"/>
        <v/>
      </c>
      <c r="ID89" t="str">
        <f t="shared" si="119"/>
        <v/>
      </c>
      <c r="IE89" t="str">
        <f t="shared" si="119"/>
        <v/>
      </c>
      <c r="IF89" t="str">
        <f t="shared" si="119"/>
        <v/>
      </c>
      <c r="IG89" t="str">
        <f t="shared" si="119"/>
        <v/>
      </c>
      <c r="IH89" t="str">
        <f t="shared" si="119"/>
        <v/>
      </c>
      <c r="II89" t="str">
        <f t="shared" si="119"/>
        <v/>
      </c>
      <c r="IJ89" t="str">
        <f t="shared" si="119"/>
        <v/>
      </c>
      <c r="IK89" t="str">
        <f t="shared" si="119"/>
        <v/>
      </c>
      <c r="IL89" t="str">
        <f t="shared" si="119"/>
        <v/>
      </c>
      <c r="IM89" t="str">
        <f t="shared" si="119"/>
        <v/>
      </c>
      <c r="IN89" t="str">
        <f t="shared" si="119"/>
        <v/>
      </c>
      <c r="IO89" t="str">
        <f t="shared" si="119"/>
        <v/>
      </c>
      <c r="IP89" t="str">
        <f t="shared" si="119"/>
        <v/>
      </c>
      <c r="IQ89" t="str">
        <f t="shared" si="119"/>
        <v/>
      </c>
      <c r="IR89" t="str">
        <f t="shared" si="119"/>
        <v/>
      </c>
      <c r="IS89" t="str">
        <f t="shared" si="119"/>
        <v/>
      </c>
      <c r="IT89" t="str">
        <f t="shared" si="119"/>
        <v/>
      </c>
      <c r="IU89" t="str">
        <f t="shared" ref="IU89:LF89" si="120">IFERROR(IU11/IU78,"")</f>
        <v/>
      </c>
      <c r="IV89" t="str">
        <f t="shared" si="120"/>
        <v/>
      </c>
      <c r="IW89" t="str">
        <f t="shared" si="120"/>
        <v/>
      </c>
      <c r="IX89" t="str">
        <f t="shared" si="120"/>
        <v/>
      </c>
      <c r="IY89" t="str">
        <f t="shared" si="120"/>
        <v/>
      </c>
      <c r="IZ89" t="str">
        <f t="shared" si="120"/>
        <v/>
      </c>
      <c r="JA89" t="str">
        <f t="shared" si="120"/>
        <v/>
      </c>
      <c r="JB89" t="str">
        <f t="shared" si="120"/>
        <v/>
      </c>
      <c r="JC89" t="str">
        <f t="shared" si="120"/>
        <v/>
      </c>
      <c r="JD89" t="str">
        <f t="shared" si="120"/>
        <v/>
      </c>
      <c r="JE89" t="str">
        <f t="shared" si="120"/>
        <v/>
      </c>
      <c r="JF89" t="str">
        <f t="shared" si="120"/>
        <v/>
      </c>
      <c r="JG89" t="str">
        <f t="shared" si="120"/>
        <v/>
      </c>
      <c r="JH89" t="str">
        <f t="shared" si="120"/>
        <v/>
      </c>
      <c r="JI89" t="str">
        <f t="shared" si="120"/>
        <v/>
      </c>
      <c r="JJ89" t="str">
        <f t="shared" si="120"/>
        <v/>
      </c>
      <c r="JK89" t="str">
        <f t="shared" si="120"/>
        <v/>
      </c>
      <c r="JL89" t="str">
        <f t="shared" si="120"/>
        <v/>
      </c>
      <c r="JM89" t="str">
        <f t="shared" si="120"/>
        <v/>
      </c>
      <c r="JN89" t="str">
        <f t="shared" si="120"/>
        <v/>
      </c>
      <c r="JO89" t="str">
        <f t="shared" si="120"/>
        <v/>
      </c>
      <c r="JP89" t="str">
        <f t="shared" si="120"/>
        <v/>
      </c>
      <c r="JQ89" t="str">
        <f t="shared" si="120"/>
        <v/>
      </c>
      <c r="JR89" t="str">
        <f t="shared" si="120"/>
        <v/>
      </c>
      <c r="JS89" t="str">
        <f t="shared" si="120"/>
        <v/>
      </c>
      <c r="JT89" t="str">
        <f t="shared" si="120"/>
        <v/>
      </c>
      <c r="JU89" t="str">
        <f t="shared" si="120"/>
        <v/>
      </c>
      <c r="JV89" t="str">
        <f t="shared" si="120"/>
        <v/>
      </c>
      <c r="JW89" t="str">
        <f t="shared" si="120"/>
        <v/>
      </c>
      <c r="JX89" t="str">
        <f t="shared" si="120"/>
        <v/>
      </c>
      <c r="JY89" t="str">
        <f t="shared" si="120"/>
        <v/>
      </c>
      <c r="JZ89" t="str">
        <f t="shared" si="120"/>
        <v/>
      </c>
      <c r="KA89" t="str">
        <f t="shared" si="120"/>
        <v/>
      </c>
      <c r="KB89" t="str">
        <f t="shared" si="120"/>
        <v/>
      </c>
      <c r="KC89" t="str">
        <f t="shared" si="120"/>
        <v/>
      </c>
      <c r="KD89" t="str">
        <f t="shared" si="120"/>
        <v/>
      </c>
      <c r="KE89" t="str">
        <f t="shared" si="120"/>
        <v/>
      </c>
      <c r="KF89" t="str">
        <f t="shared" si="120"/>
        <v/>
      </c>
      <c r="KG89" t="str">
        <f t="shared" si="120"/>
        <v/>
      </c>
      <c r="KH89" t="str">
        <f t="shared" si="120"/>
        <v/>
      </c>
      <c r="KI89" t="str">
        <f t="shared" si="120"/>
        <v/>
      </c>
      <c r="KJ89" t="str">
        <f t="shared" si="120"/>
        <v/>
      </c>
      <c r="KK89" t="str">
        <f t="shared" si="120"/>
        <v/>
      </c>
      <c r="KL89" t="str">
        <f t="shared" si="120"/>
        <v/>
      </c>
      <c r="KM89" t="str">
        <f t="shared" si="120"/>
        <v/>
      </c>
      <c r="KN89" t="str">
        <f t="shared" si="120"/>
        <v/>
      </c>
      <c r="KO89" t="str">
        <f t="shared" si="120"/>
        <v/>
      </c>
      <c r="KP89" t="str">
        <f t="shared" si="120"/>
        <v/>
      </c>
      <c r="KQ89" t="str">
        <f t="shared" si="120"/>
        <v/>
      </c>
      <c r="KR89" t="str">
        <f t="shared" si="120"/>
        <v/>
      </c>
      <c r="KS89" t="str">
        <f t="shared" si="120"/>
        <v/>
      </c>
      <c r="KT89" t="str">
        <f t="shared" si="120"/>
        <v/>
      </c>
      <c r="KU89" t="str">
        <f t="shared" si="120"/>
        <v/>
      </c>
      <c r="KV89" t="str">
        <f t="shared" si="120"/>
        <v/>
      </c>
      <c r="KW89" t="str">
        <f t="shared" si="120"/>
        <v/>
      </c>
      <c r="KX89" t="str">
        <f t="shared" si="120"/>
        <v/>
      </c>
      <c r="KY89" t="str">
        <f t="shared" si="120"/>
        <v/>
      </c>
      <c r="KZ89" t="str">
        <f t="shared" si="120"/>
        <v/>
      </c>
      <c r="LA89" t="str">
        <f t="shared" si="120"/>
        <v/>
      </c>
      <c r="LB89" t="str">
        <f t="shared" si="120"/>
        <v/>
      </c>
      <c r="LC89" t="str">
        <f t="shared" si="120"/>
        <v/>
      </c>
      <c r="LD89" t="str">
        <f t="shared" si="120"/>
        <v/>
      </c>
      <c r="LE89" t="str">
        <f t="shared" si="120"/>
        <v/>
      </c>
      <c r="LF89" t="str">
        <f t="shared" si="120"/>
        <v/>
      </c>
      <c r="LG89" t="str">
        <f t="shared" ref="LG89:NR89" si="121">IFERROR(LG11/LG78,"")</f>
        <v/>
      </c>
      <c r="LH89" t="str">
        <f t="shared" si="121"/>
        <v/>
      </c>
      <c r="LI89" t="str">
        <f t="shared" si="121"/>
        <v/>
      </c>
      <c r="LJ89" t="str">
        <f t="shared" si="121"/>
        <v/>
      </c>
      <c r="LK89" t="str">
        <f t="shared" si="121"/>
        <v/>
      </c>
      <c r="LL89" t="str">
        <f t="shared" si="121"/>
        <v/>
      </c>
      <c r="LM89" t="str">
        <f t="shared" si="121"/>
        <v/>
      </c>
      <c r="LN89" t="str">
        <f t="shared" si="121"/>
        <v/>
      </c>
      <c r="LO89" t="str">
        <f t="shared" si="121"/>
        <v/>
      </c>
      <c r="LP89" t="str">
        <f t="shared" si="121"/>
        <v/>
      </c>
      <c r="LQ89" t="str">
        <f t="shared" si="121"/>
        <v/>
      </c>
      <c r="LR89" t="str">
        <f t="shared" si="121"/>
        <v/>
      </c>
      <c r="LS89" t="str">
        <f t="shared" si="121"/>
        <v/>
      </c>
      <c r="LT89" t="str">
        <f t="shared" si="121"/>
        <v/>
      </c>
      <c r="LU89" t="str">
        <f t="shared" si="121"/>
        <v/>
      </c>
      <c r="LV89" t="str">
        <f t="shared" si="121"/>
        <v/>
      </c>
      <c r="LW89" t="str">
        <f t="shared" si="121"/>
        <v/>
      </c>
      <c r="LX89" t="str">
        <f t="shared" si="121"/>
        <v/>
      </c>
      <c r="LY89" t="str">
        <f t="shared" si="121"/>
        <v/>
      </c>
      <c r="LZ89" t="str">
        <f t="shared" si="121"/>
        <v/>
      </c>
      <c r="MA89" t="str">
        <f t="shared" si="121"/>
        <v/>
      </c>
      <c r="MB89" t="str">
        <f t="shared" si="121"/>
        <v/>
      </c>
      <c r="MC89" t="str">
        <f t="shared" si="121"/>
        <v/>
      </c>
      <c r="MD89" t="str">
        <f t="shared" si="121"/>
        <v/>
      </c>
      <c r="ME89" t="str">
        <f t="shared" si="121"/>
        <v/>
      </c>
      <c r="MF89" t="str">
        <f t="shared" si="121"/>
        <v/>
      </c>
      <c r="MG89" t="str">
        <f t="shared" si="121"/>
        <v/>
      </c>
      <c r="MH89" t="str">
        <f t="shared" si="121"/>
        <v/>
      </c>
      <c r="MI89" t="str">
        <f t="shared" si="121"/>
        <v/>
      </c>
      <c r="MJ89" t="str">
        <f t="shared" si="121"/>
        <v/>
      </c>
      <c r="MK89" t="str">
        <f t="shared" si="121"/>
        <v/>
      </c>
      <c r="ML89" t="str">
        <f t="shared" si="121"/>
        <v/>
      </c>
      <c r="MM89" t="str">
        <f t="shared" si="121"/>
        <v/>
      </c>
      <c r="MN89" t="str">
        <f t="shared" si="121"/>
        <v/>
      </c>
      <c r="MO89" t="str">
        <f t="shared" si="121"/>
        <v/>
      </c>
      <c r="MP89" t="str">
        <f t="shared" si="121"/>
        <v/>
      </c>
      <c r="MQ89" t="str">
        <f t="shared" si="121"/>
        <v/>
      </c>
      <c r="MR89" t="str">
        <f t="shared" si="121"/>
        <v/>
      </c>
      <c r="MS89" t="str">
        <f t="shared" si="121"/>
        <v/>
      </c>
      <c r="MT89" t="str">
        <f t="shared" si="121"/>
        <v/>
      </c>
      <c r="MU89" t="str">
        <f t="shared" si="121"/>
        <v/>
      </c>
      <c r="MV89" t="str">
        <f t="shared" si="121"/>
        <v/>
      </c>
      <c r="MW89" t="str">
        <f t="shared" si="121"/>
        <v/>
      </c>
      <c r="MX89" t="str">
        <f t="shared" si="121"/>
        <v/>
      </c>
      <c r="MY89" t="str">
        <f t="shared" si="121"/>
        <v/>
      </c>
      <c r="MZ89" t="str">
        <f t="shared" si="121"/>
        <v/>
      </c>
      <c r="NA89" t="str">
        <f t="shared" si="121"/>
        <v/>
      </c>
      <c r="NB89" t="str">
        <f t="shared" si="121"/>
        <v/>
      </c>
      <c r="NC89" t="str">
        <f t="shared" si="121"/>
        <v/>
      </c>
      <c r="ND89" t="str">
        <f t="shared" si="121"/>
        <v/>
      </c>
      <c r="NE89" t="str">
        <f t="shared" si="121"/>
        <v/>
      </c>
      <c r="NF89" t="str">
        <f t="shared" si="121"/>
        <v/>
      </c>
      <c r="NG89" t="str">
        <f t="shared" si="121"/>
        <v/>
      </c>
      <c r="NH89" t="str">
        <f t="shared" si="121"/>
        <v/>
      </c>
      <c r="NI89" t="str">
        <f t="shared" si="121"/>
        <v/>
      </c>
      <c r="NJ89" t="str">
        <f t="shared" si="121"/>
        <v/>
      </c>
      <c r="NK89" t="str">
        <f t="shared" si="121"/>
        <v/>
      </c>
      <c r="NL89" t="str">
        <f t="shared" si="121"/>
        <v/>
      </c>
      <c r="NM89" t="str">
        <f t="shared" si="121"/>
        <v/>
      </c>
      <c r="NN89" t="str">
        <f t="shared" si="121"/>
        <v/>
      </c>
      <c r="NO89" t="str">
        <f t="shared" si="121"/>
        <v/>
      </c>
      <c r="NP89" t="str">
        <f t="shared" si="121"/>
        <v/>
      </c>
      <c r="NQ89" t="str">
        <f t="shared" si="121"/>
        <v/>
      </c>
      <c r="NR89" t="str">
        <f t="shared" si="121"/>
        <v/>
      </c>
      <c r="NS89" t="str">
        <f t="shared" ref="NS89:QD89" si="122">IFERROR(NS11/NS78,"")</f>
        <v/>
      </c>
      <c r="NT89" t="str">
        <f t="shared" si="122"/>
        <v/>
      </c>
      <c r="NU89" t="str">
        <f t="shared" si="122"/>
        <v/>
      </c>
      <c r="NV89" t="str">
        <f t="shared" si="122"/>
        <v/>
      </c>
      <c r="NW89" t="str">
        <f t="shared" si="122"/>
        <v/>
      </c>
      <c r="NX89" t="str">
        <f t="shared" si="122"/>
        <v/>
      </c>
      <c r="NY89" t="str">
        <f t="shared" si="122"/>
        <v/>
      </c>
      <c r="NZ89" t="str">
        <f t="shared" si="122"/>
        <v/>
      </c>
      <c r="OA89" t="str">
        <f t="shared" si="122"/>
        <v/>
      </c>
      <c r="OB89" t="str">
        <f t="shared" si="122"/>
        <v/>
      </c>
      <c r="OC89" t="str">
        <f t="shared" si="122"/>
        <v/>
      </c>
      <c r="OD89" t="str">
        <f t="shared" si="122"/>
        <v/>
      </c>
      <c r="OE89" t="str">
        <f t="shared" si="122"/>
        <v/>
      </c>
      <c r="OF89" t="str">
        <f t="shared" si="122"/>
        <v/>
      </c>
      <c r="OG89" t="str">
        <f t="shared" si="122"/>
        <v/>
      </c>
      <c r="OH89" t="str">
        <f t="shared" si="122"/>
        <v/>
      </c>
      <c r="OI89" t="str">
        <f t="shared" si="122"/>
        <v/>
      </c>
      <c r="OJ89" t="str">
        <f t="shared" si="122"/>
        <v/>
      </c>
      <c r="OK89" t="str">
        <f t="shared" si="122"/>
        <v/>
      </c>
      <c r="OL89" t="str">
        <f t="shared" si="122"/>
        <v/>
      </c>
      <c r="OM89" t="str">
        <f t="shared" si="122"/>
        <v/>
      </c>
      <c r="ON89" t="str">
        <f t="shared" si="122"/>
        <v/>
      </c>
      <c r="OO89" t="str">
        <f t="shared" si="122"/>
        <v/>
      </c>
      <c r="OP89" t="str">
        <f t="shared" si="122"/>
        <v/>
      </c>
      <c r="OQ89" t="str">
        <f t="shared" si="122"/>
        <v/>
      </c>
      <c r="OR89" t="str">
        <f t="shared" si="122"/>
        <v/>
      </c>
      <c r="OS89" t="str">
        <f t="shared" si="122"/>
        <v/>
      </c>
      <c r="OT89" t="str">
        <f t="shared" si="122"/>
        <v/>
      </c>
      <c r="OU89" t="str">
        <f t="shared" si="122"/>
        <v/>
      </c>
      <c r="OV89" t="str">
        <f t="shared" si="122"/>
        <v/>
      </c>
      <c r="OW89" t="str">
        <f t="shared" si="122"/>
        <v/>
      </c>
      <c r="OX89" t="str">
        <f t="shared" si="122"/>
        <v/>
      </c>
      <c r="OY89" t="str">
        <f t="shared" si="122"/>
        <v/>
      </c>
      <c r="OZ89" t="str">
        <f t="shared" si="122"/>
        <v/>
      </c>
      <c r="PA89" t="str">
        <f t="shared" si="122"/>
        <v/>
      </c>
      <c r="PB89" t="str">
        <f t="shared" si="122"/>
        <v/>
      </c>
      <c r="PC89" t="str">
        <f t="shared" si="122"/>
        <v/>
      </c>
      <c r="PD89" t="str">
        <f t="shared" si="122"/>
        <v/>
      </c>
      <c r="PE89" t="str">
        <f t="shared" si="122"/>
        <v/>
      </c>
      <c r="PF89" t="str">
        <f t="shared" si="122"/>
        <v/>
      </c>
      <c r="PG89" t="str">
        <f t="shared" si="122"/>
        <v/>
      </c>
      <c r="PH89" t="str">
        <f t="shared" si="122"/>
        <v/>
      </c>
      <c r="PI89" t="str">
        <f t="shared" si="122"/>
        <v/>
      </c>
      <c r="PJ89" t="str">
        <f t="shared" si="122"/>
        <v/>
      </c>
      <c r="PK89" t="str">
        <f t="shared" si="122"/>
        <v/>
      </c>
      <c r="PL89" t="str">
        <f t="shared" si="122"/>
        <v/>
      </c>
      <c r="PM89" t="str">
        <f t="shared" si="122"/>
        <v/>
      </c>
      <c r="PN89" t="str">
        <f t="shared" si="122"/>
        <v/>
      </c>
      <c r="PO89" t="str">
        <f t="shared" si="122"/>
        <v/>
      </c>
      <c r="PP89" t="str">
        <f t="shared" si="122"/>
        <v/>
      </c>
      <c r="PQ89" t="str">
        <f t="shared" si="122"/>
        <v/>
      </c>
      <c r="PR89" t="str">
        <f t="shared" si="122"/>
        <v/>
      </c>
      <c r="PS89" t="str">
        <f t="shared" si="122"/>
        <v/>
      </c>
      <c r="PT89" t="str">
        <f t="shared" si="122"/>
        <v/>
      </c>
      <c r="PU89" t="str">
        <f t="shared" si="122"/>
        <v/>
      </c>
      <c r="PV89" t="str">
        <f t="shared" si="122"/>
        <v/>
      </c>
      <c r="PW89" t="str">
        <f t="shared" si="122"/>
        <v/>
      </c>
      <c r="PX89" t="str">
        <f t="shared" si="122"/>
        <v/>
      </c>
      <c r="PY89" t="str">
        <f t="shared" si="122"/>
        <v/>
      </c>
      <c r="PZ89" t="str">
        <f t="shared" si="122"/>
        <v/>
      </c>
      <c r="QA89" t="str">
        <f t="shared" si="122"/>
        <v/>
      </c>
      <c r="QB89" t="str">
        <f t="shared" si="122"/>
        <v/>
      </c>
      <c r="QC89" t="str">
        <f t="shared" si="122"/>
        <v/>
      </c>
      <c r="QD89" t="str">
        <f t="shared" si="122"/>
        <v/>
      </c>
      <c r="QE89" t="str">
        <f t="shared" ref="QE89:SP89" si="123">IFERROR(QE11/QE78,"")</f>
        <v/>
      </c>
      <c r="QF89" t="str">
        <f t="shared" si="123"/>
        <v/>
      </c>
      <c r="QG89" t="str">
        <f t="shared" si="123"/>
        <v/>
      </c>
      <c r="QH89" t="str">
        <f t="shared" si="123"/>
        <v/>
      </c>
      <c r="QI89" t="str">
        <f t="shared" si="123"/>
        <v/>
      </c>
      <c r="QJ89" t="str">
        <f t="shared" si="123"/>
        <v/>
      </c>
      <c r="QK89" t="str">
        <f t="shared" si="123"/>
        <v/>
      </c>
      <c r="QL89" t="str">
        <f t="shared" si="123"/>
        <v/>
      </c>
      <c r="QM89" t="str">
        <f t="shared" si="123"/>
        <v/>
      </c>
      <c r="QN89" t="str">
        <f t="shared" si="123"/>
        <v/>
      </c>
      <c r="QO89" t="str">
        <f t="shared" si="123"/>
        <v/>
      </c>
      <c r="QP89" t="str">
        <f t="shared" si="123"/>
        <v/>
      </c>
      <c r="QQ89" t="str">
        <f t="shared" si="123"/>
        <v/>
      </c>
      <c r="QR89" t="str">
        <f t="shared" si="123"/>
        <v/>
      </c>
      <c r="QS89" t="str">
        <f t="shared" si="123"/>
        <v/>
      </c>
      <c r="QT89" t="str">
        <f t="shared" si="123"/>
        <v/>
      </c>
      <c r="QU89" t="str">
        <f t="shared" si="123"/>
        <v/>
      </c>
      <c r="QV89" t="str">
        <f t="shared" si="123"/>
        <v/>
      </c>
      <c r="QW89" t="str">
        <f t="shared" si="123"/>
        <v/>
      </c>
      <c r="QX89" t="str">
        <f t="shared" si="123"/>
        <v/>
      </c>
      <c r="QY89" t="str">
        <f t="shared" si="123"/>
        <v/>
      </c>
      <c r="QZ89" t="str">
        <f t="shared" si="123"/>
        <v/>
      </c>
      <c r="RA89" t="str">
        <f t="shared" si="123"/>
        <v/>
      </c>
      <c r="RB89" t="str">
        <f t="shared" si="123"/>
        <v/>
      </c>
      <c r="RC89" t="str">
        <f t="shared" si="123"/>
        <v/>
      </c>
      <c r="RD89" t="str">
        <f t="shared" si="123"/>
        <v/>
      </c>
      <c r="RE89" t="str">
        <f t="shared" si="123"/>
        <v/>
      </c>
      <c r="RF89" t="str">
        <f t="shared" si="123"/>
        <v/>
      </c>
      <c r="RG89" t="str">
        <f t="shared" si="123"/>
        <v/>
      </c>
      <c r="RH89" t="str">
        <f t="shared" si="123"/>
        <v/>
      </c>
      <c r="RI89" t="str">
        <f t="shared" si="123"/>
        <v/>
      </c>
      <c r="RJ89" t="str">
        <f t="shared" si="123"/>
        <v/>
      </c>
      <c r="RK89" t="str">
        <f t="shared" si="123"/>
        <v/>
      </c>
      <c r="RL89" t="str">
        <f t="shared" si="123"/>
        <v/>
      </c>
      <c r="RM89" t="str">
        <f t="shared" si="123"/>
        <v/>
      </c>
      <c r="RN89" t="str">
        <f t="shared" si="123"/>
        <v/>
      </c>
      <c r="RO89" t="str">
        <f t="shared" si="123"/>
        <v/>
      </c>
      <c r="RP89" t="str">
        <f t="shared" si="123"/>
        <v/>
      </c>
      <c r="RQ89" t="str">
        <f t="shared" si="123"/>
        <v/>
      </c>
      <c r="RR89" t="str">
        <f t="shared" si="123"/>
        <v/>
      </c>
      <c r="RS89" t="str">
        <f t="shared" si="123"/>
        <v/>
      </c>
      <c r="RT89" t="str">
        <f t="shared" si="123"/>
        <v/>
      </c>
      <c r="RU89" t="str">
        <f t="shared" si="123"/>
        <v/>
      </c>
      <c r="RV89" t="str">
        <f t="shared" si="123"/>
        <v/>
      </c>
      <c r="RW89" t="str">
        <f t="shared" si="123"/>
        <v/>
      </c>
      <c r="RX89" t="str">
        <f t="shared" si="123"/>
        <v/>
      </c>
      <c r="RY89" t="str">
        <f t="shared" si="123"/>
        <v/>
      </c>
      <c r="RZ89" t="str">
        <f t="shared" si="123"/>
        <v/>
      </c>
      <c r="SA89" t="str">
        <f t="shared" si="123"/>
        <v/>
      </c>
      <c r="SB89" t="str">
        <f t="shared" si="123"/>
        <v/>
      </c>
      <c r="SC89" t="str">
        <f t="shared" si="123"/>
        <v/>
      </c>
      <c r="SD89" t="str">
        <f t="shared" si="123"/>
        <v/>
      </c>
      <c r="SE89" t="str">
        <f t="shared" si="123"/>
        <v/>
      </c>
      <c r="SF89" t="str">
        <f t="shared" si="123"/>
        <v/>
      </c>
      <c r="SG89" t="str">
        <f t="shared" si="123"/>
        <v/>
      </c>
      <c r="SH89" t="str">
        <f t="shared" si="123"/>
        <v/>
      </c>
      <c r="SI89" t="str">
        <f t="shared" si="123"/>
        <v/>
      </c>
      <c r="SJ89" t="str">
        <f t="shared" si="123"/>
        <v/>
      </c>
      <c r="SK89" t="str">
        <f t="shared" si="123"/>
        <v/>
      </c>
      <c r="SL89" t="str">
        <f t="shared" si="123"/>
        <v/>
      </c>
      <c r="SM89" t="str">
        <f t="shared" si="123"/>
        <v/>
      </c>
      <c r="SN89" t="str">
        <f t="shared" si="123"/>
        <v/>
      </c>
      <c r="SO89" t="str">
        <f t="shared" si="123"/>
        <v/>
      </c>
      <c r="SP89" t="str">
        <f t="shared" si="123"/>
        <v/>
      </c>
      <c r="SQ89" t="str">
        <f t="shared" ref="SQ89:VB89" si="124">IFERROR(SQ11/SQ78,"")</f>
        <v/>
      </c>
      <c r="SR89" t="str">
        <f t="shared" si="124"/>
        <v/>
      </c>
      <c r="SS89" t="str">
        <f t="shared" si="124"/>
        <v/>
      </c>
      <c r="ST89" t="str">
        <f t="shared" si="124"/>
        <v/>
      </c>
      <c r="SU89" t="str">
        <f t="shared" si="124"/>
        <v/>
      </c>
      <c r="SV89" t="str">
        <f t="shared" si="124"/>
        <v/>
      </c>
      <c r="SW89" t="str">
        <f t="shared" si="124"/>
        <v/>
      </c>
      <c r="SX89" t="str">
        <f t="shared" si="124"/>
        <v/>
      </c>
      <c r="SY89" t="str">
        <f t="shared" si="124"/>
        <v/>
      </c>
      <c r="SZ89" t="str">
        <f t="shared" si="124"/>
        <v/>
      </c>
      <c r="TA89" t="str">
        <f t="shared" si="124"/>
        <v/>
      </c>
      <c r="TB89" t="str">
        <f t="shared" si="124"/>
        <v/>
      </c>
      <c r="TC89" t="str">
        <f t="shared" si="124"/>
        <v/>
      </c>
      <c r="TD89" t="str">
        <f t="shared" si="124"/>
        <v/>
      </c>
      <c r="TE89" t="str">
        <f t="shared" si="124"/>
        <v/>
      </c>
      <c r="TF89" t="str">
        <f t="shared" si="124"/>
        <v/>
      </c>
      <c r="TG89" t="str">
        <f t="shared" si="124"/>
        <v/>
      </c>
      <c r="TH89" t="str">
        <f t="shared" si="124"/>
        <v/>
      </c>
      <c r="TI89" t="str">
        <f t="shared" si="124"/>
        <v/>
      </c>
      <c r="TJ89" t="str">
        <f t="shared" si="124"/>
        <v/>
      </c>
      <c r="TK89" t="str">
        <f t="shared" si="124"/>
        <v/>
      </c>
      <c r="TL89" t="str">
        <f t="shared" si="124"/>
        <v/>
      </c>
      <c r="TM89" t="str">
        <f t="shared" si="124"/>
        <v/>
      </c>
      <c r="TN89" t="str">
        <f t="shared" si="124"/>
        <v/>
      </c>
      <c r="TO89" t="str">
        <f t="shared" si="124"/>
        <v/>
      </c>
      <c r="TP89" t="str">
        <f t="shared" si="124"/>
        <v/>
      </c>
      <c r="TQ89" t="str">
        <f t="shared" si="124"/>
        <v/>
      </c>
      <c r="TR89" t="str">
        <f t="shared" si="124"/>
        <v/>
      </c>
      <c r="TS89" t="str">
        <f t="shared" si="124"/>
        <v/>
      </c>
      <c r="TT89" t="str">
        <f t="shared" si="124"/>
        <v/>
      </c>
      <c r="TU89" t="str">
        <f t="shared" si="124"/>
        <v/>
      </c>
      <c r="TV89" t="str">
        <f t="shared" si="124"/>
        <v/>
      </c>
      <c r="TW89" t="str">
        <f t="shared" si="124"/>
        <v/>
      </c>
      <c r="TX89" t="str">
        <f t="shared" si="124"/>
        <v/>
      </c>
      <c r="TY89" t="str">
        <f t="shared" si="124"/>
        <v/>
      </c>
      <c r="TZ89" t="str">
        <f t="shared" si="124"/>
        <v/>
      </c>
      <c r="UA89" t="str">
        <f t="shared" si="124"/>
        <v/>
      </c>
      <c r="UB89" t="str">
        <f t="shared" si="124"/>
        <v/>
      </c>
      <c r="UC89" t="str">
        <f t="shared" si="124"/>
        <v/>
      </c>
      <c r="UD89" t="str">
        <f t="shared" si="124"/>
        <v/>
      </c>
      <c r="UE89" t="str">
        <f t="shared" si="124"/>
        <v/>
      </c>
      <c r="UF89" t="str">
        <f t="shared" si="124"/>
        <v/>
      </c>
      <c r="UG89" t="str">
        <f t="shared" si="124"/>
        <v/>
      </c>
      <c r="UH89" t="str">
        <f t="shared" si="124"/>
        <v/>
      </c>
      <c r="UI89" t="str">
        <f t="shared" si="124"/>
        <v/>
      </c>
      <c r="UJ89" t="str">
        <f t="shared" si="124"/>
        <v/>
      </c>
      <c r="UK89" t="str">
        <f t="shared" si="124"/>
        <v/>
      </c>
      <c r="UL89" t="str">
        <f t="shared" si="124"/>
        <v/>
      </c>
      <c r="UM89" t="str">
        <f t="shared" si="124"/>
        <v/>
      </c>
      <c r="UN89" t="str">
        <f t="shared" si="124"/>
        <v/>
      </c>
      <c r="UO89" t="str">
        <f t="shared" si="124"/>
        <v/>
      </c>
      <c r="UP89" t="str">
        <f t="shared" si="124"/>
        <v/>
      </c>
      <c r="UQ89" t="str">
        <f t="shared" si="124"/>
        <v/>
      </c>
      <c r="UR89" t="str">
        <f t="shared" si="124"/>
        <v/>
      </c>
      <c r="US89" t="str">
        <f t="shared" si="124"/>
        <v/>
      </c>
      <c r="UT89" t="str">
        <f t="shared" si="124"/>
        <v/>
      </c>
      <c r="UU89" t="str">
        <f t="shared" si="124"/>
        <v/>
      </c>
      <c r="UV89" t="str">
        <f t="shared" si="124"/>
        <v/>
      </c>
      <c r="UW89" t="str">
        <f t="shared" si="124"/>
        <v/>
      </c>
      <c r="UX89" t="str">
        <f t="shared" si="124"/>
        <v/>
      </c>
      <c r="UY89" t="str">
        <f t="shared" si="124"/>
        <v/>
      </c>
      <c r="UZ89" t="str">
        <f t="shared" si="124"/>
        <v/>
      </c>
      <c r="VA89" t="str">
        <f t="shared" si="124"/>
        <v/>
      </c>
      <c r="VB89" t="str">
        <f t="shared" si="124"/>
        <v/>
      </c>
      <c r="VC89" t="str">
        <f t="shared" ref="VC89:XN89" si="125">IFERROR(VC11/VC78,"")</f>
        <v/>
      </c>
      <c r="VD89" t="str">
        <f t="shared" si="125"/>
        <v/>
      </c>
      <c r="VE89" t="str">
        <f t="shared" si="125"/>
        <v/>
      </c>
      <c r="VF89" t="str">
        <f t="shared" si="125"/>
        <v/>
      </c>
      <c r="VG89" t="str">
        <f t="shared" si="125"/>
        <v/>
      </c>
      <c r="VH89" t="str">
        <f t="shared" si="125"/>
        <v/>
      </c>
      <c r="VI89" t="str">
        <f t="shared" si="125"/>
        <v/>
      </c>
      <c r="VJ89" t="str">
        <f t="shared" si="125"/>
        <v/>
      </c>
      <c r="VK89" t="str">
        <f t="shared" si="125"/>
        <v/>
      </c>
      <c r="VL89" t="str">
        <f t="shared" si="125"/>
        <v/>
      </c>
      <c r="VM89" t="str">
        <f t="shared" si="125"/>
        <v/>
      </c>
      <c r="VN89" t="str">
        <f t="shared" si="125"/>
        <v/>
      </c>
      <c r="VO89" t="str">
        <f t="shared" si="125"/>
        <v/>
      </c>
      <c r="VP89" t="str">
        <f t="shared" si="125"/>
        <v/>
      </c>
      <c r="VQ89" t="str">
        <f t="shared" si="125"/>
        <v/>
      </c>
      <c r="VR89" t="str">
        <f t="shared" si="125"/>
        <v/>
      </c>
      <c r="VS89" t="str">
        <f t="shared" si="125"/>
        <v/>
      </c>
      <c r="VT89" t="str">
        <f t="shared" si="125"/>
        <v/>
      </c>
      <c r="VU89" t="str">
        <f t="shared" si="125"/>
        <v/>
      </c>
      <c r="VV89" t="str">
        <f t="shared" si="125"/>
        <v/>
      </c>
      <c r="VW89" t="str">
        <f t="shared" si="125"/>
        <v/>
      </c>
      <c r="VX89" t="str">
        <f t="shared" si="125"/>
        <v/>
      </c>
      <c r="VY89" t="str">
        <f t="shared" si="125"/>
        <v/>
      </c>
      <c r="VZ89" t="str">
        <f t="shared" si="125"/>
        <v/>
      </c>
      <c r="WA89" t="str">
        <f t="shared" si="125"/>
        <v/>
      </c>
      <c r="WB89" t="str">
        <f t="shared" si="125"/>
        <v/>
      </c>
      <c r="WC89" t="str">
        <f t="shared" si="125"/>
        <v/>
      </c>
      <c r="WD89" t="str">
        <f t="shared" si="125"/>
        <v/>
      </c>
      <c r="WE89" t="str">
        <f t="shared" si="125"/>
        <v/>
      </c>
      <c r="WF89" t="str">
        <f t="shared" si="125"/>
        <v/>
      </c>
      <c r="WG89" t="str">
        <f t="shared" si="125"/>
        <v/>
      </c>
      <c r="WH89" t="str">
        <f t="shared" si="125"/>
        <v/>
      </c>
      <c r="WI89" t="str">
        <f t="shared" si="125"/>
        <v/>
      </c>
      <c r="WJ89" t="str">
        <f t="shared" si="125"/>
        <v/>
      </c>
      <c r="WK89" t="str">
        <f t="shared" si="125"/>
        <v/>
      </c>
      <c r="WL89" t="str">
        <f t="shared" si="125"/>
        <v/>
      </c>
      <c r="WM89" t="str">
        <f t="shared" si="125"/>
        <v/>
      </c>
      <c r="WN89" t="str">
        <f t="shared" si="125"/>
        <v/>
      </c>
      <c r="WO89" t="str">
        <f t="shared" si="125"/>
        <v/>
      </c>
      <c r="WP89" t="str">
        <f t="shared" si="125"/>
        <v/>
      </c>
      <c r="WQ89" t="str">
        <f t="shared" si="125"/>
        <v/>
      </c>
      <c r="WR89" t="str">
        <f t="shared" si="125"/>
        <v/>
      </c>
      <c r="WS89" t="str">
        <f t="shared" si="125"/>
        <v/>
      </c>
      <c r="WT89" t="str">
        <f t="shared" si="125"/>
        <v/>
      </c>
      <c r="WU89" t="str">
        <f t="shared" si="125"/>
        <v/>
      </c>
      <c r="WV89" t="str">
        <f t="shared" si="125"/>
        <v/>
      </c>
      <c r="WW89" t="str">
        <f t="shared" si="125"/>
        <v/>
      </c>
      <c r="WX89" t="str">
        <f t="shared" si="125"/>
        <v/>
      </c>
      <c r="WY89" t="str">
        <f t="shared" si="125"/>
        <v/>
      </c>
      <c r="WZ89" t="str">
        <f t="shared" si="125"/>
        <v/>
      </c>
      <c r="XA89" t="str">
        <f t="shared" si="125"/>
        <v/>
      </c>
      <c r="XB89" t="str">
        <f t="shared" si="125"/>
        <v/>
      </c>
      <c r="XC89" t="str">
        <f t="shared" si="125"/>
        <v/>
      </c>
      <c r="XD89" t="str">
        <f t="shared" si="125"/>
        <v/>
      </c>
      <c r="XE89" t="str">
        <f t="shared" si="125"/>
        <v/>
      </c>
      <c r="XF89" t="str">
        <f t="shared" si="125"/>
        <v/>
      </c>
      <c r="XG89" t="str">
        <f t="shared" si="125"/>
        <v/>
      </c>
      <c r="XH89" t="str">
        <f t="shared" si="125"/>
        <v/>
      </c>
      <c r="XI89" t="str">
        <f t="shared" si="125"/>
        <v/>
      </c>
      <c r="XJ89" t="str">
        <f t="shared" si="125"/>
        <v/>
      </c>
      <c r="XK89" t="str">
        <f t="shared" si="125"/>
        <v/>
      </c>
      <c r="XL89" t="str">
        <f t="shared" si="125"/>
        <v/>
      </c>
      <c r="XM89" t="str">
        <f t="shared" si="125"/>
        <v/>
      </c>
      <c r="XN89" t="str">
        <f t="shared" si="125"/>
        <v/>
      </c>
      <c r="XO89" t="str">
        <f t="shared" ref="XO89:ZZ89" si="126">IFERROR(XO11/XO78,"")</f>
        <v/>
      </c>
      <c r="XP89" t="str">
        <f t="shared" si="126"/>
        <v/>
      </c>
      <c r="XQ89" t="str">
        <f t="shared" si="126"/>
        <v/>
      </c>
      <c r="XR89" t="str">
        <f t="shared" si="126"/>
        <v/>
      </c>
      <c r="XS89" t="str">
        <f t="shared" si="126"/>
        <v/>
      </c>
      <c r="XT89" t="str">
        <f t="shared" si="126"/>
        <v/>
      </c>
      <c r="XU89" t="str">
        <f t="shared" si="126"/>
        <v/>
      </c>
      <c r="XV89" t="str">
        <f t="shared" si="126"/>
        <v/>
      </c>
      <c r="XW89" t="str">
        <f t="shared" si="126"/>
        <v/>
      </c>
      <c r="XX89" t="str">
        <f t="shared" si="126"/>
        <v/>
      </c>
      <c r="XY89" t="str">
        <f t="shared" si="126"/>
        <v/>
      </c>
      <c r="XZ89" t="str">
        <f t="shared" si="126"/>
        <v/>
      </c>
      <c r="YA89" t="str">
        <f t="shared" si="126"/>
        <v/>
      </c>
      <c r="YB89" t="str">
        <f t="shared" si="126"/>
        <v/>
      </c>
      <c r="YC89" t="str">
        <f t="shared" si="126"/>
        <v/>
      </c>
      <c r="YD89" t="str">
        <f t="shared" si="126"/>
        <v/>
      </c>
      <c r="YE89" t="str">
        <f t="shared" si="126"/>
        <v/>
      </c>
      <c r="YF89" t="str">
        <f t="shared" si="126"/>
        <v/>
      </c>
      <c r="YG89" t="str">
        <f t="shared" si="126"/>
        <v/>
      </c>
      <c r="YH89" t="str">
        <f t="shared" si="126"/>
        <v/>
      </c>
      <c r="YI89" t="str">
        <f t="shared" si="126"/>
        <v/>
      </c>
      <c r="YJ89" t="str">
        <f t="shared" si="126"/>
        <v/>
      </c>
      <c r="YK89" t="str">
        <f t="shared" si="126"/>
        <v/>
      </c>
      <c r="YL89" t="str">
        <f t="shared" si="126"/>
        <v/>
      </c>
      <c r="YM89" t="str">
        <f t="shared" si="126"/>
        <v/>
      </c>
      <c r="YN89" t="str">
        <f t="shared" si="126"/>
        <v/>
      </c>
      <c r="YO89" t="str">
        <f t="shared" si="126"/>
        <v/>
      </c>
      <c r="YP89" t="str">
        <f t="shared" si="126"/>
        <v/>
      </c>
      <c r="YQ89" t="str">
        <f t="shared" si="126"/>
        <v/>
      </c>
      <c r="YR89" t="str">
        <f t="shared" si="126"/>
        <v/>
      </c>
      <c r="YS89" t="str">
        <f t="shared" si="126"/>
        <v/>
      </c>
      <c r="YT89" t="str">
        <f t="shared" si="126"/>
        <v/>
      </c>
      <c r="YU89" t="str">
        <f t="shared" si="126"/>
        <v/>
      </c>
      <c r="YV89" t="str">
        <f t="shared" si="126"/>
        <v/>
      </c>
      <c r="YW89" t="str">
        <f t="shared" si="126"/>
        <v/>
      </c>
      <c r="YX89" t="str">
        <f t="shared" si="126"/>
        <v/>
      </c>
      <c r="YY89" t="str">
        <f t="shared" si="126"/>
        <v/>
      </c>
      <c r="YZ89" t="str">
        <f t="shared" si="126"/>
        <v/>
      </c>
      <c r="ZA89" t="str">
        <f t="shared" si="126"/>
        <v/>
      </c>
      <c r="ZB89" t="str">
        <f t="shared" si="126"/>
        <v/>
      </c>
      <c r="ZC89" t="str">
        <f t="shared" si="126"/>
        <v/>
      </c>
      <c r="ZD89" t="str">
        <f t="shared" si="126"/>
        <v/>
      </c>
      <c r="ZE89" t="str">
        <f t="shared" si="126"/>
        <v/>
      </c>
      <c r="ZF89" t="str">
        <f t="shared" si="126"/>
        <v/>
      </c>
      <c r="ZG89" t="str">
        <f t="shared" si="126"/>
        <v/>
      </c>
      <c r="ZH89" t="str">
        <f t="shared" si="126"/>
        <v/>
      </c>
      <c r="ZI89" t="str">
        <f t="shared" si="126"/>
        <v/>
      </c>
      <c r="ZJ89" t="str">
        <f t="shared" si="126"/>
        <v/>
      </c>
      <c r="ZK89" t="str">
        <f t="shared" si="126"/>
        <v/>
      </c>
      <c r="ZL89" t="str">
        <f t="shared" si="126"/>
        <v/>
      </c>
      <c r="ZM89" t="str">
        <f t="shared" si="126"/>
        <v/>
      </c>
      <c r="ZN89" t="str">
        <f t="shared" si="126"/>
        <v/>
      </c>
      <c r="ZO89" t="str">
        <f t="shared" si="126"/>
        <v/>
      </c>
      <c r="ZP89" t="str">
        <f t="shared" si="126"/>
        <v/>
      </c>
      <c r="ZQ89" t="str">
        <f t="shared" si="126"/>
        <v/>
      </c>
      <c r="ZR89" t="str">
        <f t="shared" si="126"/>
        <v/>
      </c>
      <c r="ZS89" t="str">
        <f t="shared" si="126"/>
        <v/>
      </c>
      <c r="ZT89" t="str">
        <f t="shared" si="126"/>
        <v/>
      </c>
      <c r="ZU89" t="str">
        <f t="shared" si="126"/>
        <v/>
      </c>
      <c r="ZV89" t="str">
        <f t="shared" si="126"/>
        <v/>
      </c>
      <c r="ZW89" t="str">
        <f t="shared" si="126"/>
        <v/>
      </c>
      <c r="ZX89" t="str">
        <f t="shared" si="126"/>
        <v/>
      </c>
      <c r="ZY89" t="str">
        <f t="shared" si="126"/>
        <v/>
      </c>
      <c r="ZZ89" t="str">
        <f t="shared" si="126"/>
        <v/>
      </c>
      <c r="AAA89" t="str">
        <f t="shared" ref="AAA89:ACL89" si="127">IFERROR(AAA11/AAA78,"")</f>
        <v/>
      </c>
      <c r="AAB89" t="str">
        <f t="shared" si="127"/>
        <v/>
      </c>
      <c r="AAC89" t="str">
        <f t="shared" si="127"/>
        <v/>
      </c>
      <c r="AAD89" t="str">
        <f t="shared" si="127"/>
        <v/>
      </c>
      <c r="AAE89" t="str">
        <f t="shared" si="127"/>
        <v/>
      </c>
      <c r="AAF89" t="str">
        <f t="shared" si="127"/>
        <v/>
      </c>
      <c r="AAG89" t="str">
        <f t="shared" si="127"/>
        <v/>
      </c>
      <c r="AAH89" t="str">
        <f t="shared" si="127"/>
        <v/>
      </c>
      <c r="AAI89" t="str">
        <f t="shared" si="127"/>
        <v/>
      </c>
      <c r="AAJ89" t="str">
        <f t="shared" si="127"/>
        <v/>
      </c>
      <c r="AAK89" t="str">
        <f t="shared" si="127"/>
        <v/>
      </c>
      <c r="AAL89" t="str">
        <f t="shared" si="127"/>
        <v/>
      </c>
      <c r="AAM89" t="str">
        <f t="shared" si="127"/>
        <v/>
      </c>
      <c r="AAN89" t="str">
        <f t="shared" si="127"/>
        <v/>
      </c>
      <c r="AAO89" t="str">
        <f t="shared" si="127"/>
        <v/>
      </c>
      <c r="AAP89" t="str">
        <f t="shared" si="127"/>
        <v/>
      </c>
      <c r="AAQ89" t="str">
        <f t="shared" si="127"/>
        <v/>
      </c>
      <c r="AAR89" t="str">
        <f t="shared" si="127"/>
        <v/>
      </c>
      <c r="AAS89" t="str">
        <f t="shared" si="127"/>
        <v/>
      </c>
      <c r="AAT89" t="str">
        <f t="shared" si="127"/>
        <v/>
      </c>
      <c r="AAU89" t="str">
        <f t="shared" si="127"/>
        <v/>
      </c>
      <c r="AAV89" t="str">
        <f t="shared" si="127"/>
        <v/>
      </c>
      <c r="AAW89" t="str">
        <f t="shared" si="127"/>
        <v/>
      </c>
      <c r="AAX89" t="str">
        <f t="shared" si="127"/>
        <v/>
      </c>
      <c r="AAY89" t="str">
        <f t="shared" si="127"/>
        <v/>
      </c>
      <c r="AAZ89" t="str">
        <f t="shared" si="127"/>
        <v/>
      </c>
      <c r="ABA89" t="str">
        <f t="shared" si="127"/>
        <v/>
      </c>
      <c r="ABB89" t="str">
        <f t="shared" si="127"/>
        <v/>
      </c>
      <c r="ABC89" t="str">
        <f t="shared" si="127"/>
        <v/>
      </c>
      <c r="ABD89" t="str">
        <f t="shared" si="127"/>
        <v/>
      </c>
      <c r="ABE89" t="str">
        <f t="shared" si="127"/>
        <v/>
      </c>
      <c r="ABF89" t="str">
        <f t="shared" si="127"/>
        <v/>
      </c>
      <c r="ABG89" t="str">
        <f t="shared" si="127"/>
        <v/>
      </c>
      <c r="ABH89" t="str">
        <f t="shared" si="127"/>
        <v/>
      </c>
      <c r="ABI89" t="str">
        <f t="shared" si="127"/>
        <v/>
      </c>
      <c r="ABJ89" t="str">
        <f t="shared" si="127"/>
        <v/>
      </c>
      <c r="ABK89" t="str">
        <f t="shared" si="127"/>
        <v/>
      </c>
      <c r="ABL89" t="str">
        <f t="shared" si="127"/>
        <v/>
      </c>
      <c r="ABM89" t="str">
        <f t="shared" si="127"/>
        <v/>
      </c>
      <c r="ABN89" t="str">
        <f t="shared" si="127"/>
        <v/>
      </c>
      <c r="ABO89" t="str">
        <f t="shared" si="127"/>
        <v/>
      </c>
      <c r="ABP89" t="str">
        <f t="shared" si="127"/>
        <v/>
      </c>
      <c r="ABQ89" t="str">
        <f t="shared" si="127"/>
        <v/>
      </c>
      <c r="ABR89" t="str">
        <f t="shared" si="127"/>
        <v/>
      </c>
      <c r="ABS89" t="str">
        <f t="shared" si="127"/>
        <v/>
      </c>
      <c r="ABT89" t="str">
        <f t="shared" si="127"/>
        <v/>
      </c>
      <c r="ABU89" t="str">
        <f t="shared" si="127"/>
        <v/>
      </c>
      <c r="ABV89" t="str">
        <f t="shared" si="127"/>
        <v/>
      </c>
      <c r="ABW89" t="str">
        <f t="shared" si="127"/>
        <v/>
      </c>
      <c r="ABX89" t="str">
        <f t="shared" si="127"/>
        <v/>
      </c>
      <c r="ABY89" t="str">
        <f t="shared" si="127"/>
        <v/>
      </c>
      <c r="ABZ89" t="str">
        <f t="shared" si="127"/>
        <v/>
      </c>
      <c r="ACA89" t="str">
        <f t="shared" si="127"/>
        <v/>
      </c>
      <c r="ACB89" t="str">
        <f t="shared" si="127"/>
        <v/>
      </c>
      <c r="ACC89" t="str">
        <f t="shared" si="127"/>
        <v/>
      </c>
      <c r="ACD89" t="str">
        <f t="shared" si="127"/>
        <v/>
      </c>
      <c r="ACE89" t="str">
        <f t="shared" si="127"/>
        <v/>
      </c>
      <c r="ACF89" t="str">
        <f t="shared" si="127"/>
        <v/>
      </c>
      <c r="ACG89" t="str">
        <f t="shared" si="127"/>
        <v/>
      </c>
      <c r="ACH89" t="str">
        <f t="shared" si="127"/>
        <v/>
      </c>
      <c r="ACI89" t="str">
        <f t="shared" si="127"/>
        <v/>
      </c>
      <c r="ACJ89" t="str">
        <f t="shared" si="127"/>
        <v/>
      </c>
      <c r="ACK89" t="str">
        <f t="shared" si="127"/>
        <v/>
      </c>
      <c r="ACL89" t="str">
        <f t="shared" si="127"/>
        <v/>
      </c>
      <c r="ACM89" t="str">
        <f t="shared" ref="ACM89:AEX89" si="128">IFERROR(ACM11/ACM78,"")</f>
        <v/>
      </c>
      <c r="ACN89" t="str">
        <f t="shared" si="128"/>
        <v/>
      </c>
      <c r="ACO89" t="str">
        <f t="shared" si="128"/>
        <v/>
      </c>
      <c r="ACP89" t="str">
        <f t="shared" si="128"/>
        <v/>
      </c>
      <c r="ACQ89" t="str">
        <f t="shared" si="128"/>
        <v/>
      </c>
      <c r="ACR89" t="str">
        <f t="shared" si="128"/>
        <v/>
      </c>
      <c r="ACS89" t="str">
        <f t="shared" si="128"/>
        <v/>
      </c>
      <c r="ACT89" t="str">
        <f t="shared" si="128"/>
        <v/>
      </c>
      <c r="ACU89" t="str">
        <f t="shared" si="128"/>
        <v/>
      </c>
      <c r="ACV89" t="str">
        <f t="shared" si="128"/>
        <v/>
      </c>
      <c r="ACW89" t="str">
        <f t="shared" si="128"/>
        <v/>
      </c>
      <c r="ACX89" t="str">
        <f t="shared" si="128"/>
        <v/>
      </c>
      <c r="ACY89" t="str">
        <f t="shared" si="128"/>
        <v/>
      </c>
      <c r="ACZ89" t="str">
        <f t="shared" si="128"/>
        <v/>
      </c>
      <c r="ADA89" t="str">
        <f t="shared" si="128"/>
        <v/>
      </c>
      <c r="ADB89" t="str">
        <f t="shared" si="128"/>
        <v/>
      </c>
      <c r="ADC89" t="str">
        <f t="shared" si="128"/>
        <v/>
      </c>
      <c r="ADD89" t="str">
        <f t="shared" si="128"/>
        <v/>
      </c>
      <c r="ADE89" t="str">
        <f t="shared" si="128"/>
        <v/>
      </c>
      <c r="ADF89" t="str">
        <f t="shared" si="128"/>
        <v/>
      </c>
      <c r="ADG89" t="str">
        <f t="shared" si="128"/>
        <v/>
      </c>
      <c r="ADH89" t="str">
        <f t="shared" si="128"/>
        <v/>
      </c>
      <c r="ADI89" t="str">
        <f t="shared" si="128"/>
        <v/>
      </c>
      <c r="ADJ89" t="str">
        <f t="shared" si="128"/>
        <v/>
      </c>
      <c r="ADK89" t="str">
        <f t="shared" si="128"/>
        <v/>
      </c>
      <c r="ADL89" t="str">
        <f t="shared" si="128"/>
        <v/>
      </c>
      <c r="ADM89" t="str">
        <f t="shared" si="128"/>
        <v/>
      </c>
      <c r="ADN89" t="str">
        <f t="shared" si="128"/>
        <v/>
      </c>
      <c r="ADO89" t="str">
        <f t="shared" si="128"/>
        <v/>
      </c>
      <c r="ADP89" t="str">
        <f t="shared" si="128"/>
        <v/>
      </c>
      <c r="ADQ89" t="str">
        <f t="shared" si="128"/>
        <v/>
      </c>
      <c r="ADR89" t="str">
        <f t="shared" si="128"/>
        <v/>
      </c>
      <c r="ADS89" t="str">
        <f t="shared" si="128"/>
        <v/>
      </c>
      <c r="ADT89" t="str">
        <f t="shared" si="128"/>
        <v/>
      </c>
      <c r="ADU89" t="str">
        <f t="shared" si="128"/>
        <v/>
      </c>
      <c r="ADV89" t="str">
        <f t="shared" si="128"/>
        <v/>
      </c>
      <c r="ADW89" t="str">
        <f t="shared" si="128"/>
        <v/>
      </c>
      <c r="ADX89" t="str">
        <f t="shared" si="128"/>
        <v/>
      </c>
      <c r="ADY89" t="str">
        <f t="shared" si="128"/>
        <v/>
      </c>
      <c r="ADZ89" t="str">
        <f t="shared" si="128"/>
        <v/>
      </c>
      <c r="AEA89" t="str">
        <f t="shared" si="128"/>
        <v/>
      </c>
      <c r="AEB89" t="str">
        <f t="shared" si="128"/>
        <v/>
      </c>
      <c r="AEC89" t="str">
        <f t="shared" si="128"/>
        <v/>
      </c>
      <c r="AED89" t="str">
        <f t="shared" si="128"/>
        <v/>
      </c>
      <c r="AEE89" t="str">
        <f t="shared" si="128"/>
        <v/>
      </c>
      <c r="AEF89" t="str">
        <f t="shared" si="128"/>
        <v/>
      </c>
      <c r="AEG89" t="str">
        <f t="shared" si="128"/>
        <v/>
      </c>
      <c r="AEH89" t="str">
        <f t="shared" si="128"/>
        <v/>
      </c>
      <c r="AEI89" t="str">
        <f t="shared" si="128"/>
        <v/>
      </c>
      <c r="AEJ89" t="str">
        <f t="shared" si="128"/>
        <v/>
      </c>
      <c r="AEK89" t="str">
        <f t="shared" si="128"/>
        <v/>
      </c>
      <c r="AEL89" t="str">
        <f t="shared" si="128"/>
        <v/>
      </c>
      <c r="AEM89" t="str">
        <f t="shared" si="128"/>
        <v/>
      </c>
      <c r="AEN89" t="str">
        <f t="shared" si="128"/>
        <v/>
      </c>
      <c r="AEO89" t="str">
        <f t="shared" si="128"/>
        <v/>
      </c>
      <c r="AEP89" t="str">
        <f t="shared" si="128"/>
        <v/>
      </c>
      <c r="AEQ89" t="str">
        <f t="shared" si="128"/>
        <v/>
      </c>
      <c r="AER89" t="str">
        <f t="shared" si="128"/>
        <v/>
      </c>
      <c r="AES89" t="str">
        <f t="shared" si="128"/>
        <v/>
      </c>
      <c r="AET89" t="str">
        <f t="shared" si="128"/>
        <v/>
      </c>
      <c r="AEU89" t="str">
        <f t="shared" si="128"/>
        <v/>
      </c>
      <c r="AEV89" t="str">
        <f t="shared" si="128"/>
        <v/>
      </c>
      <c r="AEW89" t="str">
        <f t="shared" si="128"/>
        <v/>
      </c>
      <c r="AEX89" t="str">
        <f t="shared" si="128"/>
        <v/>
      </c>
      <c r="AEY89" t="str">
        <f t="shared" ref="AEY89:AHJ89" si="129">IFERROR(AEY11/AEY78,"")</f>
        <v/>
      </c>
      <c r="AEZ89" t="str">
        <f t="shared" si="129"/>
        <v/>
      </c>
      <c r="AFA89" t="str">
        <f t="shared" si="129"/>
        <v/>
      </c>
      <c r="AFB89" t="str">
        <f t="shared" si="129"/>
        <v/>
      </c>
      <c r="AFC89" t="str">
        <f t="shared" si="129"/>
        <v/>
      </c>
      <c r="AFD89" t="str">
        <f t="shared" si="129"/>
        <v/>
      </c>
      <c r="AFE89" t="str">
        <f t="shared" si="129"/>
        <v/>
      </c>
      <c r="AFF89" t="str">
        <f t="shared" si="129"/>
        <v/>
      </c>
      <c r="AFG89" t="str">
        <f t="shared" si="129"/>
        <v/>
      </c>
      <c r="AFH89" t="str">
        <f t="shared" si="129"/>
        <v/>
      </c>
      <c r="AFI89" t="str">
        <f t="shared" si="129"/>
        <v/>
      </c>
      <c r="AFJ89" t="str">
        <f t="shared" si="129"/>
        <v/>
      </c>
      <c r="AFK89" t="str">
        <f t="shared" si="129"/>
        <v/>
      </c>
      <c r="AFL89" t="str">
        <f t="shared" si="129"/>
        <v/>
      </c>
      <c r="AFM89" t="str">
        <f t="shared" si="129"/>
        <v/>
      </c>
      <c r="AFN89" t="str">
        <f t="shared" si="129"/>
        <v/>
      </c>
      <c r="AFO89" t="str">
        <f t="shared" si="129"/>
        <v/>
      </c>
      <c r="AFP89" t="str">
        <f t="shared" si="129"/>
        <v/>
      </c>
      <c r="AFQ89" t="str">
        <f t="shared" si="129"/>
        <v/>
      </c>
      <c r="AFR89" t="str">
        <f t="shared" si="129"/>
        <v/>
      </c>
      <c r="AFS89" t="str">
        <f t="shared" si="129"/>
        <v/>
      </c>
      <c r="AFT89" t="str">
        <f t="shared" si="129"/>
        <v/>
      </c>
      <c r="AFU89" t="str">
        <f t="shared" si="129"/>
        <v/>
      </c>
      <c r="AFV89" t="str">
        <f t="shared" si="129"/>
        <v/>
      </c>
      <c r="AFW89" t="str">
        <f t="shared" si="129"/>
        <v/>
      </c>
      <c r="AFX89" t="str">
        <f t="shared" si="129"/>
        <v/>
      </c>
      <c r="AFY89" t="str">
        <f t="shared" si="129"/>
        <v/>
      </c>
      <c r="AFZ89" t="str">
        <f t="shared" si="129"/>
        <v/>
      </c>
      <c r="AGA89" t="str">
        <f t="shared" si="129"/>
        <v/>
      </c>
      <c r="AGB89" t="str">
        <f t="shared" si="129"/>
        <v/>
      </c>
      <c r="AGC89" t="str">
        <f t="shared" si="129"/>
        <v/>
      </c>
      <c r="AGD89" t="str">
        <f t="shared" si="129"/>
        <v/>
      </c>
      <c r="AGE89" t="str">
        <f t="shared" si="129"/>
        <v/>
      </c>
      <c r="AGF89" t="str">
        <f t="shared" si="129"/>
        <v/>
      </c>
      <c r="AGG89" t="str">
        <f t="shared" si="129"/>
        <v/>
      </c>
      <c r="AGH89" t="str">
        <f t="shared" si="129"/>
        <v/>
      </c>
      <c r="AGI89" t="str">
        <f t="shared" si="129"/>
        <v/>
      </c>
      <c r="AGJ89" t="str">
        <f t="shared" si="129"/>
        <v/>
      </c>
      <c r="AGK89" t="str">
        <f t="shared" si="129"/>
        <v/>
      </c>
      <c r="AGL89" t="str">
        <f t="shared" si="129"/>
        <v/>
      </c>
      <c r="AGM89" t="str">
        <f t="shared" si="129"/>
        <v/>
      </c>
      <c r="AGN89" t="str">
        <f t="shared" si="129"/>
        <v/>
      </c>
      <c r="AGO89" t="str">
        <f t="shared" si="129"/>
        <v/>
      </c>
      <c r="AGP89" t="str">
        <f t="shared" si="129"/>
        <v/>
      </c>
      <c r="AGQ89" t="str">
        <f t="shared" si="129"/>
        <v/>
      </c>
      <c r="AGR89" t="str">
        <f t="shared" si="129"/>
        <v/>
      </c>
      <c r="AGS89" t="str">
        <f t="shared" si="129"/>
        <v/>
      </c>
      <c r="AGT89" t="str">
        <f t="shared" si="129"/>
        <v/>
      </c>
      <c r="AGU89" t="str">
        <f t="shared" si="129"/>
        <v/>
      </c>
      <c r="AGV89" t="str">
        <f t="shared" si="129"/>
        <v/>
      </c>
      <c r="AGW89" t="str">
        <f t="shared" si="129"/>
        <v/>
      </c>
      <c r="AGX89" t="str">
        <f t="shared" si="129"/>
        <v/>
      </c>
      <c r="AGY89" t="str">
        <f t="shared" si="129"/>
        <v/>
      </c>
      <c r="AGZ89" t="str">
        <f t="shared" si="129"/>
        <v/>
      </c>
      <c r="AHA89" t="str">
        <f t="shared" si="129"/>
        <v/>
      </c>
      <c r="AHB89" t="str">
        <f t="shared" si="129"/>
        <v/>
      </c>
      <c r="AHC89" t="str">
        <f t="shared" si="129"/>
        <v/>
      </c>
      <c r="AHD89" t="str">
        <f t="shared" si="129"/>
        <v/>
      </c>
      <c r="AHE89" t="str">
        <f t="shared" si="129"/>
        <v/>
      </c>
      <c r="AHF89" t="str">
        <f t="shared" si="129"/>
        <v/>
      </c>
      <c r="AHG89" t="str">
        <f t="shared" si="129"/>
        <v/>
      </c>
      <c r="AHH89" t="str">
        <f t="shared" si="129"/>
        <v/>
      </c>
      <c r="AHI89" t="str">
        <f t="shared" si="129"/>
        <v/>
      </c>
      <c r="AHJ89" t="str">
        <f t="shared" si="129"/>
        <v/>
      </c>
      <c r="AHK89" t="str">
        <f t="shared" ref="AHK89:AJV89" si="130">IFERROR(AHK11/AHK78,"")</f>
        <v/>
      </c>
      <c r="AHL89" t="str">
        <f t="shared" si="130"/>
        <v/>
      </c>
      <c r="AHM89" t="str">
        <f t="shared" si="130"/>
        <v/>
      </c>
      <c r="AHN89" t="str">
        <f t="shared" si="130"/>
        <v/>
      </c>
      <c r="AHO89" t="str">
        <f t="shared" si="130"/>
        <v/>
      </c>
      <c r="AHP89" t="str">
        <f t="shared" si="130"/>
        <v/>
      </c>
      <c r="AHQ89" t="str">
        <f t="shared" si="130"/>
        <v/>
      </c>
      <c r="AHR89" t="str">
        <f t="shared" si="130"/>
        <v/>
      </c>
      <c r="AHS89" t="str">
        <f t="shared" si="130"/>
        <v/>
      </c>
      <c r="AHT89" t="str">
        <f t="shared" si="130"/>
        <v/>
      </c>
      <c r="AHU89" t="str">
        <f t="shared" si="130"/>
        <v/>
      </c>
      <c r="AHV89" t="str">
        <f t="shared" si="130"/>
        <v/>
      </c>
      <c r="AHW89" t="str">
        <f t="shared" si="130"/>
        <v/>
      </c>
      <c r="AHX89" t="str">
        <f t="shared" si="130"/>
        <v/>
      </c>
      <c r="AHY89" t="str">
        <f t="shared" si="130"/>
        <v/>
      </c>
      <c r="AHZ89" t="str">
        <f t="shared" si="130"/>
        <v/>
      </c>
      <c r="AIA89" t="str">
        <f t="shared" si="130"/>
        <v/>
      </c>
      <c r="AIB89" t="str">
        <f t="shared" si="130"/>
        <v/>
      </c>
      <c r="AIC89" t="str">
        <f t="shared" si="130"/>
        <v/>
      </c>
      <c r="AID89" t="str">
        <f t="shared" si="130"/>
        <v/>
      </c>
      <c r="AIE89" t="str">
        <f t="shared" si="130"/>
        <v/>
      </c>
      <c r="AIF89" t="str">
        <f t="shared" si="130"/>
        <v/>
      </c>
      <c r="AIG89" t="str">
        <f t="shared" si="130"/>
        <v/>
      </c>
      <c r="AIH89" t="str">
        <f t="shared" si="130"/>
        <v/>
      </c>
      <c r="AII89" t="str">
        <f t="shared" si="130"/>
        <v/>
      </c>
      <c r="AIJ89" t="str">
        <f t="shared" si="130"/>
        <v/>
      </c>
      <c r="AIK89" t="str">
        <f t="shared" si="130"/>
        <v/>
      </c>
      <c r="AIL89" t="str">
        <f t="shared" si="130"/>
        <v/>
      </c>
      <c r="AIM89" t="str">
        <f t="shared" si="130"/>
        <v/>
      </c>
      <c r="AIN89" t="str">
        <f t="shared" si="130"/>
        <v/>
      </c>
      <c r="AIO89" t="str">
        <f t="shared" si="130"/>
        <v/>
      </c>
      <c r="AIP89" t="str">
        <f t="shared" si="130"/>
        <v/>
      </c>
      <c r="AIQ89" t="str">
        <f t="shared" si="130"/>
        <v/>
      </c>
      <c r="AIR89" t="str">
        <f t="shared" si="130"/>
        <v/>
      </c>
      <c r="AIS89" t="str">
        <f t="shared" si="130"/>
        <v/>
      </c>
      <c r="AIT89" t="str">
        <f t="shared" si="130"/>
        <v/>
      </c>
      <c r="AIU89" t="str">
        <f t="shared" si="130"/>
        <v/>
      </c>
      <c r="AIV89" t="str">
        <f t="shared" si="130"/>
        <v/>
      </c>
      <c r="AIW89" t="str">
        <f t="shared" si="130"/>
        <v/>
      </c>
      <c r="AIX89" t="str">
        <f t="shared" si="130"/>
        <v/>
      </c>
      <c r="AIY89" t="str">
        <f t="shared" si="130"/>
        <v/>
      </c>
      <c r="AIZ89" t="str">
        <f t="shared" si="130"/>
        <v/>
      </c>
      <c r="AJA89" t="str">
        <f t="shared" si="130"/>
        <v/>
      </c>
      <c r="AJB89" t="str">
        <f t="shared" si="130"/>
        <v/>
      </c>
      <c r="AJC89" t="str">
        <f t="shared" si="130"/>
        <v/>
      </c>
      <c r="AJD89" t="str">
        <f t="shared" si="130"/>
        <v/>
      </c>
      <c r="AJE89" t="str">
        <f t="shared" si="130"/>
        <v/>
      </c>
      <c r="AJF89" t="str">
        <f t="shared" si="130"/>
        <v/>
      </c>
      <c r="AJG89" t="str">
        <f t="shared" si="130"/>
        <v/>
      </c>
      <c r="AJH89" t="str">
        <f t="shared" si="130"/>
        <v/>
      </c>
      <c r="AJI89" t="str">
        <f t="shared" si="130"/>
        <v/>
      </c>
      <c r="AJJ89" t="str">
        <f t="shared" si="130"/>
        <v/>
      </c>
      <c r="AJK89" t="str">
        <f t="shared" si="130"/>
        <v/>
      </c>
      <c r="AJL89" t="str">
        <f t="shared" si="130"/>
        <v/>
      </c>
      <c r="AJM89" t="str">
        <f t="shared" si="130"/>
        <v/>
      </c>
      <c r="AJN89" t="str">
        <f t="shared" si="130"/>
        <v/>
      </c>
      <c r="AJO89" t="str">
        <f t="shared" si="130"/>
        <v/>
      </c>
      <c r="AJP89" t="str">
        <f t="shared" si="130"/>
        <v/>
      </c>
      <c r="AJQ89" t="str">
        <f t="shared" si="130"/>
        <v/>
      </c>
      <c r="AJR89" t="str">
        <f t="shared" si="130"/>
        <v/>
      </c>
      <c r="AJS89" t="str">
        <f t="shared" si="130"/>
        <v/>
      </c>
      <c r="AJT89" t="str">
        <f t="shared" si="130"/>
        <v/>
      </c>
      <c r="AJU89" t="str">
        <f t="shared" si="130"/>
        <v/>
      </c>
      <c r="AJV89" t="str">
        <f t="shared" si="130"/>
        <v/>
      </c>
      <c r="AJW89" t="str">
        <f t="shared" ref="AJW89:AKV89" si="131">IFERROR(AJW11/AJW78,"")</f>
        <v/>
      </c>
      <c r="AJX89" t="str">
        <f t="shared" si="131"/>
        <v/>
      </c>
      <c r="AJY89" t="str">
        <f t="shared" si="131"/>
        <v/>
      </c>
      <c r="AJZ89" t="str">
        <f t="shared" si="131"/>
        <v/>
      </c>
      <c r="AKA89" t="str">
        <f t="shared" si="131"/>
        <v/>
      </c>
      <c r="AKB89" t="str">
        <f t="shared" si="131"/>
        <v/>
      </c>
      <c r="AKC89" t="str">
        <f t="shared" si="131"/>
        <v/>
      </c>
      <c r="AKD89" t="str">
        <f t="shared" si="131"/>
        <v/>
      </c>
      <c r="AKE89" t="str">
        <f t="shared" si="131"/>
        <v/>
      </c>
      <c r="AKF89" t="str">
        <f t="shared" si="131"/>
        <v/>
      </c>
      <c r="AKG89" t="str">
        <f t="shared" si="131"/>
        <v/>
      </c>
      <c r="AKH89" t="str">
        <f t="shared" si="131"/>
        <v/>
      </c>
      <c r="AKI89" t="str">
        <f t="shared" si="131"/>
        <v/>
      </c>
      <c r="AKJ89" t="str">
        <f t="shared" si="131"/>
        <v/>
      </c>
      <c r="AKK89" t="str">
        <f t="shared" si="131"/>
        <v/>
      </c>
      <c r="AKL89" t="str">
        <f t="shared" si="131"/>
        <v/>
      </c>
      <c r="AKM89" t="str">
        <f t="shared" si="131"/>
        <v/>
      </c>
      <c r="AKN89" t="str">
        <f t="shared" si="131"/>
        <v/>
      </c>
      <c r="AKO89" t="str">
        <f t="shared" si="131"/>
        <v/>
      </c>
      <c r="AKP89" t="str">
        <f t="shared" si="131"/>
        <v/>
      </c>
      <c r="AKQ89" t="str">
        <f t="shared" si="131"/>
        <v/>
      </c>
      <c r="AKR89" t="str">
        <f t="shared" si="131"/>
        <v/>
      </c>
      <c r="AKS89" t="str">
        <f t="shared" si="131"/>
        <v/>
      </c>
      <c r="AKT89" t="str">
        <f t="shared" si="131"/>
        <v/>
      </c>
      <c r="AKU89" t="str">
        <f t="shared" si="131"/>
        <v/>
      </c>
      <c r="AKV89" t="str">
        <f t="shared" si="131"/>
        <v/>
      </c>
      <c r="AKW89" t="str">
        <f>IFERROR(AKW11/AKW78,"")</f>
        <v/>
      </c>
      <c r="AKX89" t="str">
        <f t="shared" ref="AKX89:ANI89" si="132">IFERROR(AKX11/AKX78,"")</f>
        <v/>
      </c>
      <c r="AKY89" t="str">
        <f t="shared" si="132"/>
        <v/>
      </c>
      <c r="AKZ89" t="str">
        <f t="shared" si="132"/>
        <v/>
      </c>
      <c r="ALA89" t="str">
        <f t="shared" si="132"/>
        <v/>
      </c>
      <c r="ALB89" t="str">
        <f t="shared" si="132"/>
        <v/>
      </c>
      <c r="ALC89" t="str">
        <f t="shared" si="132"/>
        <v/>
      </c>
      <c r="ALD89" t="str">
        <f t="shared" si="132"/>
        <v/>
      </c>
      <c r="ALE89" t="str">
        <f t="shared" si="132"/>
        <v/>
      </c>
      <c r="ALF89" t="str">
        <f t="shared" si="132"/>
        <v/>
      </c>
      <c r="ALG89" t="str">
        <f t="shared" si="132"/>
        <v/>
      </c>
      <c r="ALH89" t="str">
        <f t="shared" si="132"/>
        <v/>
      </c>
      <c r="ALI89" t="str">
        <f t="shared" si="132"/>
        <v/>
      </c>
      <c r="ALJ89" t="str">
        <f t="shared" si="132"/>
        <v/>
      </c>
      <c r="ALK89" t="str">
        <f t="shared" si="132"/>
        <v/>
      </c>
      <c r="ALL89" t="str">
        <f t="shared" si="132"/>
        <v/>
      </c>
      <c r="ALM89" t="str">
        <f t="shared" si="132"/>
        <v/>
      </c>
      <c r="ALN89" t="str">
        <f t="shared" si="132"/>
        <v/>
      </c>
      <c r="ALO89" t="str">
        <f t="shared" si="132"/>
        <v/>
      </c>
      <c r="ALP89" t="str">
        <f t="shared" si="132"/>
        <v/>
      </c>
      <c r="ALQ89" t="str">
        <f t="shared" si="132"/>
        <v/>
      </c>
      <c r="ALR89" t="str">
        <f t="shared" si="132"/>
        <v/>
      </c>
      <c r="ALS89" t="str">
        <f t="shared" si="132"/>
        <v/>
      </c>
      <c r="ALT89" t="str">
        <f t="shared" si="132"/>
        <v/>
      </c>
      <c r="ALU89" t="str">
        <f t="shared" si="132"/>
        <v/>
      </c>
      <c r="ALV89" t="str">
        <f t="shared" si="132"/>
        <v/>
      </c>
      <c r="ALW89" t="str">
        <f t="shared" si="132"/>
        <v/>
      </c>
      <c r="ALX89" t="str">
        <f t="shared" si="132"/>
        <v/>
      </c>
      <c r="ALY89" t="str">
        <f t="shared" si="132"/>
        <v/>
      </c>
      <c r="ALZ89" t="str">
        <f t="shared" si="132"/>
        <v/>
      </c>
      <c r="AMA89" t="str">
        <f t="shared" si="132"/>
        <v/>
      </c>
      <c r="AMB89" t="str">
        <f t="shared" si="132"/>
        <v/>
      </c>
      <c r="AMC89" t="str">
        <f t="shared" si="132"/>
        <v/>
      </c>
      <c r="AMD89" t="str">
        <f t="shared" si="132"/>
        <v/>
      </c>
      <c r="AME89" t="str">
        <f t="shared" si="132"/>
        <v/>
      </c>
      <c r="AMF89" t="str">
        <f t="shared" si="132"/>
        <v/>
      </c>
      <c r="AMG89" t="str">
        <f t="shared" si="132"/>
        <v/>
      </c>
      <c r="AMH89" t="str">
        <f t="shared" si="132"/>
        <v/>
      </c>
      <c r="AMI89" t="str">
        <f t="shared" si="132"/>
        <v/>
      </c>
      <c r="AMJ89" t="str">
        <f t="shared" si="132"/>
        <v/>
      </c>
      <c r="AMK89" t="str">
        <f t="shared" si="132"/>
        <v/>
      </c>
      <c r="AML89" t="str">
        <f t="shared" si="132"/>
        <v/>
      </c>
      <c r="AMM89" t="str">
        <f t="shared" si="132"/>
        <v/>
      </c>
      <c r="AMN89" t="str">
        <f t="shared" si="132"/>
        <v/>
      </c>
      <c r="AMO89" t="str">
        <f t="shared" si="132"/>
        <v/>
      </c>
      <c r="AMP89" t="str">
        <f t="shared" si="132"/>
        <v/>
      </c>
      <c r="AMQ89" t="str">
        <f t="shared" si="132"/>
        <v/>
      </c>
      <c r="AMR89" t="str">
        <f t="shared" si="132"/>
        <v/>
      </c>
      <c r="AMS89" t="str">
        <f t="shared" si="132"/>
        <v/>
      </c>
      <c r="AMT89" t="str">
        <f t="shared" si="132"/>
        <v/>
      </c>
      <c r="AMU89" t="str">
        <f t="shared" si="132"/>
        <v/>
      </c>
      <c r="AMV89" t="str">
        <f t="shared" si="132"/>
        <v/>
      </c>
      <c r="AMW89" t="str">
        <f t="shared" si="132"/>
        <v/>
      </c>
      <c r="AMX89" t="str">
        <f t="shared" si="132"/>
        <v/>
      </c>
      <c r="AMY89" t="str">
        <f t="shared" si="132"/>
        <v/>
      </c>
      <c r="AMZ89" t="str">
        <f t="shared" si="132"/>
        <v/>
      </c>
      <c r="ANA89" t="str">
        <f t="shared" si="132"/>
        <v/>
      </c>
      <c r="ANB89" t="str">
        <f t="shared" si="132"/>
        <v/>
      </c>
      <c r="ANC89" t="str">
        <f t="shared" si="132"/>
        <v/>
      </c>
      <c r="AND89" t="str">
        <f t="shared" si="132"/>
        <v/>
      </c>
      <c r="ANE89" t="str">
        <f t="shared" si="132"/>
        <v/>
      </c>
      <c r="ANF89" t="str">
        <f t="shared" si="132"/>
        <v/>
      </c>
      <c r="ANG89" t="str">
        <f t="shared" si="132"/>
        <v/>
      </c>
      <c r="ANH89" t="str">
        <f t="shared" si="132"/>
        <v/>
      </c>
      <c r="ANI89" t="str">
        <f t="shared" si="132"/>
        <v/>
      </c>
      <c r="ANJ89" t="str">
        <f t="shared" ref="ANJ89:APU89" si="133">IFERROR(ANJ11/ANJ78,"")</f>
        <v/>
      </c>
      <c r="ANK89" t="str">
        <f t="shared" si="133"/>
        <v/>
      </c>
      <c r="ANL89" t="str">
        <f t="shared" si="133"/>
        <v/>
      </c>
      <c r="ANM89" t="str">
        <f t="shared" si="133"/>
        <v/>
      </c>
      <c r="ANN89" t="str">
        <f t="shared" si="133"/>
        <v/>
      </c>
      <c r="ANO89" t="str">
        <f t="shared" si="133"/>
        <v/>
      </c>
      <c r="ANP89" t="str">
        <f t="shared" si="133"/>
        <v/>
      </c>
      <c r="ANQ89" t="str">
        <f t="shared" si="133"/>
        <v/>
      </c>
      <c r="ANR89" t="str">
        <f t="shared" si="133"/>
        <v/>
      </c>
      <c r="ANS89" t="str">
        <f t="shared" si="133"/>
        <v/>
      </c>
      <c r="ANT89" t="str">
        <f t="shared" si="133"/>
        <v/>
      </c>
      <c r="ANU89" t="str">
        <f t="shared" si="133"/>
        <v/>
      </c>
      <c r="ANV89" t="str">
        <f t="shared" si="133"/>
        <v/>
      </c>
      <c r="ANW89" t="str">
        <f t="shared" si="133"/>
        <v/>
      </c>
      <c r="ANX89" t="str">
        <f t="shared" si="133"/>
        <v/>
      </c>
      <c r="ANY89" t="str">
        <f t="shared" si="133"/>
        <v/>
      </c>
      <c r="ANZ89" t="str">
        <f t="shared" si="133"/>
        <v/>
      </c>
      <c r="AOA89" t="str">
        <f t="shared" si="133"/>
        <v/>
      </c>
      <c r="AOB89" t="str">
        <f t="shared" si="133"/>
        <v/>
      </c>
      <c r="AOC89" t="str">
        <f t="shared" si="133"/>
        <v/>
      </c>
      <c r="AOD89" t="str">
        <f t="shared" si="133"/>
        <v/>
      </c>
      <c r="AOE89" t="str">
        <f t="shared" si="133"/>
        <v/>
      </c>
      <c r="AOF89" t="str">
        <f t="shared" si="133"/>
        <v/>
      </c>
      <c r="AOG89" t="str">
        <f t="shared" si="133"/>
        <v/>
      </c>
      <c r="AOH89" t="str">
        <f t="shared" si="133"/>
        <v/>
      </c>
      <c r="AOI89" t="str">
        <f t="shared" si="133"/>
        <v/>
      </c>
      <c r="AOJ89" t="str">
        <f t="shared" si="133"/>
        <v/>
      </c>
      <c r="AOK89" t="str">
        <f t="shared" si="133"/>
        <v/>
      </c>
      <c r="AOL89" t="str">
        <f t="shared" si="133"/>
        <v/>
      </c>
      <c r="AOM89" t="str">
        <f t="shared" si="133"/>
        <v/>
      </c>
      <c r="AON89" t="str">
        <f t="shared" si="133"/>
        <v/>
      </c>
      <c r="AOO89" t="str">
        <f t="shared" si="133"/>
        <v/>
      </c>
      <c r="AOP89" t="str">
        <f t="shared" si="133"/>
        <v/>
      </c>
      <c r="AOQ89" t="str">
        <f t="shared" si="133"/>
        <v/>
      </c>
      <c r="AOR89" t="str">
        <f t="shared" si="133"/>
        <v/>
      </c>
      <c r="AOS89" t="str">
        <f t="shared" si="133"/>
        <v/>
      </c>
      <c r="AOT89" t="str">
        <f t="shared" si="133"/>
        <v/>
      </c>
      <c r="AOU89" t="str">
        <f t="shared" si="133"/>
        <v/>
      </c>
      <c r="AOV89" t="str">
        <f t="shared" si="133"/>
        <v/>
      </c>
      <c r="AOW89" t="str">
        <f t="shared" si="133"/>
        <v/>
      </c>
      <c r="AOX89" t="str">
        <f t="shared" si="133"/>
        <v/>
      </c>
      <c r="AOY89" t="str">
        <f t="shared" si="133"/>
        <v/>
      </c>
      <c r="AOZ89" t="str">
        <f t="shared" si="133"/>
        <v/>
      </c>
      <c r="APA89" t="str">
        <f t="shared" si="133"/>
        <v/>
      </c>
      <c r="APB89" t="str">
        <f t="shared" si="133"/>
        <v/>
      </c>
      <c r="APC89" t="str">
        <f t="shared" si="133"/>
        <v/>
      </c>
      <c r="APD89" t="str">
        <f t="shared" si="133"/>
        <v/>
      </c>
      <c r="APE89" t="str">
        <f t="shared" si="133"/>
        <v/>
      </c>
      <c r="APF89" t="str">
        <f t="shared" si="133"/>
        <v/>
      </c>
      <c r="APG89" t="str">
        <f t="shared" si="133"/>
        <v/>
      </c>
      <c r="APH89" t="str">
        <f t="shared" si="133"/>
        <v/>
      </c>
      <c r="API89" t="str">
        <f t="shared" si="133"/>
        <v/>
      </c>
      <c r="APJ89" t="str">
        <f t="shared" si="133"/>
        <v/>
      </c>
      <c r="APK89" t="str">
        <f t="shared" si="133"/>
        <v/>
      </c>
      <c r="APL89" t="str">
        <f t="shared" si="133"/>
        <v/>
      </c>
      <c r="APM89" t="str">
        <f t="shared" si="133"/>
        <v/>
      </c>
      <c r="APN89" t="str">
        <f t="shared" si="133"/>
        <v/>
      </c>
      <c r="APO89" t="str">
        <f t="shared" si="133"/>
        <v/>
      </c>
      <c r="APP89" t="str">
        <f t="shared" si="133"/>
        <v/>
      </c>
      <c r="APQ89" t="str">
        <f t="shared" si="133"/>
        <v/>
      </c>
      <c r="APR89" t="str">
        <f t="shared" si="133"/>
        <v/>
      </c>
      <c r="APS89" t="str">
        <f t="shared" si="133"/>
        <v/>
      </c>
      <c r="APT89" t="str">
        <f t="shared" si="133"/>
        <v/>
      </c>
      <c r="APU89" t="str">
        <f t="shared" si="133"/>
        <v/>
      </c>
      <c r="APV89" t="str">
        <f t="shared" ref="APV89:ASG89" si="134">IFERROR(APV11/APV78,"")</f>
        <v/>
      </c>
      <c r="APW89" t="str">
        <f t="shared" si="134"/>
        <v/>
      </c>
      <c r="APX89" t="str">
        <f t="shared" si="134"/>
        <v/>
      </c>
      <c r="APY89" t="str">
        <f t="shared" si="134"/>
        <v/>
      </c>
      <c r="APZ89" t="str">
        <f t="shared" si="134"/>
        <v/>
      </c>
      <c r="AQA89" t="str">
        <f t="shared" si="134"/>
        <v/>
      </c>
      <c r="AQB89" t="str">
        <f t="shared" si="134"/>
        <v/>
      </c>
      <c r="AQC89" t="str">
        <f t="shared" si="134"/>
        <v/>
      </c>
      <c r="AQD89" t="str">
        <f t="shared" si="134"/>
        <v/>
      </c>
      <c r="AQE89" t="str">
        <f t="shared" si="134"/>
        <v/>
      </c>
      <c r="AQF89" t="str">
        <f t="shared" si="134"/>
        <v/>
      </c>
      <c r="AQG89" t="str">
        <f t="shared" si="134"/>
        <v/>
      </c>
      <c r="AQH89" t="str">
        <f t="shared" si="134"/>
        <v/>
      </c>
      <c r="AQI89" t="str">
        <f t="shared" si="134"/>
        <v/>
      </c>
      <c r="AQJ89" t="str">
        <f t="shared" si="134"/>
        <v/>
      </c>
      <c r="AQK89" t="str">
        <f t="shared" si="134"/>
        <v/>
      </c>
      <c r="AQL89" t="str">
        <f t="shared" si="134"/>
        <v/>
      </c>
      <c r="AQM89" t="str">
        <f t="shared" si="134"/>
        <v/>
      </c>
      <c r="AQN89" t="str">
        <f t="shared" si="134"/>
        <v/>
      </c>
      <c r="AQO89" t="str">
        <f t="shared" si="134"/>
        <v/>
      </c>
      <c r="AQP89" t="str">
        <f t="shared" si="134"/>
        <v/>
      </c>
      <c r="AQQ89" t="str">
        <f t="shared" si="134"/>
        <v/>
      </c>
      <c r="AQR89" t="str">
        <f t="shared" si="134"/>
        <v/>
      </c>
      <c r="AQS89" t="str">
        <f t="shared" si="134"/>
        <v/>
      </c>
      <c r="AQT89" t="str">
        <f t="shared" si="134"/>
        <v/>
      </c>
      <c r="AQU89" t="str">
        <f t="shared" si="134"/>
        <v/>
      </c>
      <c r="AQV89" t="str">
        <f t="shared" si="134"/>
        <v/>
      </c>
      <c r="AQW89" t="str">
        <f t="shared" si="134"/>
        <v/>
      </c>
      <c r="AQX89" t="str">
        <f t="shared" si="134"/>
        <v/>
      </c>
      <c r="AQY89" t="str">
        <f t="shared" si="134"/>
        <v/>
      </c>
      <c r="AQZ89" t="str">
        <f t="shared" si="134"/>
        <v/>
      </c>
      <c r="ARA89" t="str">
        <f t="shared" si="134"/>
        <v/>
      </c>
      <c r="ARB89" t="str">
        <f t="shared" si="134"/>
        <v/>
      </c>
      <c r="ARC89" t="str">
        <f t="shared" si="134"/>
        <v/>
      </c>
      <c r="ARD89" t="str">
        <f t="shared" si="134"/>
        <v/>
      </c>
      <c r="ARE89" t="str">
        <f t="shared" si="134"/>
        <v/>
      </c>
      <c r="ARF89" t="str">
        <f t="shared" si="134"/>
        <v/>
      </c>
      <c r="ARG89" t="str">
        <f t="shared" si="134"/>
        <v/>
      </c>
      <c r="ARH89" t="str">
        <f t="shared" si="134"/>
        <v/>
      </c>
      <c r="ARI89" t="str">
        <f t="shared" si="134"/>
        <v/>
      </c>
      <c r="ARJ89" t="str">
        <f t="shared" si="134"/>
        <v/>
      </c>
      <c r="ARK89" t="str">
        <f t="shared" si="134"/>
        <v/>
      </c>
      <c r="ARL89" t="str">
        <f t="shared" si="134"/>
        <v/>
      </c>
      <c r="ARM89" t="str">
        <f t="shared" si="134"/>
        <v/>
      </c>
      <c r="ARN89" t="str">
        <f t="shared" si="134"/>
        <v/>
      </c>
      <c r="ARO89" t="str">
        <f t="shared" si="134"/>
        <v/>
      </c>
      <c r="ARP89" t="str">
        <f t="shared" si="134"/>
        <v/>
      </c>
      <c r="ARQ89" t="str">
        <f t="shared" si="134"/>
        <v/>
      </c>
      <c r="ARR89" t="str">
        <f t="shared" si="134"/>
        <v/>
      </c>
      <c r="ARS89" t="str">
        <f t="shared" si="134"/>
        <v/>
      </c>
      <c r="ART89" t="str">
        <f t="shared" si="134"/>
        <v/>
      </c>
      <c r="ARU89" t="str">
        <f t="shared" si="134"/>
        <v/>
      </c>
      <c r="ARV89" t="str">
        <f t="shared" si="134"/>
        <v/>
      </c>
      <c r="ARW89" t="str">
        <f t="shared" si="134"/>
        <v/>
      </c>
      <c r="ARX89" t="str">
        <f t="shared" si="134"/>
        <v/>
      </c>
      <c r="ARY89" t="str">
        <f t="shared" si="134"/>
        <v/>
      </c>
      <c r="ARZ89" t="str">
        <f t="shared" si="134"/>
        <v/>
      </c>
      <c r="ASA89" t="str">
        <f t="shared" si="134"/>
        <v/>
      </c>
      <c r="ASB89" t="str">
        <f t="shared" si="134"/>
        <v/>
      </c>
      <c r="ASC89" t="str">
        <f t="shared" si="134"/>
        <v/>
      </c>
      <c r="ASD89" t="str">
        <f t="shared" si="134"/>
        <v/>
      </c>
      <c r="ASE89" t="str">
        <f t="shared" si="134"/>
        <v/>
      </c>
      <c r="ASF89" t="str">
        <f t="shared" si="134"/>
        <v/>
      </c>
      <c r="ASG89" t="str">
        <f t="shared" si="134"/>
        <v/>
      </c>
      <c r="ASH89" t="str">
        <f t="shared" ref="ASH89:AUS89" si="135">IFERROR(ASH11/ASH78,"")</f>
        <v/>
      </c>
      <c r="ASI89" t="str">
        <f t="shared" si="135"/>
        <v/>
      </c>
      <c r="ASJ89" t="str">
        <f t="shared" si="135"/>
        <v/>
      </c>
      <c r="ASK89" t="str">
        <f t="shared" si="135"/>
        <v/>
      </c>
      <c r="ASL89" t="str">
        <f t="shared" si="135"/>
        <v/>
      </c>
      <c r="ASM89" t="str">
        <f t="shared" si="135"/>
        <v/>
      </c>
      <c r="ASN89" t="str">
        <f t="shared" si="135"/>
        <v/>
      </c>
      <c r="ASO89" t="str">
        <f t="shared" si="135"/>
        <v/>
      </c>
      <c r="ASP89" t="str">
        <f t="shared" si="135"/>
        <v/>
      </c>
      <c r="ASQ89" t="str">
        <f t="shared" si="135"/>
        <v/>
      </c>
      <c r="ASR89" t="str">
        <f t="shared" si="135"/>
        <v/>
      </c>
      <c r="ASS89" t="str">
        <f t="shared" si="135"/>
        <v/>
      </c>
      <c r="AST89" t="str">
        <f t="shared" si="135"/>
        <v/>
      </c>
      <c r="ASU89" t="str">
        <f t="shared" si="135"/>
        <v/>
      </c>
      <c r="ASV89" t="str">
        <f t="shared" si="135"/>
        <v/>
      </c>
      <c r="ASW89" t="str">
        <f t="shared" si="135"/>
        <v/>
      </c>
      <c r="ASX89" t="str">
        <f t="shared" si="135"/>
        <v/>
      </c>
      <c r="ASY89" t="str">
        <f t="shared" si="135"/>
        <v/>
      </c>
      <c r="ASZ89" t="str">
        <f t="shared" si="135"/>
        <v/>
      </c>
      <c r="ATA89" t="str">
        <f t="shared" si="135"/>
        <v/>
      </c>
      <c r="ATB89" t="str">
        <f t="shared" si="135"/>
        <v/>
      </c>
      <c r="ATC89" t="str">
        <f t="shared" si="135"/>
        <v/>
      </c>
      <c r="ATD89" t="str">
        <f t="shared" si="135"/>
        <v/>
      </c>
      <c r="ATE89" t="str">
        <f t="shared" si="135"/>
        <v/>
      </c>
      <c r="ATF89" t="str">
        <f t="shared" si="135"/>
        <v/>
      </c>
      <c r="ATG89" t="str">
        <f t="shared" si="135"/>
        <v/>
      </c>
      <c r="ATH89" t="str">
        <f t="shared" si="135"/>
        <v/>
      </c>
      <c r="ATI89" t="str">
        <f t="shared" si="135"/>
        <v/>
      </c>
      <c r="ATJ89" t="str">
        <f t="shared" si="135"/>
        <v/>
      </c>
      <c r="ATK89" t="str">
        <f t="shared" si="135"/>
        <v/>
      </c>
      <c r="ATL89" t="str">
        <f t="shared" si="135"/>
        <v/>
      </c>
      <c r="ATM89" t="str">
        <f t="shared" si="135"/>
        <v/>
      </c>
      <c r="ATN89" t="str">
        <f t="shared" si="135"/>
        <v/>
      </c>
      <c r="ATO89" t="str">
        <f t="shared" si="135"/>
        <v/>
      </c>
      <c r="ATP89" t="str">
        <f t="shared" si="135"/>
        <v/>
      </c>
      <c r="ATQ89" t="str">
        <f t="shared" si="135"/>
        <v/>
      </c>
      <c r="ATR89" t="str">
        <f t="shared" si="135"/>
        <v/>
      </c>
      <c r="ATS89" t="str">
        <f t="shared" si="135"/>
        <v/>
      </c>
      <c r="ATT89" t="str">
        <f t="shared" si="135"/>
        <v/>
      </c>
      <c r="ATU89" t="str">
        <f t="shared" si="135"/>
        <v/>
      </c>
      <c r="ATV89" t="str">
        <f t="shared" si="135"/>
        <v/>
      </c>
      <c r="ATW89" t="str">
        <f t="shared" si="135"/>
        <v/>
      </c>
      <c r="ATX89" t="str">
        <f t="shared" si="135"/>
        <v/>
      </c>
      <c r="ATY89" t="str">
        <f t="shared" si="135"/>
        <v/>
      </c>
      <c r="ATZ89" t="str">
        <f t="shared" si="135"/>
        <v/>
      </c>
      <c r="AUA89" t="str">
        <f t="shared" si="135"/>
        <v/>
      </c>
      <c r="AUB89" t="str">
        <f t="shared" si="135"/>
        <v/>
      </c>
      <c r="AUC89" t="str">
        <f t="shared" si="135"/>
        <v/>
      </c>
      <c r="AUD89" t="str">
        <f t="shared" si="135"/>
        <v/>
      </c>
      <c r="AUE89" t="str">
        <f t="shared" si="135"/>
        <v/>
      </c>
      <c r="AUF89" t="str">
        <f t="shared" si="135"/>
        <v/>
      </c>
      <c r="AUG89" t="str">
        <f t="shared" si="135"/>
        <v/>
      </c>
      <c r="AUH89" t="str">
        <f t="shared" si="135"/>
        <v/>
      </c>
      <c r="AUI89" t="str">
        <f t="shared" si="135"/>
        <v/>
      </c>
      <c r="AUJ89" t="str">
        <f t="shared" si="135"/>
        <v/>
      </c>
      <c r="AUK89" t="str">
        <f t="shared" si="135"/>
        <v/>
      </c>
      <c r="AUL89" t="str">
        <f t="shared" si="135"/>
        <v/>
      </c>
      <c r="AUM89" t="str">
        <f t="shared" si="135"/>
        <v/>
      </c>
      <c r="AUN89" t="str">
        <f t="shared" si="135"/>
        <v/>
      </c>
      <c r="AUO89" t="str">
        <f t="shared" si="135"/>
        <v/>
      </c>
      <c r="AUP89" t="str">
        <f t="shared" si="135"/>
        <v/>
      </c>
      <c r="AUQ89" t="str">
        <f t="shared" si="135"/>
        <v/>
      </c>
      <c r="AUR89" t="str">
        <f t="shared" si="135"/>
        <v/>
      </c>
      <c r="AUS89" t="str">
        <f t="shared" si="135"/>
        <v/>
      </c>
      <c r="AUT89" t="str">
        <f t="shared" ref="AUT89:AXE89" si="136">IFERROR(AUT11/AUT78,"")</f>
        <v/>
      </c>
      <c r="AUU89" t="str">
        <f t="shared" si="136"/>
        <v/>
      </c>
      <c r="AUV89" t="str">
        <f t="shared" si="136"/>
        <v/>
      </c>
      <c r="AUW89" t="str">
        <f t="shared" si="136"/>
        <v/>
      </c>
      <c r="AUX89" t="str">
        <f t="shared" si="136"/>
        <v/>
      </c>
      <c r="AUY89" t="str">
        <f t="shared" si="136"/>
        <v/>
      </c>
      <c r="AUZ89" t="str">
        <f t="shared" si="136"/>
        <v/>
      </c>
      <c r="AVA89" t="str">
        <f t="shared" si="136"/>
        <v/>
      </c>
      <c r="AVB89" t="str">
        <f t="shared" si="136"/>
        <v/>
      </c>
      <c r="AVC89" t="str">
        <f t="shared" si="136"/>
        <v/>
      </c>
      <c r="AVD89" t="str">
        <f t="shared" si="136"/>
        <v/>
      </c>
      <c r="AVE89" t="str">
        <f t="shared" si="136"/>
        <v/>
      </c>
      <c r="AVF89" t="str">
        <f t="shared" si="136"/>
        <v/>
      </c>
      <c r="AVG89" t="str">
        <f t="shared" si="136"/>
        <v/>
      </c>
      <c r="AVH89" t="str">
        <f t="shared" si="136"/>
        <v/>
      </c>
      <c r="AVI89" t="str">
        <f t="shared" si="136"/>
        <v/>
      </c>
      <c r="AVJ89" t="str">
        <f t="shared" si="136"/>
        <v/>
      </c>
      <c r="AVK89" t="str">
        <f t="shared" si="136"/>
        <v/>
      </c>
      <c r="AVL89" t="str">
        <f t="shared" si="136"/>
        <v/>
      </c>
      <c r="AVM89" t="str">
        <f t="shared" si="136"/>
        <v/>
      </c>
      <c r="AVN89" t="str">
        <f t="shared" si="136"/>
        <v/>
      </c>
      <c r="AVO89" t="str">
        <f t="shared" si="136"/>
        <v/>
      </c>
      <c r="AVP89" t="str">
        <f t="shared" si="136"/>
        <v/>
      </c>
      <c r="AVQ89" t="str">
        <f t="shared" si="136"/>
        <v/>
      </c>
      <c r="AVR89" t="str">
        <f t="shared" si="136"/>
        <v/>
      </c>
      <c r="AVS89" t="str">
        <f t="shared" si="136"/>
        <v/>
      </c>
      <c r="AVT89" t="str">
        <f t="shared" si="136"/>
        <v/>
      </c>
      <c r="AVU89" t="str">
        <f t="shared" si="136"/>
        <v/>
      </c>
      <c r="AVV89" t="str">
        <f t="shared" si="136"/>
        <v/>
      </c>
      <c r="AVW89" t="str">
        <f t="shared" si="136"/>
        <v/>
      </c>
      <c r="AVX89" t="str">
        <f t="shared" si="136"/>
        <v/>
      </c>
      <c r="AVY89" t="str">
        <f t="shared" si="136"/>
        <v/>
      </c>
      <c r="AVZ89" t="str">
        <f t="shared" si="136"/>
        <v/>
      </c>
      <c r="AWA89" t="str">
        <f t="shared" si="136"/>
        <v/>
      </c>
      <c r="AWB89" t="str">
        <f t="shared" si="136"/>
        <v/>
      </c>
      <c r="AWC89" t="str">
        <f t="shared" si="136"/>
        <v/>
      </c>
      <c r="AWD89" t="str">
        <f t="shared" si="136"/>
        <v/>
      </c>
      <c r="AWE89" t="str">
        <f t="shared" si="136"/>
        <v/>
      </c>
      <c r="AWF89" t="str">
        <f t="shared" si="136"/>
        <v/>
      </c>
      <c r="AWG89" t="str">
        <f t="shared" si="136"/>
        <v/>
      </c>
      <c r="AWH89" t="str">
        <f t="shared" si="136"/>
        <v/>
      </c>
      <c r="AWI89" t="str">
        <f t="shared" si="136"/>
        <v/>
      </c>
      <c r="AWJ89" t="str">
        <f t="shared" si="136"/>
        <v/>
      </c>
      <c r="AWK89" t="str">
        <f t="shared" si="136"/>
        <v/>
      </c>
      <c r="AWL89" t="str">
        <f t="shared" si="136"/>
        <v/>
      </c>
      <c r="AWM89" t="str">
        <f t="shared" si="136"/>
        <v/>
      </c>
      <c r="AWN89" t="str">
        <f t="shared" si="136"/>
        <v/>
      </c>
      <c r="AWO89" t="str">
        <f t="shared" si="136"/>
        <v/>
      </c>
      <c r="AWP89" t="str">
        <f t="shared" si="136"/>
        <v/>
      </c>
      <c r="AWQ89" t="str">
        <f t="shared" si="136"/>
        <v/>
      </c>
      <c r="AWR89" t="str">
        <f t="shared" si="136"/>
        <v/>
      </c>
      <c r="AWS89" t="str">
        <f t="shared" si="136"/>
        <v/>
      </c>
      <c r="AWT89" t="str">
        <f t="shared" si="136"/>
        <v/>
      </c>
      <c r="AWU89" t="str">
        <f t="shared" si="136"/>
        <v/>
      </c>
      <c r="AWV89" t="str">
        <f t="shared" si="136"/>
        <v/>
      </c>
      <c r="AWW89" t="str">
        <f t="shared" si="136"/>
        <v/>
      </c>
      <c r="AWX89" t="str">
        <f t="shared" si="136"/>
        <v/>
      </c>
      <c r="AWY89" t="str">
        <f t="shared" si="136"/>
        <v/>
      </c>
      <c r="AWZ89" t="str">
        <f t="shared" si="136"/>
        <v/>
      </c>
      <c r="AXA89" t="str">
        <f t="shared" si="136"/>
        <v/>
      </c>
      <c r="AXB89" t="str">
        <f t="shared" si="136"/>
        <v/>
      </c>
      <c r="AXC89" t="str">
        <f t="shared" si="136"/>
        <v/>
      </c>
      <c r="AXD89" t="str">
        <f t="shared" si="136"/>
        <v/>
      </c>
      <c r="AXE89" t="str">
        <f t="shared" si="136"/>
        <v/>
      </c>
      <c r="AXF89" t="str">
        <f t="shared" ref="AXF89:AZQ89" si="137">IFERROR(AXF11/AXF78,"")</f>
        <v/>
      </c>
      <c r="AXG89" t="str">
        <f t="shared" si="137"/>
        <v/>
      </c>
      <c r="AXH89" t="str">
        <f t="shared" si="137"/>
        <v/>
      </c>
      <c r="AXI89" t="str">
        <f t="shared" si="137"/>
        <v/>
      </c>
      <c r="AXJ89" t="str">
        <f t="shared" si="137"/>
        <v/>
      </c>
      <c r="AXK89" t="str">
        <f t="shared" si="137"/>
        <v/>
      </c>
      <c r="AXL89" t="str">
        <f t="shared" si="137"/>
        <v/>
      </c>
      <c r="AXM89" t="str">
        <f t="shared" si="137"/>
        <v/>
      </c>
      <c r="AXN89" t="str">
        <f t="shared" si="137"/>
        <v/>
      </c>
      <c r="AXO89" t="str">
        <f t="shared" si="137"/>
        <v/>
      </c>
      <c r="AXP89" t="str">
        <f t="shared" si="137"/>
        <v/>
      </c>
      <c r="AXQ89" t="str">
        <f t="shared" si="137"/>
        <v/>
      </c>
      <c r="AXR89" t="str">
        <f t="shared" si="137"/>
        <v/>
      </c>
      <c r="AXS89" t="str">
        <f t="shared" si="137"/>
        <v/>
      </c>
      <c r="AXT89" t="str">
        <f t="shared" si="137"/>
        <v/>
      </c>
      <c r="AXU89" t="str">
        <f t="shared" si="137"/>
        <v/>
      </c>
      <c r="AXV89" t="str">
        <f t="shared" si="137"/>
        <v/>
      </c>
      <c r="AXW89" t="str">
        <f t="shared" si="137"/>
        <v/>
      </c>
      <c r="AXX89" t="str">
        <f t="shared" si="137"/>
        <v/>
      </c>
      <c r="AXY89" t="str">
        <f t="shared" si="137"/>
        <v/>
      </c>
      <c r="AXZ89" t="str">
        <f t="shared" si="137"/>
        <v/>
      </c>
      <c r="AYA89" t="str">
        <f t="shared" si="137"/>
        <v/>
      </c>
      <c r="AYB89" t="str">
        <f t="shared" si="137"/>
        <v/>
      </c>
      <c r="AYC89" t="str">
        <f t="shared" si="137"/>
        <v/>
      </c>
      <c r="AYD89" t="str">
        <f t="shared" si="137"/>
        <v/>
      </c>
      <c r="AYE89" t="str">
        <f t="shared" si="137"/>
        <v/>
      </c>
      <c r="AYF89" t="str">
        <f t="shared" si="137"/>
        <v/>
      </c>
      <c r="AYG89" t="str">
        <f t="shared" si="137"/>
        <v/>
      </c>
      <c r="AYH89" t="str">
        <f t="shared" si="137"/>
        <v/>
      </c>
      <c r="AYI89" t="str">
        <f t="shared" si="137"/>
        <v/>
      </c>
      <c r="AYJ89" t="str">
        <f t="shared" si="137"/>
        <v/>
      </c>
      <c r="AYK89" t="str">
        <f t="shared" si="137"/>
        <v/>
      </c>
      <c r="AYL89" t="str">
        <f t="shared" si="137"/>
        <v/>
      </c>
      <c r="AYM89" t="str">
        <f t="shared" si="137"/>
        <v/>
      </c>
      <c r="AYN89" t="str">
        <f t="shared" si="137"/>
        <v/>
      </c>
      <c r="AYO89" t="str">
        <f t="shared" si="137"/>
        <v/>
      </c>
      <c r="AYP89" t="str">
        <f t="shared" si="137"/>
        <v/>
      </c>
      <c r="AYQ89" t="str">
        <f t="shared" si="137"/>
        <v/>
      </c>
      <c r="AYR89" t="str">
        <f t="shared" si="137"/>
        <v/>
      </c>
      <c r="AYS89" t="str">
        <f t="shared" si="137"/>
        <v/>
      </c>
      <c r="AYT89" t="str">
        <f t="shared" si="137"/>
        <v/>
      </c>
      <c r="AYU89" t="str">
        <f t="shared" si="137"/>
        <v/>
      </c>
      <c r="AYV89" t="str">
        <f t="shared" si="137"/>
        <v/>
      </c>
      <c r="AYW89" t="str">
        <f t="shared" si="137"/>
        <v/>
      </c>
      <c r="AYX89" t="str">
        <f t="shared" si="137"/>
        <v/>
      </c>
      <c r="AYY89" t="str">
        <f t="shared" si="137"/>
        <v/>
      </c>
      <c r="AYZ89" t="str">
        <f t="shared" si="137"/>
        <v/>
      </c>
      <c r="AZA89" t="str">
        <f t="shared" si="137"/>
        <v/>
      </c>
      <c r="AZB89" t="str">
        <f t="shared" si="137"/>
        <v/>
      </c>
      <c r="AZC89" t="str">
        <f t="shared" si="137"/>
        <v/>
      </c>
      <c r="AZD89" t="str">
        <f t="shared" si="137"/>
        <v/>
      </c>
      <c r="AZE89" t="str">
        <f t="shared" si="137"/>
        <v/>
      </c>
      <c r="AZF89" t="str">
        <f t="shared" si="137"/>
        <v/>
      </c>
      <c r="AZG89" t="str">
        <f t="shared" si="137"/>
        <v/>
      </c>
      <c r="AZH89" t="str">
        <f t="shared" si="137"/>
        <v/>
      </c>
      <c r="AZI89" t="str">
        <f t="shared" si="137"/>
        <v/>
      </c>
      <c r="AZJ89" t="str">
        <f t="shared" si="137"/>
        <v/>
      </c>
      <c r="AZK89" t="str">
        <f t="shared" si="137"/>
        <v/>
      </c>
      <c r="AZL89" t="str">
        <f t="shared" si="137"/>
        <v/>
      </c>
      <c r="AZM89" t="str">
        <f t="shared" si="137"/>
        <v/>
      </c>
      <c r="AZN89" t="str">
        <f t="shared" si="137"/>
        <v/>
      </c>
      <c r="AZO89" t="str">
        <f t="shared" si="137"/>
        <v/>
      </c>
      <c r="AZP89" t="str">
        <f t="shared" si="137"/>
        <v/>
      </c>
      <c r="AZQ89" t="str">
        <f t="shared" si="137"/>
        <v/>
      </c>
      <c r="AZR89" t="str">
        <f t="shared" ref="AZR89:BCC89" si="138">IFERROR(AZR11/AZR78,"")</f>
        <v/>
      </c>
      <c r="AZS89" t="str">
        <f t="shared" si="138"/>
        <v/>
      </c>
      <c r="AZT89" t="str">
        <f t="shared" si="138"/>
        <v/>
      </c>
      <c r="AZU89" t="str">
        <f t="shared" si="138"/>
        <v/>
      </c>
      <c r="AZV89" t="str">
        <f t="shared" si="138"/>
        <v/>
      </c>
      <c r="AZW89" t="str">
        <f t="shared" si="138"/>
        <v/>
      </c>
      <c r="AZX89" t="str">
        <f t="shared" si="138"/>
        <v/>
      </c>
      <c r="AZY89" t="str">
        <f t="shared" si="138"/>
        <v/>
      </c>
      <c r="AZZ89" t="str">
        <f t="shared" si="138"/>
        <v/>
      </c>
      <c r="BAA89" t="str">
        <f t="shared" si="138"/>
        <v/>
      </c>
      <c r="BAB89" t="str">
        <f t="shared" si="138"/>
        <v/>
      </c>
      <c r="BAC89" t="str">
        <f t="shared" si="138"/>
        <v/>
      </c>
      <c r="BAD89" t="str">
        <f t="shared" si="138"/>
        <v/>
      </c>
      <c r="BAE89" t="str">
        <f t="shared" si="138"/>
        <v/>
      </c>
      <c r="BAF89" t="str">
        <f t="shared" si="138"/>
        <v/>
      </c>
      <c r="BAG89" t="str">
        <f t="shared" si="138"/>
        <v/>
      </c>
      <c r="BAH89" t="str">
        <f t="shared" si="138"/>
        <v/>
      </c>
      <c r="BAI89" t="str">
        <f t="shared" si="138"/>
        <v/>
      </c>
      <c r="BAJ89" t="str">
        <f t="shared" si="138"/>
        <v/>
      </c>
      <c r="BAK89" t="str">
        <f t="shared" si="138"/>
        <v/>
      </c>
      <c r="BAL89" t="str">
        <f t="shared" si="138"/>
        <v/>
      </c>
      <c r="BAM89" t="str">
        <f t="shared" si="138"/>
        <v/>
      </c>
      <c r="BAN89" t="str">
        <f t="shared" si="138"/>
        <v/>
      </c>
      <c r="BAO89" t="str">
        <f t="shared" si="138"/>
        <v/>
      </c>
      <c r="BAP89" t="str">
        <f t="shared" si="138"/>
        <v/>
      </c>
      <c r="BAQ89" t="str">
        <f t="shared" si="138"/>
        <v/>
      </c>
      <c r="BAR89" t="str">
        <f t="shared" si="138"/>
        <v/>
      </c>
      <c r="BAS89" t="str">
        <f t="shared" si="138"/>
        <v/>
      </c>
      <c r="BAT89" t="str">
        <f t="shared" si="138"/>
        <v/>
      </c>
      <c r="BAU89" t="str">
        <f t="shared" si="138"/>
        <v/>
      </c>
      <c r="BAV89" t="str">
        <f t="shared" si="138"/>
        <v/>
      </c>
      <c r="BAW89" t="str">
        <f t="shared" si="138"/>
        <v/>
      </c>
      <c r="BAX89" t="str">
        <f t="shared" si="138"/>
        <v/>
      </c>
      <c r="BAY89" t="str">
        <f t="shared" si="138"/>
        <v/>
      </c>
      <c r="BAZ89" t="str">
        <f t="shared" si="138"/>
        <v/>
      </c>
      <c r="BBA89" t="str">
        <f t="shared" si="138"/>
        <v/>
      </c>
      <c r="BBB89" t="str">
        <f t="shared" si="138"/>
        <v/>
      </c>
      <c r="BBC89" t="str">
        <f t="shared" si="138"/>
        <v/>
      </c>
      <c r="BBD89" t="str">
        <f t="shared" si="138"/>
        <v/>
      </c>
      <c r="BBE89" t="str">
        <f t="shared" si="138"/>
        <v/>
      </c>
      <c r="BBF89" t="str">
        <f t="shared" si="138"/>
        <v/>
      </c>
      <c r="BBG89" t="str">
        <f t="shared" si="138"/>
        <v/>
      </c>
      <c r="BBH89" t="str">
        <f t="shared" si="138"/>
        <v/>
      </c>
      <c r="BBI89" t="str">
        <f t="shared" si="138"/>
        <v/>
      </c>
      <c r="BBJ89" t="str">
        <f t="shared" si="138"/>
        <v/>
      </c>
      <c r="BBK89" t="str">
        <f t="shared" si="138"/>
        <v/>
      </c>
      <c r="BBL89" t="str">
        <f t="shared" si="138"/>
        <v/>
      </c>
      <c r="BBM89" t="str">
        <f t="shared" si="138"/>
        <v/>
      </c>
      <c r="BBN89" t="str">
        <f t="shared" si="138"/>
        <v/>
      </c>
      <c r="BBO89" t="str">
        <f t="shared" si="138"/>
        <v/>
      </c>
      <c r="BBP89" t="str">
        <f t="shared" si="138"/>
        <v/>
      </c>
      <c r="BBQ89" t="str">
        <f t="shared" si="138"/>
        <v/>
      </c>
      <c r="BBR89" t="str">
        <f t="shared" si="138"/>
        <v/>
      </c>
      <c r="BBS89" t="str">
        <f t="shared" si="138"/>
        <v/>
      </c>
      <c r="BBT89" t="str">
        <f t="shared" si="138"/>
        <v/>
      </c>
      <c r="BBU89" t="str">
        <f t="shared" si="138"/>
        <v/>
      </c>
      <c r="BBV89" t="str">
        <f t="shared" si="138"/>
        <v/>
      </c>
      <c r="BBW89" t="str">
        <f t="shared" si="138"/>
        <v/>
      </c>
      <c r="BBX89" t="str">
        <f t="shared" si="138"/>
        <v/>
      </c>
      <c r="BBY89" t="str">
        <f t="shared" si="138"/>
        <v/>
      </c>
      <c r="BBZ89" t="str">
        <f t="shared" si="138"/>
        <v/>
      </c>
      <c r="BCA89" t="str">
        <f t="shared" si="138"/>
        <v/>
      </c>
      <c r="BCB89" t="str">
        <f t="shared" si="138"/>
        <v/>
      </c>
      <c r="BCC89" t="str">
        <f t="shared" si="138"/>
        <v/>
      </c>
      <c r="BCD89" t="str">
        <f t="shared" ref="BCD89:BEO89" si="139">IFERROR(BCD11/BCD78,"")</f>
        <v/>
      </c>
      <c r="BCE89" t="str">
        <f t="shared" si="139"/>
        <v/>
      </c>
      <c r="BCF89" t="str">
        <f t="shared" si="139"/>
        <v/>
      </c>
      <c r="BCG89" t="str">
        <f t="shared" si="139"/>
        <v/>
      </c>
      <c r="BCH89" t="str">
        <f t="shared" si="139"/>
        <v/>
      </c>
      <c r="BCI89" t="str">
        <f t="shared" si="139"/>
        <v/>
      </c>
      <c r="BCJ89" t="str">
        <f t="shared" si="139"/>
        <v/>
      </c>
      <c r="BCK89" t="str">
        <f t="shared" si="139"/>
        <v/>
      </c>
      <c r="BCL89" t="str">
        <f t="shared" si="139"/>
        <v/>
      </c>
      <c r="BCM89" t="str">
        <f t="shared" si="139"/>
        <v/>
      </c>
      <c r="BCN89" t="str">
        <f t="shared" si="139"/>
        <v/>
      </c>
      <c r="BCO89" t="str">
        <f t="shared" si="139"/>
        <v/>
      </c>
      <c r="BCP89" t="str">
        <f t="shared" si="139"/>
        <v/>
      </c>
      <c r="BCQ89" t="str">
        <f t="shared" si="139"/>
        <v/>
      </c>
      <c r="BCR89" t="str">
        <f t="shared" si="139"/>
        <v/>
      </c>
      <c r="BCS89" t="str">
        <f t="shared" si="139"/>
        <v/>
      </c>
      <c r="BCT89" t="str">
        <f t="shared" si="139"/>
        <v/>
      </c>
      <c r="BCU89" t="str">
        <f t="shared" si="139"/>
        <v/>
      </c>
      <c r="BCV89" t="str">
        <f t="shared" si="139"/>
        <v/>
      </c>
      <c r="BCW89" t="str">
        <f t="shared" si="139"/>
        <v/>
      </c>
      <c r="BCX89" t="str">
        <f t="shared" si="139"/>
        <v/>
      </c>
      <c r="BCY89" t="str">
        <f t="shared" si="139"/>
        <v/>
      </c>
      <c r="BCZ89" t="str">
        <f t="shared" si="139"/>
        <v/>
      </c>
      <c r="BDA89" t="str">
        <f t="shared" si="139"/>
        <v/>
      </c>
      <c r="BDB89" t="str">
        <f t="shared" si="139"/>
        <v/>
      </c>
      <c r="BDC89" t="str">
        <f t="shared" si="139"/>
        <v/>
      </c>
      <c r="BDD89" t="str">
        <f t="shared" si="139"/>
        <v/>
      </c>
      <c r="BDE89" t="str">
        <f t="shared" si="139"/>
        <v/>
      </c>
      <c r="BDF89" t="str">
        <f t="shared" si="139"/>
        <v/>
      </c>
      <c r="BDG89" t="str">
        <f t="shared" si="139"/>
        <v/>
      </c>
      <c r="BDH89" t="str">
        <f t="shared" si="139"/>
        <v/>
      </c>
      <c r="BDI89" t="str">
        <f t="shared" si="139"/>
        <v/>
      </c>
      <c r="BDJ89" t="str">
        <f t="shared" si="139"/>
        <v/>
      </c>
      <c r="BDK89" t="str">
        <f t="shared" si="139"/>
        <v/>
      </c>
      <c r="BDL89" t="str">
        <f t="shared" si="139"/>
        <v/>
      </c>
      <c r="BDM89" t="str">
        <f t="shared" si="139"/>
        <v/>
      </c>
      <c r="BDN89" t="str">
        <f t="shared" si="139"/>
        <v/>
      </c>
      <c r="BDO89" t="str">
        <f t="shared" si="139"/>
        <v/>
      </c>
      <c r="BDP89" t="str">
        <f t="shared" si="139"/>
        <v/>
      </c>
      <c r="BDQ89" t="str">
        <f t="shared" si="139"/>
        <v/>
      </c>
      <c r="BDR89" t="str">
        <f t="shared" si="139"/>
        <v/>
      </c>
      <c r="BDS89" t="str">
        <f t="shared" si="139"/>
        <v/>
      </c>
      <c r="BDT89" t="str">
        <f t="shared" si="139"/>
        <v/>
      </c>
      <c r="BDU89" t="str">
        <f t="shared" si="139"/>
        <v/>
      </c>
      <c r="BDV89" t="str">
        <f t="shared" si="139"/>
        <v/>
      </c>
      <c r="BDW89" t="str">
        <f t="shared" si="139"/>
        <v/>
      </c>
      <c r="BDX89" t="str">
        <f t="shared" si="139"/>
        <v/>
      </c>
      <c r="BDY89" t="str">
        <f t="shared" si="139"/>
        <v/>
      </c>
      <c r="BDZ89" t="str">
        <f t="shared" si="139"/>
        <v/>
      </c>
      <c r="BEA89" t="str">
        <f t="shared" si="139"/>
        <v/>
      </c>
      <c r="BEB89" t="str">
        <f t="shared" si="139"/>
        <v/>
      </c>
      <c r="BEC89" t="str">
        <f t="shared" si="139"/>
        <v/>
      </c>
      <c r="BED89" t="str">
        <f t="shared" si="139"/>
        <v/>
      </c>
      <c r="BEE89" t="str">
        <f t="shared" si="139"/>
        <v/>
      </c>
      <c r="BEF89" t="str">
        <f t="shared" si="139"/>
        <v/>
      </c>
      <c r="BEG89" t="str">
        <f t="shared" si="139"/>
        <v/>
      </c>
      <c r="BEH89" t="str">
        <f t="shared" si="139"/>
        <v/>
      </c>
      <c r="BEI89" t="str">
        <f t="shared" si="139"/>
        <v/>
      </c>
      <c r="BEJ89" t="str">
        <f t="shared" si="139"/>
        <v/>
      </c>
      <c r="BEK89" t="str">
        <f t="shared" si="139"/>
        <v/>
      </c>
      <c r="BEL89" t="str">
        <f t="shared" si="139"/>
        <v/>
      </c>
      <c r="BEM89" t="str">
        <f t="shared" si="139"/>
        <v/>
      </c>
      <c r="BEN89" t="str">
        <f t="shared" si="139"/>
        <v/>
      </c>
      <c r="BEO89" t="str">
        <f t="shared" si="139"/>
        <v/>
      </c>
      <c r="BEP89" t="str">
        <f t="shared" ref="BEP89:BGP89" si="140">IFERROR(BEP11/BEP78,"")</f>
        <v/>
      </c>
      <c r="BEQ89" t="str">
        <f t="shared" si="140"/>
        <v/>
      </c>
      <c r="BER89" t="str">
        <f t="shared" si="140"/>
        <v/>
      </c>
      <c r="BES89" t="str">
        <f t="shared" si="140"/>
        <v/>
      </c>
      <c r="BET89" t="str">
        <f t="shared" si="140"/>
        <v/>
      </c>
      <c r="BEU89" t="str">
        <f t="shared" si="140"/>
        <v/>
      </c>
      <c r="BEV89" t="str">
        <f t="shared" si="140"/>
        <v/>
      </c>
      <c r="BEW89" t="str">
        <f t="shared" si="140"/>
        <v/>
      </c>
      <c r="BEX89" t="str">
        <f t="shared" si="140"/>
        <v/>
      </c>
      <c r="BEY89" t="str">
        <f t="shared" si="140"/>
        <v/>
      </c>
      <c r="BEZ89" t="str">
        <f t="shared" si="140"/>
        <v/>
      </c>
      <c r="BFA89" t="str">
        <f t="shared" si="140"/>
        <v/>
      </c>
      <c r="BFB89" t="str">
        <f t="shared" si="140"/>
        <v/>
      </c>
      <c r="BFC89" t="str">
        <f t="shared" si="140"/>
        <v/>
      </c>
      <c r="BFD89" t="str">
        <f t="shared" si="140"/>
        <v/>
      </c>
      <c r="BFE89" t="str">
        <f t="shared" si="140"/>
        <v/>
      </c>
      <c r="BFF89" t="str">
        <f t="shared" si="140"/>
        <v/>
      </c>
      <c r="BFG89" t="str">
        <f t="shared" si="140"/>
        <v/>
      </c>
      <c r="BFH89" t="str">
        <f t="shared" si="140"/>
        <v/>
      </c>
      <c r="BFI89" t="str">
        <f t="shared" si="140"/>
        <v/>
      </c>
      <c r="BFJ89" t="str">
        <f t="shared" si="140"/>
        <v/>
      </c>
      <c r="BFK89" t="str">
        <f t="shared" si="140"/>
        <v/>
      </c>
      <c r="BFL89" t="str">
        <f t="shared" si="140"/>
        <v/>
      </c>
      <c r="BFM89" t="str">
        <f t="shared" si="140"/>
        <v/>
      </c>
      <c r="BFN89" t="str">
        <f t="shared" si="140"/>
        <v/>
      </c>
      <c r="BFO89" t="str">
        <f t="shared" si="140"/>
        <v/>
      </c>
      <c r="BFP89" t="str">
        <f t="shared" si="140"/>
        <v/>
      </c>
      <c r="BFQ89" t="str">
        <f t="shared" si="140"/>
        <v/>
      </c>
      <c r="BFR89" t="str">
        <f t="shared" si="140"/>
        <v/>
      </c>
      <c r="BFS89" t="str">
        <f t="shared" si="140"/>
        <v/>
      </c>
      <c r="BFT89" t="str">
        <f t="shared" si="140"/>
        <v/>
      </c>
      <c r="BFU89" t="str">
        <f t="shared" si="140"/>
        <v/>
      </c>
      <c r="BFV89" t="str">
        <f t="shared" si="140"/>
        <v/>
      </c>
      <c r="BFW89" t="str">
        <f t="shared" si="140"/>
        <v/>
      </c>
      <c r="BFX89" t="str">
        <f t="shared" si="140"/>
        <v/>
      </c>
      <c r="BFY89" t="str">
        <f t="shared" si="140"/>
        <v/>
      </c>
      <c r="BFZ89" t="str">
        <f t="shared" si="140"/>
        <v/>
      </c>
      <c r="BGA89" t="str">
        <f t="shared" si="140"/>
        <v/>
      </c>
      <c r="BGB89" t="str">
        <f t="shared" si="140"/>
        <v/>
      </c>
      <c r="BGC89" t="str">
        <f t="shared" si="140"/>
        <v/>
      </c>
      <c r="BGD89" t="str">
        <f t="shared" si="140"/>
        <v/>
      </c>
      <c r="BGE89" t="str">
        <f t="shared" si="140"/>
        <v/>
      </c>
      <c r="BGF89" t="str">
        <f t="shared" si="140"/>
        <v/>
      </c>
      <c r="BGG89" t="str">
        <f t="shared" si="140"/>
        <v/>
      </c>
      <c r="BGH89" t="str">
        <f t="shared" si="140"/>
        <v/>
      </c>
      <c r="BGI89" t="str">
        <f t="shared" si="140"/>
        <v/>
      </c>
      <c r="BGJ89" t="str">
        <f t="shared" si="140"/>
        <v/>
      </c>
      <c r="BGK89" t="str">
        <f t="shared" si="140"/>
        <v/>
      </c>
      <c r="BGL89" t="str">
        <f t="shared" si="140"/>
        <v/>
      </c>
      <c r="BGM89" t="str">
        <f t="shared" si="140"/>
        <v/>
      </c>
      <c r="BGN89" t="str">
        <f t="shared" si="140"/>
        <v/>
      </c>
      <c r="BGO89" t="str">
        <f t="shared" si="140"/>
        <v/>
      </c>
      <c r="BGP89" t="str">
        <f t="shared" si="140"/>
        <v/>
      </c>
    </row>
    <row r="90" spans="1:1550" x14ac:dyDescent="0.35">
      <c r="A90" s="11">
        <v>90</v>
      </c>
      <c r="B90" s="225" t="s">
        <v>301</v>
      </c>
      <c r="C90" s="12" t="s">
        <v>34</v>
      </c>
      <c r="D90" s="12" t="s">
        <v>30</v>
      </c>
      <c r="E90" s="12" t="s">
        <v>292</v>
      </c>
      <c r="F90" s="1">
        <v>12</v>
      </c>
      <c r="G90" s="1">
        <v>9</v>
      </c>
      <c r="BF90" s="1"/>
      <c r="BG90" s="1"/>
      <c r="BH90" s="1"/>
      <c r="BI90" s="1"/>
      <c r="BJ90" s="1"/>
      <c r="BK90" s="1"/>
      <c r="BL90" s="1"/>
      <c r="BM90" s="1"/>
      <c r="BN90" s="1"/>
      <c r="BO90" s="1"/>
      <c r="BP90" s="1">
        <v>50368</v>
      </c>
      <c r="BQ90" s="1">
        <v>51949</v>
      </c>
      <c r="BR90" s="1">
        <v>70055</v>
      </c>
      <c r="BS90" s="1">
        <v>58102</v>
      </c>
      <c r="BT90" s="1">
        <v>64566</v>
      </c>
      <c r="BU90" s="1">
        <v>64648</v>
      </c>
      <c r="BV90" s="1">
        <v>50373</v>
      </c>
      <c r="BW90" s="1">
        <v>46108</v>
      </c>
      <c r="BX90" s="1"/>
      <c r="BY90" s="1"/>
      <c r="BZ90" s="1"/>
    </row>
    <row r="91" spans="1:1550" x14ac:dyDescent="0.35">
      <c r="A91" s="11">
        <v>91</v>
      </c>
      <c r="B91" s="225" t="s">
        <v>302</v>
      </c>
      <c r="C91" s="12" t="s">
        <v>34</v>
      </c>
      <c r="D91" s="12" t="s">
        <v>30</v>
      </c>
      <c r="E91" s="12" t="s">
        <v>292</v>
      </c>
      <c r="F91" s="1">
        <v>13</v>
      </c>
      <c r="G91" s="1">
        <v>9</v>
      </c>
      <c r="BF91" s="1"/>
      <c r="BG91" s="1"/>
      <c r="BH91" s="1"/>
      <c r="BI91" s="1"/>
      <c r="BJ91" s="1"/>
      <c r="BK91" s="1"/>
      <c r="BL91" s="1"/>
      <c r="BM91" s="1"/>
      <c r="BN91" s="1"/>
      <c r="BO91" s="1"/>
      <c r="BP91" s="1">
        <v>142477</v>
      </c>
      <c r="BQ91" s="1">
        <v>146549</v>
      </c>
      <c r="BR91" s="1">
        <v>178465</v>
      </c>
      <c r="BS91" s="1">
        <v>171461</v>
      </c>
      <c r="BT91" s="1">
        <v>162293</v>
      </c>
      <c r="BU91" s="1">
        <v>179116</v>
      </c>
      <c r="BV91" s="1">
        <v>160817</v>
      </c>
      <c r="BW91" s="1">
        <v>157477</v>
      </c>
      <c r="BX91" s="1"/>
      <c r="BY91" s="1"/>
      <c r="BZ91" s="1"/>
    </row>
    <row r="92" spans="1:1550" x14ac:dyDescent="0.35">
      <c r="A92" s="11">
        <v>92</v>
      </c>
      <c r="B92" s="225" t="s">
        <v>303</v>
      </c>
      <c r="C92" s="12" t="s">
        <v>34</v>
      </c>
      <c r="D92" s="12" t="s">
        <v>30</v>
      </c>
      <c r="E92" s="12" t="s">
        <v>292</v>
      </c>
      <c r="F92" s="1">
        <v>14</v>
      </c>
      <c r="G92" s="1">
        <v>9</v>
      </c>
      <c r="BF92" s="1"/>
      <c r="BG92" s="1"/>
      <c r="BH92" s="1"/>
      <c r="BI92" s="1"/>
      <c r="BJ92" s="1"/>
      <c r="BK92" s="1"/>
      <c r="BL92" s="1"/>
      <c r="BM92" s="1"/>
      <c r="BN92" s="1"/>
      <c r="BO92" s="1"/>
      <c r="BP92" s="1">
        <v>802</v>
      </c>
      <c r="BQ92" s="1">
        <v>1054</v>
      </c>
      <c r="BR92" s="1">
        <v>2998</v>
      </c>
      <c r="BS92" s="1">
        <v>4649</v>
      </c>
      <c r="BT92" s="1">
        <v>3881</v>
      </c>
      <c r="BU92" s="1">
        <v>7460</v>
      </c>
      <c r="BV92" s="1">
        <v>7809</v>
      </c>
      <c r="BW92" s="1">
        <v>5419</v>
      </c>
      <c r="BX92" s="1"/>
      <c r="BY92" s="1"/>
      <c r="BZ92" s="1"/>
    </row>
    <row r="93" spans="1:1550" x14ac:dyDescent="0.35">
      <c r="A93" s="11">
        <v>93</v>
      </c>
      <c r="B93" s="225" t="s">
        <v>304</v>
      </c>
      <c r="C93" s="12" t="s">
        <v>34</v>
      </c>
      <c r="D93" s="12" t="s">
        <v>30</v>
      </c>
      <c r="E93" s="12" t="s">
        <v>292</v>
      </c>
      <c r="F93" s="1">
        <v>15</v>
      </c>
      <c r="G93" s="1">
        <v>9</v>
      </c>
      <c r="BF93" s="1"/>
      <c r="BG93" s="1"/>
      <c r="BH93" s="1"/>
      <c r="BI93" s="1"/>
      <c r="BJ93" s="1"/>
      <c r="BK93" s="1"/>
      <c r="BL93" s="1"/>
      <c r="BM93" s="1"/>
      <c r="BN93" s="1"/>
      <c r="BO93" s="1"/>
      <c r="BP93" s="1">
        <v>397345</v>
      </c>
      <c r="BQ93" s="1">
        <v>418132</v>
      </c>
      <c r="BR93" s="1">
        <v>506125</v>
      </c>
      <c r="BS93" s="1">
        <v>478270</v>
      </c>
      <c r="BT93" s="1">
        <v>437524</v>
      </c>
      <c r="BU93" s="1">
        <v>476235</v>
      </c>
      <c r="BV93" s="1">
        <v>443046</v>
      </c>
      <c r="BW93" s="1">
        <v>417079</v>
      </c>
      <c r="BX93" s="1"/>
      <c r="BY93" s="1"/>
      <c r="BZ93" s="1"/>
    </row>
    <row r="94" spans="1:1550" x14ac:dyDescent="0.35">
      <c r="A94" s="11">
        <v>94</v>
      </c>
      <c r="B94" s="225" t="s">
        <v>306</v>
      </c>
      <c r="C94" s="12" t="s">
        <v>34</v>
      </c>
      <c r="D94" s="12" t="s">
        <v>30</v>
      </c>
      <c r="E94" s="12" t="s">
        <v>292</v>
      </c>
      <c r="F94" s="1">
        <v>6</v>
      </c>
      <c r="G94" s="1">
        <v>8</v>
      </c>
      <c r="BF94" s="1"/>
      <c r="BG94" s="1"/>
      <c r="BH94" s="1"/>
      <c r="BI94" s="1">
        <v>30</v>
      </c>
      <c r="BJ94" s="1">
        <v>32</v>
      </c>
      <c r="BK94" s="1">
        <v>33</v>
      </c>
      <c r="BL94" s="1">
        <v>35</v>
      </c>
      <c r="BM94" s="1">
        <v>37</v>
      </c>
      <c r="BN94" s="1">
        <v>32</v>
      </c>
      <c r="BO94" s="1">
        <v>32</v>
      </c>
      <c r="BP94" s="1">
        <v>29</v>
      </c>
      <c r="BQ94" s="1">
        <v>30</v>
      </c>
      <c r="BR94" s="1">
        <v>30</v>
      </c>
      <c r="BS94" s="1">
        <v>31</v>
      </c>
      <c r="BT94" s="1">
        <v>30</v>
      </c>
      <c r="BU94" s="1">
        <v>34</v>
      </c>
      <c r="BV94" s="1">
        <v>36</v>
      </c>
      <c r="BW94" s="1">
        <v>37</v>
      </c>
      <c r="BX94" s="1"/>
      <c r="BY94" s="1"/>
      <c r="BZ94" s="1"/>
    </row>
    <row r="95" spans="1:1550" x14ac:dyDescent="0.35">
      <c r="A95" s="11">
        <v>95</v>
      </c>
      <c r="B95" s="225" t="s">
        <v>307</v>
      </c>
      <c r="C95" s="12" t="s">
        <v>34</v>
      </c>
      <c r="D95" s="12" t="s">
        <v>30</v>
      </c>
      <c r="E95" s="12" t="s">
        <v>292</v>
      </c>
      <c r="F95" s="1">
        <v>5</v>
      </c>
      <c r="G95" s="1">
        <v>8</v>
      </c>
      <c r="BF95" s="1"/>
      <c r="BG95" s="1"/>
      <c r="BH95" s="1"/>
      <c r="BI95" s="1">
        <v>103</v>
      </c>
      <c r="BJ95" s="1">
        <v>101</v>
      </c>
      <c r="BK95" s="1">
        <v>100</v>
      </c>
      <c r="BL95" s="1">
        <v>98</v>
      </c>
      <c r="BM95" s="1">
        <v>96</v>
      </c>
      <c r="BN95" s="1">
        <v>80</v>
      </c>
      <c r="BO95" s="1">
        <v>80</v>
      </c>
      <c r="BP95" s="1">
        <v>77</v>
      </c>
      <c r="BQ95" s="1">
        <v>76</v>
      </c>
      <c r="BR95" s="1">
        <v>76</v>
      </c>
      <c r="BS95" s="1">
        <v>75</v>
      </c>
      <c r="BT95" s="1">
        <v>75</v>
      </c>
      <c r="BU95" s="1">
        <v>71</v>
      </c>
      <c r="BV95" s="1">
        <v>68</v>
      </c>
      <c r="BW95" s="1">
        <v>66</v>
      </c>
      <c r="BX95" s="1"/>
      <c r="BY95" s="1"/>
      <c r="BZ95" s="1"/>
    </row>
    <row r="96" spans="1:1550" x14ac:dyDescent="0.35">
      <c r="A96" s="11">
        <v>96</v>
      </c>
      <c r="B96" s="225" t="s">
        <v>309</v>
      </c>
      <c r="C96" s="12" t="s">
        <v>34</v>
      </c>
      <c r="D96" s="12" t="s">
        <v>30</v>
      </c>
      <c r="E96" s="12" t="s">
        <v>292</v>
      </c>
      <c r="F96" s="1">
        <v>6</v>
      </c>
      <c r="G96" s="1">
        <v>9</v>
      </c>
      <c r="BF96" s="1"/>
      <c r="BG96" s="1"/>
      <c r="BH96" s="1"/>
      <c r="BI96" s="1">
        <v>69</v>
      </c>
      <c r="BJ96" s="1">
        <v>69</v>
      </c>
      <c r="BK96" s="1">
        <v>69</v>
      </c>
      <c r="BL96" s="1">
        <v>71</v>
      </c>
      <c r="BM96" s="1">
        <v>73</v>
      </c>
      <c r="BN96" s="1">
        <v>70</v>
      </c>
      <c r="BO96" s="1">
        <v>73</v>
      </c>
      <c r="BP96" s="1">
        <v>79</v>
      </c>
      <c r="BQ96" s="1">
        <v>82</v>
      </c>
      <c r="BR96" s="1">
        <v>82</v>
      </c>
      <c r="BS96" s="1">
        <v>82</v>
      </c>
      <c r="BT96" s="1">
        <v>82</v>
      </c>
      <c r="BU96" s="1">
        <v>78</v>
      </c>
      <c r="BV96" s="1">
        <v>85</v>
      </c>
      <c r="BW96" s="1">
        <v>86</v>
      </c>
      <c r="BX96" s="1"/>
      <c r="BY96" s="1"/>
      <c r="BZ96" s="1"/>
    </row>
    <row r="97" spans="1:78" x14ac:dyDescent="0.35">
      <c r="A97" s="11">
        <v>97</v>
      </c>
      <c r="B97" s="225" t="s">
        <v>308</v>
      </c>
      <c r="C97" s="12" t="s">
        <v>34</v>
      </c>
      <c r="D97" s="12" t="s">
        <v>30</v>
      </c>
      <c r="E97" s="12" t="s">
        <v>292</v>
      </c>
      <c r="F97" s="1">
        <v>5</v>
      </c>
      <c r="G97" s="1">
        <v>9</v>
      </c>
      <c r="BF97" s="1"/>
      <c r="BG97" s="1"/>
      <c r="BH97" s="1"/>
      <c r="BI97" s="1">
        <v>81</v>
      </c>
      <c r="BJ97" s="1">
        <v>81</v>
      </c>
      <c r="BK97" s="1">
        <v>81</v>
      </c>
      <c r="BL97" s="1">
        <v>79</v>
      </c>
      <c r="BM97" s="1">
        <v>77</v>
      </c>
      <c r="BN97" s="1">
        <v>58</v>
      </c>
      <c r="BO97" s="1">
        <v>55</v>
      </c>
      <c r="BP97" s="1">
        <v>50</v>
      </c>
      <c r="BQ97" s="1">
        <v>47</v>
      </c>
      <c r="BR97" s="1">
        <v>46</v>
      </c>
      <c r="BS97" s="1">
        <v>45</v>
      </c>
      <c r="BT97" s="1">
        <v>45</v>
      </c>
      <c r="BU97" s="1">
        <v>37</v>
      </c>
      <c r="BV97" s="1">
        <v>30</v>
      </c>
      <c r="BW97" s="1">
        <v>29</v>
      </c>
      <c r="BX97" s="1"/>
      <c r="BY97" s="1"/>
      <c r="BZ97" s="1"/>
    </row>
    <row r="98" spans="1:78" x14ac:dyDescent="0.35">
      <c r="A98" s="11">
        <v>98</v>
      </c>
      <c r="B98" s="225" t="s">
        <v>310</v>
      </c>
      <c r="C98" s="12" t="s">
        <v>34</v>
      </c>
      <c r="D98" s="12" t="s">
        <v>30</v>
      </c>
      <c r="E98" s="12" t="s">
        <v>292</v>
      </c>
      <c r="F98" s="1">
        <v>6</v>
      </c>
      <c r="G98" s="1">
        <v>10</v>
      </c>
      <c r="BF98" s="1"/>
      <c r="BG98" s="1"/>
      <c r="BH98" s="1"/>
      <c r="BI98" s="1">
        <v>120</v>
      </c>
      <c r="BJ98" s="1">
        <v>121</v>
      </c>
      <c r="BK98" s="1">
        <v>122</v>
      </c>
      <c r="BL98" s="1">
        <v>125</v>
      </c>
      <c r="BM98" s="1">
        <v>130</v>
      </c>
      <c r="BN98" s="1">
        <v>139</v>
      </c>
      <c r="BO98" s="1">
        <v>139</v>
      </c>
      <c r="BP98" s="1">
        <v>139</v>
      </c>
      <c r="BQ98" s="1">
        <v>139</v>
      </c>
      <c r="BR98" s="1">
        <v>139</v>
      </c>
      <c r="BS98" s="1">
        <v>140</v>
      </c>
      <c r="BT98" s="1">
        <v>142</v>
      </c>
      <c r="BU98" s="1">
        <v>145</v>
      </c>
      <c r="BV98" s="1">
        <v>145</v>
      </c>
      <c r="BW98" s="1">
        <v>146</v>
      </c>
      <c r="BX98" s="1"/>
      <c r="BY98" s="1"/>
      <c r="BZ98" s="1"/>
    </row>
    <row r="99" spans="1:78" x14ac:dyDescent="0.35">
      <c r="A99" s="11">
        <v>99</v>
      </c>
      <c r="B99" s="225" t="s">
        <v>311</v>
      </c>
      <c r="C99" s="12" t="s">
        <v>34</v>
      </c>
      <c r="D99" s="12" t="s">
        <v>30</v>
      </c>
      <c r="E99" s="12" t="s">
        <v>292</v>
      </c>
      <c r="F99" s="1">
        <v>5</v>
      </c>
      <c r="G99" s="1">
        <v>10</v>
      </c>
      <c r="BF99" s="1"/>
      <c r="BG99" s="1"/>
      <c r="BH99" s="1"/>
      <c r="BI99" s="1">
        <v>45</v>
      </c>
      <c r="BJ99" s="1">
        <v>44</v>
      </c>
      <c r="BK99" s="1">
        <v>43</v>
      </c>
      <c r="BL99" s="1">
        <v>40</v>
      </c>
      <c r="BM99" s="1">
        <v>35</v>
      </c>
      <c r="BN99" s="1">
        <v>25</v>
      </c>
      <c r="BO99" s="1">
        <v>25</v>
      </c>
      <c r="BP99" s="1">
        <v>26</v>
      </c>
      <c r="BQ99" s="1">
        <v>26</v>
      </c>
      <c r="BR99" s="1">
        <v>25</v>
      </c>
      <c r="BS99" s="1">
        <v>24</v>
      </c>
      <c r="BT99" s="1">
        <v>22</v>
      </c>
      <c r="BU99" s="1">
        <v>19</v>
      </c>
      <c r="BV99" s="1">
        <v>19</v>
      </c>
      <c r="BW99" s="1">
        <v>18</v>
      </c>
      <c r="BX99" s="1"/>
      <c r="BY99" s="1"/>
      <c r="BZ99" s="1"/>
    </row>
    <row r="100" spans="1:78" x14ac:dyDescent="0.35">
      <c r="A100" s="11">
        <v>100</v>
      </c>
      <c r="B100" s="225" t="s">
        <v>1142</v>
      </c>
      <c r="C100" s="12" t="s">
        <v>34</v>
      </c>
      <c r="D100" s="12" t="s">
        <v>30</v>
      </c>
      <c r="E100" s="12" t="s">
        <v>1158</v>
      </c>
      <c r="F100" s="1">
        <v>6</v>
      </c>
      <c r="G100" s="1">
        <v>4</v>
      </c>
      <c r="T100" s="2">
        <v>23350</v>
      </c>
      <c r="U100" s="2">
        <v>24259</v>
      </c>
      <c r="V100" s="2">
        <v>30962</v>
      </c>
      <c r="W100" s="2">
        <v>30962</v>
      </c>
      <c r="X100" s="2">
        <v>33863</v>
      </c>
      <c r="Y100" s="2">
        <v>36054</v>
      </c>
      <c r="Z100" s="2">
        <v>37443</v>
      </c>
      <c r="AA100" s="2">
        <v>38529</v>
      </c>
      <c r="AB100" s="2">
        <v>41220</v>
      </c>
      <c r="AC100" s="2">
        <v>45308</v>
      </c>
      <c r="AD100" s="2">
        <v>49450</v>
      </c>
      <c r="AE100" s="2">
        <v>57011</v>
      </c>
      <c r="AF100" s="2">
        <v>64173</v>
      </c>
      <c r="AG100" s="2">
        <v>70330</v>
      </c>
      <c r="AH100" s="2">
        <v>73641</v>
      </c>
      <c r="AI100" s="2">
        <v>77738</v>
      </c>
      <c r="AJ100" s="2">
        <v>82049</v>
      </c>
      <c r="AK100" s="2">
        <v>88859</v>
      </c>
      <c r="AL100" s="2">
        <v>90234</v>
      </c>
      <c r="AM100" s="2">
        <v>90816</v>
      </c>
      <c r="AN100" s="2">
        <v>101999</v>
      </c>
      <c r="AO100" s="2">
        <v>110767</v>
      </c>
      <c r="AP100" s="2">
        <v>122362</v>
      </c>
      <c r="AQ100" s="2">
        <v>132070</v>
      </c>
      <c r="AR100" s="2">
        <v>136104</v>
      </c>
      <c r="AS100" s="2">
        <v>142309</v>
      </c>
      <c r="AT100" s="2">
        <v>147073</v>
      </c>
      <c r="AU100" s="2">
        <v>152017</v>
      </c>
      <c r="AV100" s="2">
        <v>155368</v>
      </c>
      <c r="AW100" s="2">
        <v>158151</v>
      </c>
      <c r="AX100" s="2">
        <v>161140</v>
      </c>
      <c r="AY100" s="2">
        <v>163309</v>
      </c>
      <c r="AZ100" s="2">
        <v>168922</v>
      </c>
      <c r="BA100" s="2">
        <v>175856</v>
      </c>
      <c r="BB100" s="2">
        <v>185448</v>
      </c>
      <c r="BC100" s="2">
        <v>203986</v>
      </c>
      <c r="BD100" s="2">
        <v>215600</v>
      </c>
      <c r="BE100" s="1">
        <v>225651</v>
      </c>
      <c r="BF100" s="1">
        <v>232141</v>
      </c>
      <c r="BG100" s="1">
        <v>235103</v>
      </c>
      <c r="BH100" s="1">
        <v>237488</v>
      </c>
      <c r="BI100" s="1">
        <v>238589</v>
      </c>
      <c r="BJ100" s="1">
        <v>240759</v>
      </c>
      <c r="BK100" s="1">
        <v>242120</v>
      </c>
      <c r="BL100" s="1">
        <v>244234</v>
      </c>
      <c r="BM100" s="1">
        <v>247393</v>
      </c>
      <c r="BN100" s="1">
        <v>251934</v>
      </c>
      <c r="BO100" s="1">
        <v>255210</v>
      </c>
      <c r="BP100" s="1">
        <v>261239</v>
      </c>
      <c r="BQ100" s="1">
        <v>267095</v>
      </c>
      <c r="BR100" s="1">
        <v>272556</v>
      </c>
      <c r="BS100" s="1">
        <v>276047</v>
      </c>
      <c r="BT100" s="1">
        <v>277162</v>
      </c>
      <c r="BU100" s="1">
        <v>278138</v>
      </c>
      <c r="BV100" s="1">
        <v>276671</v>
      </c>
      <c r="BW100" s="1">
        <v>278120</v>
      </c>
      <c r="BX100" s="1"/>
      <c r="BY100" s="1"/>
      <c r="BZ100" s="1"/>
    </row>
    <row r="101" spans="1:78" x14ac:dyDescent="0.35">
      <c r="A101" s="11">
        <v>101</v>
      </c>
      <c r="B101" s="225" t="s">
        <v>1143</v>
      </c>
      <c r="C101" s="12" t="s">
        <v>34</v>
      </c>
      <c r="D101" s="12" t="s">
        <v>30</v>
      </c>
      <c r="E101" s="12" t="s">
        <v>1158</v>
      </c>
      <c r="F101" s="1">
        <v>6</v>
      </c>
      <c r="G101" s="1">
        <v>3</v>
      </c>
      <c r="BN101" s="1">
        <v>394630</v>
      </c>
      <c r="BO101" s="1">
        <v>394630</v>
      </c>
      <c r="BP101" s="1">
        <v>394630</v>
      </c>
      <c r="BQ101" s="1">
        <v>394630</v>
      </c>
      <c r="BR101" s="1">
        <v>540496</v>
      </c>
      <c r="BS101" s="1">
        <v>540496</v>
      </c>
      <c r="BT101" s="1">
        <v>540496</v>
      </c>
      <c r="BU101" s="1">
        <v>540496</v>
      </c>
      <c r="BV101" s="1">
        <v>540496</v>
      </c>
      <c r="BW101" s="1">
        <v>540496</v>
      </c>
    </row>
    <row r="102" spans="1:78" x14ac:dyDescent="0.35">
      <c r="A102" s="11">
        <v>102</v>
      </c>
      <c r="B102" s="225" t="s">
        <v>1144</v>
      </c>
      <c r="C102" s="12" t="s">
        <v>34</v>
      </c>
      <c r="D102" s="12" t="s">
        <v>30</v>
      </c>
      <c r="E102" s="12" t="s">
        <v>1158</v>
      </c>
      <c r="F102" s="1">
        <v>120</v>
      </c>
      <c r="G102" s="1">
        <v>4</v>
      </c>
      <c r="BN102" s="1"/>
      <c r="BO102" s="1"/>
      <c r="BP102" s="1">
        <v>77389</v>
      </c>
      <c r="BQ102" s="1">
        <v>77491</v>
      </c>
      <c r="BR102" s="1">
        <v>78338</v>
      </c>
      <c r="BS102" s="1">
        <v>81640</v>
      </c>
      <c r="BT102" s="1">
        <v>82166</v>
      </c>
      <c r="BU102" s="1">
        <v>82412</v>
      </c>
      <c r="BV102" s="1">
        <v>81792</v>
      </c>
      <c r="BW102" s="1">
        <v>82237</v>
      </c>
    </row>
    <row r="103" spans="1:78" x14ac:dyDescent="0.35">
      <c r="A103" s="11">
        <v>103</v>
      </c>
      <c r="B103" s="225" t="s">
        <v>1145</v>
      </c>
      <c r="C103" s="12" t="s">
        <v>34</v>
      </c>
      <c r="D103" s="12" t="s">
        <v>30</v>
      </c>
      <c r="E103" s="12" t="s">
        <v>1158</v>
      </c>
      <c r="F103" s="1">
        <v>120</v>
      </c>
      <c r="G103" s="1">
        <v>3</v>
      </c>
      <c r="BN103" s="1"/>
      <c r="BO103" s="1"/>
      <c r="BP103" s="1">
        <v>114030</v>
      </c>
      <c r="BQ103" s="1">
        <v>114030</v>
      </c>
      <c r="BR103" s="1">
        <v>130497</v>
      </c>
      <c r="BS103" s="1">
        <v>130497</v>
      </c>
      <c r="BT103" s="1">
        <v>130497</v>
      </c>
      <c r="BU103" s="1">
        <v>130497</v>
      </c>
      <c r="BV103" s="1">
        <v>130497</v>
      </c>
      <c r="BW103" s="1">
        <v>130497</v>
      </c>
    </row>
    <row r="104" spans="1:78" x14ac:dyDescent="0.35">
      <c r="A104" s="11">
        <v>104</v>
      </c>
      <c r="B104" s="225" t="s">
        <v>1148</v>
      </c>
      <c r="C104" s="12" t="s">
        <v>34</v>
      </c>
      <c r="D104" s="12" t="s">
        <v>30</v>
      </c>
      <c r="E104" s="12" t="s">
        <v>1158</v>
      </c>
      <c r="F104" s="1">
        <v>233</v>
      </c>
      <c r="G104" s="1">
        <v>4</v>
      </c>
      <c r="BN104" s="1"/>
      <c r="BO104" s="1"/>
      <c r="BP104" s="1">
        <v>16177</v>
      </c>
      <c r="BQ104" s="1">
        <v>16302</v>
      </c>
      <c r="BR104" s="1">
        <v>16468</v>
      </c>
      <c r="BS104" s="1">
        <v>16619</v>
      </c>
      <c r="BT104" s="1">
        <v>16634</v>
      </c>
      <c r="BU104" s="1">
        <v>16629</v>
      </c>
      <c r="BV104" s="1">
        <v>16679</v>
      </c>
      <c r="BW104" s="1">
        <v>16785</v>
      </c>
    </row>
    <row r="105" spans="1:78" x14ac:dyDescent="0.35">
      <c r="A105" s="11">
        <v>105</v>
      </c>
      <c r="B105" s="225" t="s">
        <v>1149</v>
      </c>
      <c r="C105" s="12" t="s">
        <v>34</v>
      </c>
      <c r="D105" s="12" t="s">
        <v>30</v>
      </c>
      <c r="E105" s="12" t="s">
        <v>1158</v>
      </c>
      <c r="F105" s="1">
        <v>233</v>
      </c>
      <c r="G105" s="1">
        <v>3</v>
      </c>
      <c r="BN105" s="1"/>
      <c r="BO105" s="1"/>
      <c r="BP105" s="1">
        <v>27106</v>
      </c>
      <c r="BQ105" s="1">
        <v>27106</v>
      </c>
      <c r="BR105" s="1">
        <v>26269</v>
      </c>
      <c r="BS105" s="1">
        <v>26269</v>
      </c>
      <c r="BT105" s="1">
        <v>26269</v>
      </c>
      <c r="BU105" s="1">
        <v>26269</v>
      </c>
      <c r="BV105" s="1">
        <v>26269</v>
      </c>
      <c r="BW105" s="1">
        <v>26269</v>
      </c>
    </row>
    <row r="106" spans="1:78" x14ac:dyDescent="0.35">
      <c r="A106" s="11">
        <v>106</v>
      </c>
      <c r="B106" s="225" t="s">
        <v>1150</v>
      </c>
      <c r="C106" s="12" t="s">
        <v>34</v>
      </c>
      <c r="D106" s="12" t="s">
        <v>30</v>
      </c>
      <c r="E106" s="12" t="s">
        <v>1158</v>
      </c>
      <c r="F106" s="1">
        <v>347</v>
      </c>
      <c r="G106" s="1">
        <v>4</v>
      </c>
      <c r="BN106" s="1"/>
      <c r="BO106" s="1"/>
      <c r="BP106" s="1">
        <v>63541</v>
      </c>
      <c r="BQ106" s="1">
        <v>65672</v>
      </c>
      <c r="BR106" s="1">
        <v>67361</v>
      </c>
      <c r="BS106" s="1">
        <v>66803</v>
      </c>
      <c r="BT106" s="1">
        <v>67051</v>
      </c>
      <c r="BU106" s="1">
        <v>67482</v>
      </c>
      <c r="BV106" s="1">
        <v>67869</v>
      </c>
      <c r="BW106" s="1">
        <v>68342</v>
      </c>
    </row>
    <row r="107" spans="1:78" x14ac:dyDescent="0.35">
      <c r="A107" s="11">
        <v>107</v>
      </c>
      <c r="B107" s="225" t="s">
        <v>1151</v>
      </c>
      <c r="C107" s="12" t="s">
        <v>34</v>
      </c>
      <c r="D107" s="12" t="s">
        <v>30</v>
      </c>
      <c r="E107" s="12" t="s">
        <v>1158</v>
      </c>
      <c r="F107" s="1">
        <v>347</v>
      </c>
      <c r="G107" s="1">
        <v>3</v>
      </c>
      <c r="BN107" s="1"/>
      <c r="BO107" s="1"/>
      <c r="BP107" s="1">
        <v>90630</v>
      </c>
      <c r="BQ107" s="1">
        <v>90630</v>
      </c>
      <c r="BR107" s="1">
        <v>123819</v>
      </c>
      <c r="BS107" s="1">
        <v>123819</v>
      </c>
      <c r="BT107" s="1">
        <v>123819</v>
      </c>
      <c r="BU107" s="1">
        <v>123819</v>
      </c>
      <c r="BV107" s="1">
        <v>123819</v>
      </c>
      <c r="BW107" s="1">
        <v>123819</v>
      </c>
    </row>
    <row r="108" spans="1:78" x14ac:dyDescent="0.35">
      <c r="A108" s="11">
        <v>108</v>
      </c>
      <c r="B108" s="225" t="s">
        <v>1152</v>
      </c>
      <c r="C108" s="12" t="s">
        <v>34</v>
      </c>
      <c r="D108" s="12" t="s">
        <v>30</v>
      </c>
      <c r="E108" s="12" t="s">
        <v>1158</v>
      </c>
      <c r="F108" s="1">
        <v>460</v>
      </c>
      <c r="G108" s="1">
        <v>4</v>
      </c>
      <c r="BN108" s="1"/>
      <c r="BO108" s="1"/>
      <c r="BP108" s="1">
        <v>56765</v>
      </c>
      <c r="BQ108" s="1">
        <v>58384</v>
      </c>
      <c r="BR108" s="1">
        <v>59149</v>
      </c>
      <c r="BS108" s="1">
        <v>59377</v>
      </c>
      <c r="BT108" s="1">
        <v>59419</v>
      </c>
      <c r="BU108" s="1">
        <v>59492</v>
      </c>
      <c r="BV108" s="1">
        <v>58927</v>
      </c>
      <c r="BW108" s="1">
        <v>58849</v>
      </c>
    </row>
    <row r="109" spans="1:78" x14ac:dyDescent="0.35">
      <c r="A109" s="11">
        <v>109</v>
      </c>
      <c r="B109" s="225" t="s">
        <v>1153</v>
      </c>
      <c r="C109" s="12" t="s">
        <v>34</v>
      </c>
      <c r="D109" s="12" t="s">
        <v>30</v>
      </c>
      <c r="E109" s="12" t="s">
        <v>1158</v>
      </c>
      <c r="F109" s="1">
        <v>460</v>
      </c>
      <c r="G109" s="1">
        <v>3</v>
      </c>
      <c r="BN109" s="1"/>
      <c r="BO109" s="1"/>
      <c r="BP109" s="1">
        <v>65953</v>
      </c>
      <c r="BQ109" s="1">
        <v>65953</v>
      </c>
      <c r="BR109" s="1">
        <v>78540</v>
      </c>
      <c r="BS109" s="1">
        <v>78540</v>
      </c>
      <c r="BT109" s="1">
        <v>78540</v>
      </c>
      <c r="BU109" s="1">
        <v>78540</v>
      </c>
      <c r="BV109" s="1">
        <v>78540</v>
      </c>
      <c r="BW109" s="1">
        <v>78540</v>
      </c>
    </row>
    <row r="110" spans="1:78" x14ac:dyDescent="0.35">
      <c r="A110" s="11">
        <v>110</v>
      </c>
      <c r="B110" s="225" t="s">
        <v>1154</v>
      </c>
      <c r="C110" s="12" t="s">
        <v>34</v>
      </c>
      <c r="D110" s="12" t="s">
        <v>30</v>
      </c>
      <c r="E110" s="12" t="s">
        <v>1158</v>
      </c>
      <c r="F110" s="1">
        <v>573</v>
      </c>
      <c r="G110" s="1">
        <v>4</v>
      </c>
      <c r="BN110" s="1"/>
      <c r="BO110" s="1"/>
      <c r="BP110" s="1">
        <v>18405</v>
      </c>
      <c r="BQ110" s="1">
        <v>19464</v>
      </c>
      <c r="BR110" s="1">
        <v>20580</v>
      </c>
      <c r="BS110" s="1">
        <v>20901</v>
      </c>
      <c r="BT110" s="1">
        <v>20972</v>
      </c>
      <c r="BU110" s="1">
        <v>21029</v>
      </c>
      <c r="BV110" s="1">
        <v>21061</v>
      </c>
      <c r="BW110" s="1">
        <v>21134</v>
      </c>
    </row>
    <row r="111" spans="1:78" x14ac:dyDescent="0.35">
      <c r="A111" s="11">
        <v>111</v>
      </c>
      <c r="B111" s="225" t="s">
        <v>1155</v>
      </c>
      <c r="C111" s="12" t="s">
        <v>34</v>
      </c>
      <c r="D111" s="12" t="s">
        <v>30</v>
      </c>
      <c r="E111" s="12" t="s">
        <v>1158</v>
      </c>
      <c r="F111" s="1">
        <v>573</v>
      </c>
      <c r="G111" s="1">
        <v>3</v>
      </c>
      <c r="BN111" s="1"/>
      <c r="BO111" s="1"/>
      <c r="BP111" s="1">
        <v>37129</v>
      </c>
      <c r="BQ111" s="1">
        <v>37129</v>
      </c>
      <c r="BR111" s="1">
        <v>37840</v>
      </c>
      <c r="BS111" s="1">
        <v>37840</v>
      </c>
      <c r="BT111" s="1">
        <v>37840</v>
      </c>
      <c r="BU111" s="1">
        <v>37840</v>
      </c>
      <c r="BV111" s="1">
        <v>37840</v>
      </c>
      <c r="BW111" s="1">
        <v>37840</v>
      </c>
    </row>
    <row r="112" spans="1:78" x14ac:dyDescent="0.35">
      <c r="A112" s="11">
        <v>112</v>
      </c>
      <c r="B112" s="225" t="s">
        <v>1156</v>
      </c>
      <c r="C112" s="12" t="s">
        <v>34</v>
      </c>
      <c r="D112" s="12" t="s">
        <v>30</v>
      </c>
      <c r="E112" s="12" t="s">
        <v>1158</v>
      </c>
      <c r="F112" s="1">
        <v>686</v>
      </c>
      <c r="G112" s="1">
        <v>4</v>
      </c>
      <c r="BN112" s="1"/>
      <c r="BO112" s="1"/>
      <c r="BP112" s="1">
        <v>5901</v>
      </c>
      <c r="BQ112" s="1">
        <v>6028</v>
      </c>
      <c r="BR112" s="1">
        <v>6117</v>
      </c>
      <c r="BS112" s="1">
        <v>6207</v>
      </c>
      <c r="BT112" s="1">
        <v>6258</v>
      </c>
      <c r="BU112" s="1">
        <v>6270</v>
      </c>
      <c r="BV112" s="1">
        <v>5703</v>
      </c>
      <c r="BW112" s="1">
        <v>5749</v>
      </c>
    </row>
    <row r="113" spans="1:1100" x14ac:dyDescent="0.35">
      <c r="A113" s="11">
        <v>113</v>
      </c>
      <c r="B113" s="225" t="s">
        <v>1157</v>
      </c>
      <c r="C113" s="12" t="s">
        <v>34</v>
      </c>
      <c r="D113" s="12" t="s">
        <v>30</v>
      </c>
      <c r="E113" s="12" t="s">
        <v>1158</v>
      </c>
      <c r="F113" s="1">
        <v>686</v>
      </c>
      <c r="G113" s="1">
        <v>3</v>
      </c>
      <c r="BN113" s="1"/>
      <c r="BO113" s="1"/>
      <c r="BP113" s="1">
        <v>5773</v>
      </c>
      <c r="BQ113" s="1">
        <v>5773</v>
      </c>
      <c r="BR113" s="1">
        <v>8251</v>
      </c>
      <c r="BS113" s="1">
        <v>8251</v>
      </c>
      <c r="BT113" s="1">
        <v>8251</v>
      </c>
      <c r="BU113" s="1">
        <v>8251</v>
      </c>
      <c r="BV113" s="1">
        <v>8251</v>
      </c>
      <c r="BW113" s="1">
        <v>8251</v>
      </c>
    </row>
    <row r="114" spans="1:1100" x14ac:dyDescent="0.35">
      <c r="A114" s="11">
        <v>114</v>
      </c>
      <c r="B114" s="225" t="s">
        <v>1173</v>
      </c>
      <c r="C114" s="12" t="s">
        <v>34</v>
      </c>
      <c r="D114" s="12" t="s">
        <v>30</v>
      </c>
      <c r="E114" s="12" t="s">
        <v>1158</v>
      </c>
      <c r="F114" s="1">
        <v>6</v>
      </c>
      <c r="G114" s="1">
        <v>12</v>
      </c>
      <c r="BM114" s="1"/>
      <c r="BN114" s="1"/>
      <c r="BO114" s="1"/>
      <c r="BP114" s="1">
        <v>2336912</v>
      </c>
      <c r="BQ114" s="1">
        <v>2774368</v>
      </c>
      <c r="BR114" s="1">
        <v>4601401</v>
      </c>
      <c r="BS114" s="1">
        <v>4591616</v>
      </c>
      <c r="BT114" s="1">
        <v>3531609</v>
      </c>
      <c r="BU114" s="1">
        <v>5140402</v>
      </c>
      <c r="BV114" s="1">
        <v>4087944</v>
      </c>
      <c r="BW114" s="1">
        <v>7389172</v>
      </c>
    </row>
    <row r="115" spans="1:1100" x14ac:dyDescent="0.35">
      <c r="A115" s="11">
        <v>115</v>
      </c>
      <c r="B115" s="225" t="s">
        <v>1174</v>
      </c>
      <c r="C115" s="12" t="s">
        <v>34</v>
      </c>
      <c r="D115" s="12" t="s">
        <v>30</v>
      </c>
      <c r="E115" s="12" t="s">
        <v>146</v>
      </c>
      <c r="F115" s="1">
        <v>5</v>
      </c>
      <c r="G115" s="1">
        <v>21</v>
      </c>
      <c r="BM115" s="1"/>
      <c r="BN115" s="1"/>
      <c r="BO115" s="1"/>
      <c r="BP115" s="1">
        <v>418</v>
      </c>
      <c r="BQ115" s="1">
        <v>418</v>
      </c>
      <c r="BR115" s="1">
        <v>325</v>
      </c>
      <c r="BS115" s="1">
        <v>213</v>
      </c>
      <c r="BT115" s="1">
        <v>214</v>
      </c>
      <c r="BU115" s="1">
        <v>221</v>
      </c>
      <c r="BV115" s="1">
        <v>418</v>
      </c>
      <c r="BW115" s="1">
        <v>232</v>
      </c>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c r="ZT115" s="1"/>
      <c r="ZU115" s="1"/>
      <c r="ZV115" s="1"/>
      <c r="ZW115" s="1"/>
      <c r="ZX115" s="1"/>
      <c r="ZY115" s="1"/>
      <c r="ZZ115" s="1"/>
      <c r="AAA115" s="1"/>
      <c r="AAB115" s="1"/>
      <c r="AAC115" s="1"/>
      <c r="AAD115" s="1"/>
      <c r="AAE115" s="1"/>
      <c r="AAF115" s="1"/>
      <c r="AAG115" s="1"/>
      <c r="AAH115" s="1"/>
      <c r="AAI115" s="1"/>
      <c r="AAJ115" s="1"/>
      <c r="AAK115" s="1"/>
      <c r="AAL115" s="1"/>
      <c r="AAM115" s="1"/>
      <c r="AAN115" s="1"/>
      <c r="AAO115" s="1"/>
      <c r="AAP115" s="1"/>
      <c r="AAQ115" s="1"/>
      <c r="AAR115" s="1"/>
      <c r="AAS115" s="1"/>
      <c r="AAT115" s="1"/>
      <c r="AAU115" s="1"/>
      <c r="AAV115" s="1"/>
      <c r="AAW115" s="1"/>
      <c r="AAX115" s="1"/>
      <c r="AAY115" s="1"/>
      <c r="AAZ115" s="1"/>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c r="AFF115" s="1"/>
      <c r="AFG115" s="1"/>
      <c r="AFH115" s="1"/>
      <c r="AFI115" s="1"/>
      <c r="AFJ115" s="1"/>
      <c r="AFK115" s="1"/>
      <c r="AFL115" s="1"/>
      <c r="AFM115" s="1"/>
      <c r="AFN115" s="1"/>
      <c r="AFO115" s="1"/>
      <c r="AFP115" s="1"/>
      <c r="AFQ115" s="1"/>
      <c r="AFR115" s="1"/>
      <c r="AFS115" s="1"/>
      <c r="AFT115" s="1"/>
      <c r="AFU115" s="1"/>
      <c r="AFV115" s="1"/>
      <c r="AFW115" s="1"/>
      <c r="AFX115" s="1"/>
      <c r="AFY115" s="1"/>
      <c r="AFZ115" s="1"/>
      <c r="AGA115" s="1"/>
      <c r="AGB115" s="1"/>
      <c r="AGC115" s="1"/>
      <c r="AGD115" s="1"/>
      <c r="AGE115" s="1"/>
      <c r="AGF115" s="1"/>
      <c r="AGG115" s="1"/>
      <c r="AGH115" s="1"/>
      <c r="AGI115" s="1"/>
      <c r="AGJ115" s="1"/>
      <c r="AGK115" s="1"/>
      <c r="AGL115" s="1"/>
      <c r="AGM115" s="1"/>
      <c r="AGN115" s="1"/>
      <c r="AGO115" s="1"/>
      <c r="AGP115" s="1"/>
      <c r="AGQ115" s="1"/>
      <c r="AGR115" s="1"/>
      <c r="AGS115" s="1"/>
      <c r="AGT115" s="1"/>
      <c r="AGU115" s="1"/>
      <c r="AGV115" s="1"/>
      <c r="AGW115" s="1"/>
      <c r="AGX115" s="1"/>
      <c r="AGY115" s="1"/>
      <c r="AGZ115" s="1"/>
      <c r="AHA115" s="1"/>
      <c r="AHB115" s="1"/>
      <c r="AHC115" s="1"/>
      <c r="AHD115" s="1"/>
      <c r="AHE115" s="1"/>
      <c r="AHF115" s="1"/>
      <c r="AHG115" s="1"/>
      <c r="AHH115" s="1"/>
      <c r="AHI115" s="1"/>
      <c r="AHJ115" s="1"/>
      <c r="AHK115" s="1"/>
      <c r="AHL115" s="1"/>
      <c r="AHM115" s="1"/>
      <c r="AHN115" s="1"/>
      <c r="AHO115" s="1"/>
      <c r="AHP115" s="1"/>
      <c r="AHQ115" s="1"/>
      <c r="AHR115" s="1"/>
      <c r="AHS115" s="1"/>
      <c r="AHT115" s="1"/>
      <c r="AHU115" s="1"/>
      <c r="AHV115" s="1"/>
      <c r="AHW115" s="1"/>
      <c r="AHX115" s="1"/>
      <c r="AHY115" s="1"/>
      <c r="AHZ115" s="1"/>
      <c r="AIA115" s="1"/>
      <c r="AIB115" s="1"/>
      <c r="AIC115" s="1"/>
      <c r="AID115" s="1"/>
      <c r="AIE115" s="1"/>
      <c r="AIF115" s="1"/>
      <c r="AIG115" s="1"/>
      <c r="AIH115" s="1"/>
      <c r="AII115" s="1"/>
      <c r="AIJ115" s="1"/>
      <c r="AIK115" s="1"/>
      <c r="AIL115" s="1"/>
      <c r="AIM115" s="1"/>
      <c r="AIN115" s="1"/>
      <c r="AIO115" s="1"/>
      <c r="AIP115" s="1"/>
      <c r="AIQ115" s="1"/>
      <c r="AIR115" s="1"/>
      <c r="AIS115" s="1"/>
      <c r="AIT115" s="1"/>
      <c r="AIU115" s="1"/>
      <c r="AIV115" s="1"/>
      <c r="AIW115" s="1"/>
      <c r="AIX115" s="1"/>
      <c r="AIY115" s="1"/>
      <c r="AIZ115" s="1"/>
      <c r="AJA115" s="1"/>
      <c r="AJB115" s="1"/>
      <c r="AJC115" s="1"/>
      <c r="AJD115" s="1"/>
      <c r="AJE115" s="1"/>
      <c r="AJF115" s="1"/>
      <c r="AJG115" s="1"/>
      <c r="AJH115" s="1"/>
      <c r="AJI115" s="1"/>
      <c r="AJJ115" s="1"/>
      <c r="AJK115" s="1"/>
      <c r="AJL115" s="1"/>
      <c r="AJM115" s="1"/>
      <c r="AJN115" s="1"/>
      <c r="AJO115" s="1"/>
      <c r="AJP115" s="1"/>
      <c r="AJQ115" s="1"/>
      <c r="AJR115" s="1"/>
      <c r="AJS115" s="1"/>
      <c r="AJT115" s="1"/>
      <c r="AJU115" s="1"/>
      <c r="AJV115" s="1"/>
      <c r="AJW115" s="1"/>
      <c r="AJX115" s="1"/>
      <c r="AJY115" s="1"/>
      <c r="AJZ115" s="1"/>
      <c r="AKA115" s="1"/>
      <c r="AKB115" s="1"/>
      <c r="AKC115" s="1"/>
      <c r="AKD115" s="1"/>
      <c r="AKE115" s="1"/>
      <c r="AKF115" s="1"/>
      <c r="AKG115" s="1"/>
      <c r="AKH115" s="1"/>
      <c r="AKI115" s="1"/>
      <c r="AKJ115" s="1"/>
      <c r="AKK115" s="1"/>
      <c r="AKL115" s="1"/>
      <c r="AKM115" s="1"/>
      <c r="AKN115" s="1"/>
      <c r="AKO115" s="1"/>
      <c r="AKP115" s="1"/>
      <c r="AKQ115" s="1"/>
      <c r="AKR115" s="1"/>
      <c r="AKS115" s="1"/>
      <c r="AKT115" s="1"/>
      <c r="AKU115" s="1"/>
      <c r="AKV115" s="1"/>
      <c r="AKW115" s="1"/>
      <c r="AKX115" s="1"/>
      <c r="AKY115" s="1"/>
      <c r="AKZ115" s="1"/>
      <c r="ALA115" s="1"/>
      <c r="ALB115" s="1"/>
      <c r="ALC115" s="1"/>
      <c r="ALD115" s="1"/>
      <c r="ALE115" s="1"/>
      <c r="ALF115" s="1"/>
      <c r="ALG115" s="1"/>
      <c r="ALH115" s="1"/>
      <c r="ALI115" s="1"/>
      <c r="ALJ115" s="1"/>
      <c r="ALK115" s="1"/>
      <c r="ALL115" s="1"/>
      <c r="ALM115" s="1"/>
      <c r="ALN115" s="1"/>
      <c r="ALO115" s="1"/>
      <c r="ALP115" s="1"/>
      <c r="ALQ115" s="1"/>
      <c r="ALR115" s="1"/>
      <c r="ALS115" s="1"/>
      <c r="ALT115" s="1"/>
      <c r="ALU115" s="1"/>
      <c r="ALV115" s="1"/>
      <c r="ALW115" s="1"/>
      <c r="ALX115" s="1"/>
      <c r="ALY115" s="1"/>
      <c r="ALZ115" s="1"/>
      <c r="AMA115" s="1"/>
      <c r="AMB115" s="1"/>
      <c r="AMC115" s="1"/>
      <c r="AMD115" s="1"/>
      <c r="AME115" s="1"/>
      <c r="AMF115" s="1"/>
      <c r="AMG115" s="1"/>
      <c r="AMH115" s="1"/>
      <c r="AMI115" s="1"/>
      <c r="AMJ115" s="1"/>
      <c r="AMK115" s="1"/>
      <c r="AML115" s="1"/>
      <c r="AMM115" s="1"/>
      <c r="AMN115" s="1"/>
      <c r="AMO115" s="1"/>
      <c r="AMP115" s="1"/>
      <c r="AMQ115" s="1"/>
      <c r="AMR115" s="1"/>
      <c r="AMS115" s="1"/>
      <c r="AMT115" s="1"/>
      <c r="AMU115" s="1"/>
      <c r="AMV115" s="1"/>
      <c r="AMW115" s="1"/>
      <c r="AMX115" s="1"/>
      <c r="AMY115" s="1"/>
      <c r="AMZ115" s="1"/>
      <c r="ANA115" s="1"/>
      <c r="ANB115" s="1"/>
      <c r="ANC115" s="1"/>
      <c r="AND115" s="1"/>
      <c r="ANE115" s="1"/>
      <c r="ANF115" s="1"/>
      <c r="ANG115" s="1"/>
      <c r="ANH115" s="1"/>
      <c r="ANI115" s="1"/>
      <c r="ANJ115" s="1"/>
      <c r="ANK115" s="1"/>
      <c r="ANL115" s="1"/>
      <c r="ANM115" s="1"/>
      <c r="ANN115" s="1"/>
      <c r="ANO115" s="1"/>
      <c r="ANP115" s="1"/>
      <c r="ANQ115" s="1"/>
      <c r="ANR115" s="1"/>
      <c r="ANS115" s="1"/>
      <c r="ANT115" s="1"/>
      <c r="ANU115" s="1"/>
      <c r="ANV115" s="1"/>
      <c r="ANW115" s="1"/>
      <c r="ANX115" s="1"/>
      <c r="ANY115" s="1"/>
      <c r="ANZ115" s="1"/>
      <c r="AOA115" s="1"/>
      <c r="AOB115" s="1"/>
      <c r="AOC115" s="1"/>
      <c r="AOD115" s="1"/>
      <c r="AOE115" s="1"/>
      <c r="AOF115" s="1"/>
      <c r="AOG115" s="1"/>
      <c r="AOH115" s="1"/>
      <c r="AOI115" s="1"/>
      <c r="AOJ115" s="1"/>
      <c r="AOK115" s="1"/>
      <c r="AOL115" s="1"/>
      <c r="AOM115" s="1"/>
      <c r="AON115" s="1"/>
      <c r="AOO115" s="1"/>
      <c r="AOP115" s="1"/>
      <c r="AOQ115" s="1"/>
      <c r="AOR115" s="1"/>
      <c r="AOS115" s="1"/>
      <c r="AOT115" s="1"/>
      <c r="AOU115" s="1"/>
      <c r="AOV115" s="1"/>
      <c r="AOW115" s="1"/>
      <c r="AOX115" s="1"/>
      <c r="AOY115" s="1"/>
      <c r="AOZ115" s="1"/>
      <c r="APA115" s="1"/>
      <c r="APB115" s="1"/>
      <c r="APC115" s="1"/>
      <c r="APD115" s="1"/>
      <c r="APE115" s="1"/>
      <c r="APF115" s="1"/>
      <c r="APG115" s="1"/>
      <c r="APH115" s="1"/>
    </row>
    <row r="116" spans="1:1100" x14ac:dyDescent="0.35">
      <c r="A116" s="11">
        <v>116</v>
      </c>
      <c r="B116" s="225" t="s">
        <v>1175</v>
      </c>
      <c r="C116" s="12" t="s">
        <v>34</v>
      </c>
      <c r="D116" s="12" t="s">
        <v>30</v>
      </c>
      <c r="E116" s="12" t="s">
        <v>146</v>
      </c>
      <c r="F116" s="1">
        <v>6</v>
      </c>
      <c r="G116" s="1">
        <v>21</v>
      </c>
      <c r="BM116" s="1"/>
      <c r="BN116" s="1"/>
      <c r="BO116" s="1"/>
      <c r="BP116" s="1">
        <v>7593</v>
      </c>
      <c r="BQ116" s="1">
        <v>7292</v>
      </c>
      <c r="BR116" s="1">
        <v>4784</v>
      </c>
      <c r="BS116" s="1">
        <v>2037</v>
      </c>
      <c r="BT116" s="1">
        <v>2062</v>
      </c>
      <c r="BU116" s="1">
        <v>5516</v>
      </c>
      <c r="BV116" s="1">
        <v>9933</v>
      </c>
      <c r="BW116" s="1">
        <v>5793</v>
      </c>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c r="VQ116" s="1"/>
      <c r="VR116" s="1"/>
      <c r="VS116" s="1"/>
      <c r="VT116" s="1"/>
      <c r="VU116" s="1"/>
      <c r="VV116" s="1"/>
      <c r="VW116" s="1"/>
      <c r="VX116" s="1"/>
      <c r="VY116" s="1"/>
      <c r="VZ116" s="1"/>
      <c r="WA116" s="1"/>
      <c r="WB116" s="1"/>
      <c r="WC116" s="1"/>
      <c r="WD116" s="1"/>
      <c r="WE116" s="1"/>
      <c r="WF116" s="1"/>
      <c r="WG116" s="1"/>
      <c r="WH116" s="1"/>
      <c r="WI116" s="1"/>
      <c r="WJ116" s="1"/>
      <c r="WK116" s="1"/>
      <c r="WL116" s="1"/>
      <c r="WM116" s="1"/>
      <c r="WN116" s="1"/>
      <c r="WO116" s="1"/>
      <c r="WP116" s="1"/>
      <c r="WQ116" s="1"/>
      <c r="WR116" s="1"/>
      <c r="WS116" s="1"/>
      <c r="WT116" s="1"/>
      <c r="WU116" s="1"/>
      <c r="WV116" s="1"/>
      <c r="WW116" s="1"/>
      <c r="WX116" s="1"/>
      <c r="WY116" s="1"/>
      <c r="WZ116" s="1"/>
      <c r="XA116" s="1"/>
      <c r="XB116" s="1"/>
      <c r="XC116" s="1"/>
      <c r="XD116" s="1"/>
      <c r="XE116" s="1"/>
      <c r="XF116" s="1"/>
      <c r="XG116" s="1"/>
      <c r="XH116" s="1"/>
      <c r="XI116" s="1"/>
      <c r="XJ116" s="1"/>
      <c r="XK116" s="1"/>
      <c r="XL116" s="1"/>
      <c r="XM116" s="1"/>
      <c r="XN116" s="1"/>
      <c r="XO116" s="1"/>
      <c r="XP116" s="1"/>
      <c r="XQ116" s="1"/>
      <c r="XR116" s="1"/>
      <c r="XS116" s="1"/>
      <c r="XT116" s="1"/>
      <c r="XU116" s="1"/>
      <c r="XV116" s="1"/>
      <c r="XW116" s="1"/>
      <c r="XX116" s="1"/>
      <c r="XY116" s="1"/>
      <c r="XZ116" s="1"/>
      <c r="YA116" s="1"/>
      <c r="YB116" s="1"/>
      <c r="YC116" s="1"/>
      <c r="YD116" s="1"/>
      <c r="YE116" s="1"/>
      <c r="YF116" s="1"/>
      <c r="YG116" s="1"/>
      <c r="YH116" s="1"/>
      <c r="YI116" s="1"/>
      <c r="YJ116" s="1"/>
      <c r="YK116" s="1"/>
      <c r="YL116" s="1"/>
      <c r="YM116" s="1"/>
      <c r="YN116" s="1"/>
      <c r="YO116" s="1"/>
      <c r="YP116" s="1"/>
      <c r="YQ116" s="1"/>
      <c r="YR116" s="1"/>
      <c r="YS116" s="1"/>
      <c r="YT116" s="1"/>
      <c r="YU116" s="1"/>
      <c r="YV116" s="1"/>
      <c r="YW116" s="1"/>
      <c r="YX116" s="1"/>
      <c r="YY116" s="1"/>
      <c r="YZ116" s="1"/>
      <c r="ZA116" s="1"/>
      <c r="ZB116" s="1"/>
      <c r="ZC116" s="1"/>
      <c r="ZD116" s="1"/>
      <c r="ZE116" s="1"/>
      <c r="ZF116" s="1"/>
      <c r="ZG116" s="1"/>
      <c r="ZH116" s="1"/>
      <c r="ZI116" s="1"/>
      <c r="ZJ116" s="1"/>
      <c r="ZK116" s="1"/>
      <c r="ZL116" s="1"/>
      <c r="ZM116" s="1"/>
      <c r="ZN116" s="1"/>
      <c r="ZO116" s="1"/>
      <c r="ZP116" s="1"/>
      <c r="ZQ116" s="1"/>
      <c r="ZR116" s="1"/>
      <c r="ZS116" s="1"/>
      <c r="ZT116" s="1"/>
      <c r="ZU116" s="1"/>
      <c r="ZV116" s="1"/>
      <c r="ZW116" s="1"/>
      <c r="ZX116" s="1"/>
      <c r="ZY116" s="1"/>
      <c r="ZZ116" s="1"/>
      <c r="AAA116" s="1"/>
      <c r="AAB116" s="1"/>
      <c r="AAC116" s="1"/>
      <c r="AAD116" s="1"/>
      <c r="AAE116" s="1"/>
      <c r="AAF116" s="1"/>
      <c r="AAG116" s="1"/>
      <c r="AAH116" s="1"/>
      <c r="AAI116" s="1"/>
      <c r="AAJ116" s="1"/>
      <c r="AAK116" s="1"/>
      <c r="AAL116" s="1"/>
      <c r="AAM116" s="1"/>
      <c r="AAN116" s="1"/>
      <c r="AAO116" s="1"/>
      <c r="AAP116" s="1"/>
      <c r="AAQ116" s="1"/>
      <c r="AAR116" s="1"/>
      <c r="AAS116" s="1"/>
      <c r="AAT116" s="1"/>
      <c r="AAU116" s="1"/>
      <c r="AAV116" s="1"/>
      <c r="AAW116" s="1"/>
      <c r="AAX116" s="1"/>
      <c r="AAY116" s="1"/>
      <c r="AAZ116" s="1"/>
      <c r="ABA116" s="1"/>
      <c r="ABB116" s="1"/>
      <c r="ABC116" s="1"/>
      <c r="ABD116" s="1"/>
      <c r="ABE116" s="1"/>
      <c r="ABF116" s="1"/>
      <c r="ABG116" s="1"/>
      <c r="ABH116" s="1"/>
      <c r="ABI116" s="1"/>
      <c r="ABJ116" s="1"/>
      <c r="ABK116" s="1"/>
      <c r="ABL116" s="1"/>
      <c r="ABM116" s="1"/>
      <c r="ABN116" s="1"/>
      <c r="ABO116" s="1"/>
      <c r="ABP116" s="1"/>
      <c r="ABQ116" s="1"/>
      <c r="ABR116" s="1"/>
      <c r="ABS116" s="1"/>
      <c r="ABT116" s="1"/>
      <c r="ABU116" s="1"/>
      <c r="ABV116" s="1"/>
      <c r="ABW116" s="1"/>
      <c r="ABX116" s="1"/>
      <c r="ABY116" s="1"/>
      <c r="ABZ116" s="1"/>
      <c r="ACA116" s="1"/>
      <c r="ACB116" s="1"/>
      <c r="ACC116" s="1"/>
      <c r="ACD116" s="1"/>
      <c r="ACE116" s="1"/>
      <c r="ACF116" s="1"/>
      <c r="ACG116" s="1"/>
      <c r="ACH116" s="1"/>
      <c r="ACI116" s="1"/>
      <c r="ACJ116" s="1"/>
      <c r="ACK116" s="1"/>
      <c r="ACL116" s="1"/>
      <c r="ACM116" s="1"/>
      <c r="ACN116" s="1"/>
      <c r="ACO116" s="1"/>
      <c r="ACP116" s="1"/>
      <c r="ACQ116" s="1"/>
      <c r="ACR116" s="1"/>
      <c r="ACS116" s="1"/>
      <c r="ACT116" s="1"/>
      <c r="ACU116" s="1"/>
      <c r="ACV116" s="1"/>
      <c r="ACW116" s="1"/>
      <c r="ACX116" s="1"/>
      <c r="ACY116" s="1"/>
      <c r="ACZ116" s="1"/>
      <c r="ADA116" s="1"/>
      <c r="ADB116" s="1"/>
      <c r="ADC116" s="1"/>
      <c r="ADD116" s="1"/>
      <c r="ADE116" s="1"/>
      <c r="ADF116" s="1"/>
      <c r="ADG116" s="1"/>
      <c r="ADH116" s="1"/>
      <c r="ADI116" s="1"/>
      <c r="ADJ116" s="1"/>
      <c r="ADK116" s="1"/>
      <c r="ADL116" s="1"/>
      <c r="ADM116" s="1"/>
      <c r="ADN116" s="1"/>
      <c r="ADO116" s="1"/>
      <c r="ADP116" s="1"/>
      <c r="ADQ116" s="1"/>
      <c r="ADR116" s="1"/>
      <c r="ADS116" s="1"/>
      <c r="ADT116" s="1"/>
      <c r="ADU116" s="1"/>
      <c r="ADV116" s="1"/>
      <c r="ADW116" s="1"/>
      <c r="ADX116" s="1"/>
      <c r="ADY116" s="1"/>
      <c r="ADZ116" s="1"/>
      <c r="AEA116" s="1"/>
      <c r="AEB116" s="1"/>
      <c r="AEC116" s="1"/>
      <c r="AED116" s="1"/>
      <c r="AEE116" s="1"/>
      <c r="AEF116" s="1"/>
      <c r="AEG116" s="1"/>
      <c r="AEH116" s="1"/>
      <c r="AEI116" s="1"/>
      <c r="AEJ116" s="1"/>
      <c r="AEK116" s="1"/>
      <c r="AEL116" s="1"/>
      <c r="AEM116" s="1"/>
      <c r="AEN116" s="1"/>
      <c r="AEO116" s="1"/>
      <c r="AEP116" s="1"/>
      <c r="AEQ116" s="1"/>
      <c r="AER116" s="1"/>
      <c r="AES116" s="1"/>
      <c r="AET116" s="1"/>
      <c r="AEU116" s="1"/>
      <c r="AEV116" s="1"/>
      <c r="AEW116" s="1"/>
      <c r="AEX116" s="1"/>
      <c r="AEY116" s="1"/>
      <c r="AEZ116" s="1"/>
      <c r="AFA116" s="1"/>
      <c r="AFB116" s="1"/>
      <c r="AFC116" s="1"/>
      <c r="AFD116" s="1"/>
      <c r="AFE116" s="1"/>
      <c r="AFF116" s="1"/>
      <c r="AFG116" s="1"/>
      <c r="AFH116" s="1"/>
      <c r="AFI116" s="1"/>
      <c r="AFJ116" s="1"/>
      <c r="AFK116" s="1"/>
      <c r="AFL116" s="1"/>
      <c r="AFM116" s="1"/>
      <c r="AFN116" s="1"/>
      <c r="AFO116" s="1"/>
      <c r="AFP116" s="1"/>
      <c r="AFQ116" s="1"/>
      <c r="AFR116" s="1"/>
      <c r="AFS116" s="1"/>
      <c r="AFT116" s="1"/>
      <c r="AFU116" s="1"/>
      <c r="AFV116" s="1"/>
      <c r="AFW116" s="1"/>
      <c r="AFX116" s="1"/>
      <c r="AFY116" s="1"/>
      <c r="AFZ116" s="1"/>
      <c r="AGA116" s="1"/>
      <c r="AGB116" s="1"/>
      <c r="AGC116" s="1"/>
      <c r="AGD116" s="1"/>
      <c r="AGE116" s="1"/>
      <c r="AGF116" s="1"/>
      <c r="AGG116" s="1"/>
      <c r="AGH116" s="1"/>
      <c r="AGI116" s="1"/>
      <c r="AGJ116" s="1"/>
      <c r="AGK116" s="1"/>
      <c r="AGL116" s="1"/>
      <c r="AGM116" s="1"/>
      <c r="AGN116" s="1"/>
      <c r="AGO116" s="1"/>
      <c r="AGP116" s="1"/>
      <c r="AGQ116" s="1"/>
      <c r="AGR116" s="1"/>
      <c r="AGS116" s="1"/>
      <c r="AGT116" s="1"/>
      <c r="AGU116" s="1"/>
      <c r="AGV116" s="1"/>
      <c r="AGW116" s="1"/>
      <c r="AGX116" s="1"/>
      <c r="AGY116" s="1"/>
      <c r="AGZ116" s="1"/>
      <c r="AHA116" s="1"/>
      <c r="AHB116" s="1"/>
      <c r="AHC116" s="1"/>
      <c r="AHD116" s="1"/>
      <c r="AHE116" s="1"/>
      <c r="AHF116" s="1"/>
      <c r="AHG116" s="1"/>
      <c r="AHH116" s="1"/>
      <c r="AHI116" s="1"/>
      <c r="AHJ116" s="1"/>
      <c r="AHK116" s="1"/>
      <c r="AHL116" s="1"/>
      <c r="AHM116" s="1"/>
      <c r="AHN116" s="1"/>
      <c r="AHO116" s="1"/>
      <c r="AHP116" s="1"/>
      <c r="AHQ116" s="1"/>
      <c r="AHR116" s="1"/>
      <c r="AHS116" s="1"/>
      <c r="AHT116" s="1"/>
      <c r="AHU116" s="1"/>
      <c r="AHV116" s="1"/>
      <c r="AHW116" s="1"/>
      <c r="AHX116" s="1"/>
      <c r="AHY116" s="1"/>
      <c r="AHZ116" s="1"/>
      <c r="AIA116" s="1"/>
      <c r="AIB116" s="1"/>
      <c r="AIC116" s="1"/>
      <c r="AID116" s="1"/>
      <c r="AIE116" s="1"/>
      <c r="AIF116" s="1"/>
      <c r="AIG116" s="1"/>
      <c r="AIH116" s="1"/>
      <c r="AII116" s="1"/>
      <c r="AIJ116" s="1"/>
      <c r="AIK116" s="1"/>
      <c r="AIL116" s="1"/>
      <c r="AIM116" s="1"/>
      <c r="AIN116" s="1"/>
      <c r="AIO116" s="1"/>
      <c r="AIP116" s="1"/>
      <c r="AIQ116" s="1"/>
      <c r="AIR116" s="1"/>
      <c r="AIS116" s="1"/>
      <c r="AIT116" s="1"/>
      <c r="AIU116" s="1"/>
      <c r="AIV116" s="1"/>
      <c r="AIW116" s="1"/>
      <c r="AIX116" s="1"/>
      <c r="AIY116" s="1"/>
      <c r="AIZ116" s="1"/>
      <c r="AJA116" s="1"/>
      <c r="AJB116" s="1"/>
      <c r="AJC116" s="1"/>
      <c r="AJD116" s="1"/>
      <c r="AJE116" s="1"/>
      <c r="AJF116" s="1"/>
      <c r="AJG116" s="1"/>
      <c r="AJH116" s="1"/>
      <c r="AJI116" s="1"/>
      <c r="AJJ116" s="1"/>
      <c r="AJK116" s="1"/>
      <c r="AJL116" s="1"/>
      <c r="AJM116" s="1"/>
      <c r="AJN116" s="1"/>
      <c r="AJO116" s="1"/>
      <c r="AJP116" s="1"/>
      <c r="AJQ116" s="1"/>
      <c r="AJR116" s="1"/>
      <c r="AJS116" s="1"/>
      <c r="AJT116" s="1"/>
      <c r="AJU116" s="1"/>
      <c r="AJV116" s="1"/>
      <c r="AJW116" s="1"/>
      <c r="AJX116" s="1"/>
      <c r="AJY116" s="1"/>
      <c r="AJZ116" s="1"/>
      <c r="AKA116" s="1"/>
      <c r="AKB116" s="1"/>
      <c r="AKC116" s="1"/>
      <c r="AKD116" s="1"/>
      <c r="AKE116" s="1"/>
      <c r="AKF116" s="1"/>
      <c r="AKG116" s="1"/>
      <c r="AKH116" s="1"/>
      <c r="AKI116" s="1"/>
      <c r="AKJ116" s="1"/>
      <c r="AKK116" s="1"/>
      <c r="AKL116" s="1"/>
      <c r="AKM116" s="1"/>
      <c r="AKN116" s="1"/>
      <c r="AKO116" s="1"/>
      <c r="AKP116" s="1"/>
      <c r="AKQ116" s="1"/>
      <c r="AKR116" s="1"/>
      <c r="AKS116" s="1"/>
      <c r="AKT116" s="1"/>
      <c r="AKU116" s="1"/>
      <c r="AKV116" s="1"/>
      <c r="AKW116" s="1"/>
      <c r="AKX116" s="1"/>
      <c r="AKY116" s="1"/>
      <c r="AKZ116" s="1"/>
      <c r="ALA116" s="1"/>
      <c r="ALB116" s="1"/>
      <c r="ALC116" s="1"/>
      <c r="ALD116" s="1"/>
      <c r="ALE116" s="1"/>
      <c r="ALF116" s="1"/>
      <c r="ALG116" s="1"/>
      <c r="ALH116" s="1"/>
      <c r="ALI116" s="1"/>
      <c r="ALJ116" s="1"/>
      <c r="ALK116" s="1"/>
      <c r="ALL116" s="1"/>
      <c r="ALM116" s="1"/>
      <c r="ALN116" s="1"/>
      <c r="ALO116" s="1"/>
      <c r="ALP116" s="1"/>
      <c r="ALQ116" s="1"/>
      <c r="ALR116" s="1"/>
      <c r="ALS116" s="1"/>
      <c r="ALT116" s="1"/>
      <c r="ALU116" s="1"/>
      <c r="ALV116" s="1"/>
      <c r="ALW116" s="1"/>
      <c r="ALX116" s="1"/>
      <c r="ALY116" s="1"/>
      <c r="ALZ116" s="1"/>
      <c r="AMA116" s="1"/>
      <c r="AMB116" s="1"/>
      <c r="AMC116" s="1"/>
      <c r="AMD116" s="1"/>
      <c r="AME116" s="1"/>
      <c r="AMF116" s="1"/>
      <c r="AMG116" s="1"/>
      <c r="AMH116" s="1"/>
      <c r="AMI116" s="1"/>
      <c r="AMJ116" s="1"/>
      <c r="AMK116" s="1"/>
      <c r="AML116" s="1"/>
      <c r="AMM116" s="1"/>
      <c r="AMN116" s="1"/>
      <c r="AMO116" s="1"/>
      <c r="AMP116" s="1"/>
      <c r="AMQ116" s="1"/>
      <c r="AMR116" s="1"/>
      <c r="AMS116" s="1"/>
      <c r="AMT116" s="1"/>
      <c r="AMU116" s="1"/>
      <c r="AMV116" s="1"/>
      <c r="AMW116" s="1"/>
      <c r="AMX116" s="1"/>
      <c r="AMY116" s="1"/>
      <c r="AMZ116" s="1"/>
      <c r="ANA116" s="1"/>
      <c r="ANB116" s="1"/>
      <c r="ANC116" s="1"/>
      <c r="AND116" s="1"/>
      <c r="ANE116" s="1"/>
      <c r="ANF116" s="1"/>
      <c r="ANG116" s="1"/>
      <c r="ANH116" s="1"/>
      <c r="ANI116" s="1"/>
      <c r="ANJ116" s="1"/>
      <c r="ANK116" s="1"/>
      <c r="ANL116" s="1"/>
      <c r="ANM116" s="1"/>
      <c r="ANN116" s="1"/>
      <c r="ANO116" s="1"/>
      <c r="ANP116" s="1"/>
      <c r="ANQ116" s="1"/>
      <c r="ANR116" s="1"/>
      <c r="ANS116" s="1"/>
      <c r="ANT116" s="1"/>
      <c r="ANU116" s="1"/>
      <c r="ANV116" s="1"/>
      <c r="ANW116" s="1"/>
      <c r="ANX116" s="1"/>
      <c r="ANY116" s="1"/>
      <c r="ANZ116" s="1"/>
      <c r="AOA116" s="1"/>
      <c r="AOB116" s="1"/>
      <c r="AOC116" s="1"/>
      <c r="AOD116" s="1"/>
      <c r="AOE116" s="1"/>
      <c r="AOF116" s="1"/>
      <c r="AOG116" s="1"/>
      <c r="AOH116" s="1"/>
      <c r="AOI116" s="1"/>
      <c r="AOJ116" s="1"/>
      <c r="AOK116" s="1"/>
      <c r="AOL116" s="1"/>
      <c r="AOM116" s="1"/>
      <c r="AON116" s="1"/>
      <c r="AOO116" s="1"/>
      <c r="AOP116" s="1"/>
      <c r="AOQ116" s="1"/>
      <c r="AOR116" s="1"/>
      <c r="AOS116" s="1"/>
      <c r="AOT116" s="1"/>
      <c r="AOU116" s="1"/>
      <c r="AOV116" s="1"/>
      <c r="AOW116" s="1"/>
      <c r="AOX116" s="1"/>
      <c r="AOY116" s="1"/>
      <c r="AOZ116" s="1"/>
      <c r="APA116" s="1"/>
      <c r="APB116" s="1"/>
      <c r="APC116" s="1"/>
      <c r="APD116" s="1"/>
      <c r="APE116" s="1"/>
      <c r="APF116" s="1"/>
      <c r="APG116" s="1"/>
      <c r="APH116" s="1"/>
    </row>
    <row r="117" spans="1:1100" x14ac:dyDescent="0.35">
      <c r="A117" s="11">
        <v>117</v>
      </c>
      <c r="B117" s="225" t="s">
        <v>1176</v>
      </c>
      <c r="C117" s="12" t="s">
        <v>34</v>
      </c>
      <c r="D117" s="12" t="s">
        <v>30</v>
      </c>
      <c r="E117" s="12" t="s">
        <v>146</v>
      </c>
      <c r="F117" s="1">
        <v>7</v>
      </c>
      <c r="G117" s="1">
        <v>21</v>
      </c>
      <c r="BM117" s="1"/>
      <c r="BN117" s="1"/>
      <c r="BO117" s="1"/>
      <c r="BP117" s="1">
        <v>29019</v>
      </c>
      <c r="BQ117" s="1">
        <v>25030</v>
      </c>
      <c r="BR117" s="1">
        <v>23193</v>
      </c>
      <c r="BS117" s="1">
        <v>11959</v>
      </c>
      <c r="BT117" s="1">
        <v>12147</v>
      </c>
      <c r="BU117" s="1">
        <v>13157</v>
      </c>
      <c r="BV117" s="1">
        <v>23054</v>
      </c>
      <c r="BW117" s="1">
        <v>13007</v>
      </c>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c r="RT117" s="1"/>
      <c r="RU117" s="1"/>
      <c r="RV117" s="1"/>
      <c r="RW117" s="1"/>
      <c r="RX117" s="1"/>
      <c r="RY117" s="1"/>
      <c r="RZ117" s="1"/>
      <c r="SA117" s="1"/>
      <c r="SB117" s="1"/>
      <c r="SC117" s="1"/>
      <c r="SD117" s="1"/>
      <c r="SE117" s="1"/>
      <c r="SF117" s="1"/>
      <c r="SG117" s="1"/>
      <c r="SH117" s="1"/>
      <c r="SI117" s="1"/>
      <c r="SJ117" s="1"/>
      <c r="SK117" s="1"/>
      <c r="SL117" s="1"/>
      <c r="SM117" s="1"/>
      <c r="SN117" s="1"/>
      <c r="SO117" s="1"/>
      <c r="SP117" s="1"/>
      <c r="SQ117" s="1"/>
      <c r="SR117" s="1"/>
      <c r="SS117" s="1"/>
      <c r="ST117" s="1"/>
      <c r="SU117" s="1"/>
      <c r="SV117" s="1"/>
      <c r="SW117" s="1"/>
      <c r="SX117" s="1"/>
      <c r="SY117" s="1"/>
      <c r="SZ117" s="1"/>
      <c r="TA117" s="1"/>
      <c r="TB117" s="1"/>
      <c r="TC117" s="1"/>
      <c r="TD117" s="1"/>
      <c r="TE117" s="1"/>
      <c r="TF117" s="1"/>
      <c r="TG117" s="1"/>
      <c r="TH117" s="1"/>
      <c r="TI117" s="1"/>
      <c r="TJ117" s="1"/>
      <c r="TK117" s="1"/>
      <c r="TL117" s="1"/>
      <c r="TM117" s="1"/>
      <c r="TN117" s="1"/>
      <c r="TO117" s="1"/>
      <c r="TP117" s="1"/>
      <c r="TQ117" s="1"/>
      <c r="TR117" s="1"/>
      <c r="TS117" s="1"/>
      <c r="TT117" s="1"/>
      <c r="TU117" s="1"/>
      <c r="TV117" s="1"/>
      <c r="TW117" s="1"/>
      <c r="TX117" s="1"/>
      <c r="TY117" s="1"/>
      <c r="TZ117" s="1"/>
      <c r="UA117" s="1"/>
      <c r="UB117" s="1"/>
      <c r="UC117" s="1"/>
      <c r="UD117" s="1"/>
      <c r="UE117" s="1"/>
      <c r="UF117" s="1"/>
      <c r="UG117" s="1"/>
      <c r="UH117" s="1"/>
      <c r="UI117" s="1"/>
      <c r="UJ117" s="1"/>
      <c r="UK117" s="1"/>
      <c r="UL117" s="1"/>
      <c r="UM117" s="1"/>
      <c r="UN117" s="1"/>
      <c r="UO117" s="1"/>
      <c r="UP117" s="1"/>
      <c r="UQ117" s="1"/>
      <c r="UR117" s="1"/>
      <c r="US117" s="1"/>
      <c r="UT117" s="1"/>
      <c r="UU117" s="1"/>
      <c r="UV117" s="1"/>
      <c r="UW117" s="1"/>
      <c r="UX117" s="1"/>
      <c r="UY117" s="1"/>
      <c r="UZ117" s="1"/>
      <c r="VA117" s="1"/>
      <c r="VB117" s="1"/>
      <c r="VC117" s="1"/>
      <c r="VD117" s="1"/>
      <c r="VE117" s="1"/>
      <c r="VF117" s="1"/>
      <c r="VG117" s="1"/>
      <c r="VH117" s="1"/>
      <c r="VI117" s="1"/>
      <c r="VJ117" s="1"/>
      <c r="VK117" s="1"/>
      <c r="VL117" s="1"/>
      <c r="VM117" s="1"/>
      <c r="VN117" s="1"/>
      <c r="VO117" s="1"/>
      <c r="VP117" s="1"/>
      <c r="VQ117" s="1"/>
      <c r="VR117" s="1"/>
      <c r="VS117" s="1"/>
      <c r="VT117" s="1"/>
      <c r="VU117" s="1"/>
      <c r="VV117" s="1"/>
      <c r="VW117" s="1"/>
      <c r="VX117" s="1"/>
      <c r="VY117" s="1"/>
      <c r="VZ117" s="1"/>
      <c r="WA117" s="1"/>
      <c r="WB117" s="1"/>
      <c r="WC117" s="1"/>
      <c r="WD117" s="1"/>
      <c r="WE117" s="1"/>
      <c r="WF117" s="1"/>
      <c r="WG117" s="1"/>
      <c r="WH117" s="1"/>
      <c r="WI117" s="1"/>
      <c r="WJ117" s="1"/>
      <c r="WK117" s="1"/>
      <c r="WL117" s="1"/>
      <c r="WM117" s="1"/>
      <c r="WN117" s="1"/>
      <c r="WO117" s="1"/>
      <c r="WP117" s="1"/>
      <c r="WQ117" s="1"/>
      <c r="WR117" s="1"/>
      <c r="WS117" s="1"/>
      <c r="WT117" s="1"/>
      <c r="WU117" s="1"/>
      <c r="WV117" s="1"/>
      <c r="WW117" s="1"/>
      <c r="WX117" s="1"/>
      <c r="WY117" s="1"/>
      <c r="WZ117" s="1"/>
      <c r="XA117" s="1"/>
      <c r="XB117" s="1"/>
      <c r="XC117" s="1"/>
      <c r="XD117" s="1"/>
      <c r="XE117" s="1"/>
      <c r="XF117" s="1"/>
      <c r="XG117" s="1"/>
      <c r="XH117" s="1"/>
      <c r="XI117" s="1"/>
      <c r="XJ117" s="1"/>
      <c r="XK117" s="1"/>
      <c r="XL117" s="1"/>
      <c r="XM117" s="1"/>
      <c r="XN117" s="1"/>
      <c r="XO117" s="1"/>
      <c r="XP117" s="1"/>
      <c r="XQ117" s="1"/>
      <c r="XR117" s="1"/>
      <c r="XS117" s="1"/>
      <c r="XT117" s="1"/>
      <c r="XU117" s="1"/>
      <c r="XV117" s="1"/>
      <c r="XW117" s="1"/>
      <c r="XX117" s="1"/>
      <c r="XY117" s="1"/>
      <c r="XZ117" s="1"/>
      <c r="YA117" s="1"/>
      <c r="YB117" s="1"/>
      <c r="YC117" s="1"/>
      <c r="YD117" s="1"/>
      <c r="YE117" s="1"/>
      <c r="YF117" s="1"/>
      <c r="YG117" s="1"/>
      <c r="YH117" s="1"/>
      <c r="YI117" s="1"/>
      <c r="YJ117" s="1"/>
      <c r="YK117" s="1"/>
      <c r="YL117" s="1"/>
      <c r="YM117" s="1"/>
      <c r="YN117" s="1"/>
      <c r="YO117" s="1"/>
      <c r="YP117" s="1"/>
      <c r="YQ117" s="1"/>
      <c r="YR117" s="1"/>
      <c r="YS117" s="1"/>
      <c r="YT117" s="1"/>
      <c r="YU117" s="1"/>
      <c r="YV117" s="1"/>
      <c r="YW117" s="1"/>
      <c r="YX117" s="1"/>
      <c r="YY117" s="1"/>
      <c r="YZ117" s="1"/>
      <c r="ZA117" s="1"/>
      <c r="ZB117" s="1"/>
      <c r="ZC117" s="1"/>
      <c r="ZD117" s="1"/>
      <c r="ZE117" s="1"/>
      <c r="ZF117" s="1"/>
      <c r="ZG117" s="1"/>
      <c r="ZH117" s="1"/>
      <c r="ZI117" s="1"/>
      <c r="ZJ117" s="1"/>
      <c r="ZK117" s="1"/>
      <c r="ZL117" s="1"/>
      <c r="ZM117" s="1"/>
      <c r="ZN117" s="1"/>
      <c r="ZO117" s="1"/>
      <c r="ZP117" s="1"/>
      <c r="ZQ117" s="1"/>
      <c r="ZR117" s="1"/>
      <c r="ZS117" s="1"/>
      <c r="ZT117" s="1"/>
      <c r="ZU117" s="1"/>
      <c r="ZV117" s="1"/>
      <c r="ZW117" s="1"/>
      <c r="ZX117" s="1"/>
      <c r="ZY117" s="1"/>
      <c r="ZZ117" s="1"/>
      <c r="AAA117" s="1"/>
      <c r="AAB117" s="1"/>
      <c r="AAC117" s="1"/>
      <c r="AAD117" s="1"/>
      <c r="AAE117" s="1"/>
      <c r="AAF117" s="1"/>
      <c r="AAG117" s="1"/>
      <c r="AAH117" s="1"/>
      <c r="AAI117" s="1"/>
      <c r="AAJ117" s="1"/>
      <c r="AAK117" s="1"/>
      <c r="AAL117" s="1"/>
      <c r="AAM117" s="1"/>
      <c r="AAN117" s="1"/>
      <c r="AAO117" s="1"/>
      <c r="AAP117" s="1"/>
      <c r="AAQ117" s="1"/>
      <c r="AAR117" s="1"/>
      <c r="AAS117" s="1"/>
      <c r="AAT117" s="1"/>
      <c r="AAU117" s="1"/>
      <c r="AAV117" s="1"/>
      <c r="AAW117" s="1"/>
      <c r="AAX117" s="1"/>
      <c r="AAY117" s="1"/>
      <c r="AAZ117" s="1"/>
      <c r="ABA117" s="1"/>
      <c r="ABB117" s="1"/>
      <c r="ABC117" s="1"/>
      <c r="ABD117" s="1"/>
      <c r="ABE117" s="1"/>
      <c r="ABF117" s="1"/>
      <c r="ABG117" s="1"/>
      <c r="ABH117" s="1"/>
      <c r="ABI117" s="1"/>
      <c r="ABJ117" s="1"/>
      <c r="ABK117" s="1"/>
      <c r="ABL117" s="1"/>
      <c r="ABM117" s="1"/>
      <c r="ABN117" s="1"/>
      <c r="ABO117" s="1"/>
      <c r="ABP117" s="1"/>
      <c r="ABQ117" s="1"/>
      <c r="ABR117" s="1"/>
      <c r="ABS117" s="1"/>
      <c r="ABT117" s="1"/>
      <c r="ABU117" s="1"/>
      <c r="ABV117" s="1"/>
      <c r="ABW117" s="1"/>
      <c r="ABX117" s="1"/>
      <c r="ABY117" s="1"/>
      <c r="ABZ117" s="1"/>
      <c r="ACA117" s="1"/>
      <c r="ACB117" s="1"/>
      <c r="ACC117" s="1"/>
      <c r="ACD117" s="1"/>
      <c r="ACE117" s="1"/>
      <c r="ACF117" s="1"/>
      <c r="ACG117" s="1"/>
      <c r="ACH117" s="1"/>
      <c r="ACI117" s="1"/>
      <c r="ACJ117" s="1"/>
      <c r="ACK117" s="1"/>
      <c r="ACL117" s="1"/>
      <c r="ACM117" s="1"/>
      <c r="ACN117" s="1"/>
      <c r="ACO117" s="1"/>
      <c r="ACP117" s="1"/>
      <c r="ACQ117" s="1"/>
      <c r="ACR117" s="1"/>
      <c r="ACS117" s="1"/>
      <c r="ACT117" s="1"/>
      <c r="ACU117" s="1"/>
      <c r="ACV117" s="1"/>
      <c r="ACW117" s="1"/>
      <c r="ACX117" s="1"/>
      <c r="ACY117" s="1"/>
      <c r="ACZ117" s="1"/>
      <c r="ADA117" s="1"/>
      <c r="ADB117" s="1"/>
      <c r="ADC117" s="1"/>
      <c r="ADD117" s="1"/>
      <c r="ADE117" s="1"/>
      <c r="ADF117" s="1"/>
      <c r="ADG117" s="1"/>
      <c r="ADH117" s="1"/>
      <c r="ADI117" s="1"/>
      <c r="ADJ117" s="1"/>
      <c r="ADK117" s="1"/>
      <c r="ADL117" s="1"/>
      <c r="ADM117" s="1"/>
      <c r="ADN117" s="1"/>
      <c r="ADO117" s="1"/>
      <c r="ADP117" s="1"/>
      <c r="ADQ117" s="1"/>
      <c r="ADR117" s="1"/>
      <c r="ADS117" s="1"/>
      <c r="ADT117" s="1"/>
      <c r="ADU117" s="1"/>
      <c r="ADV117" s="1"/>
      <c r="ADW117" s="1"/>
      <c r="ADX117" s="1"/>
      <c r="ADY117" s="1"/>
      <c r="ADZ117" s="1"/>
      <c r="AEA117" s="1"/>
      <c r="AEB117" s="1"/>
      <c r="AEC117" s="1"/>
      <c r="AED117" s="1"/>
      <c r="AEE117" s="1"/>
      <c r="AEF117" s="1"/>
      <c r="AEG117" s="1"/>
      <c r="AEH117" s="1"/>
      <c r="AEI117" s="1"/>
      <c r="AEJ117" s="1"/>
      <c r="AEK117" s="1"/>
      <c r="AEL117" s="1"/>
      <c r="AEM117" s="1"/>
      <c r="AEN117" s="1"/>
      <c r="AEO117" s="1"/>
      <c r="AEP117" s="1"/>
      <c r="AEQ117" s="1"/>
      <c r="AER117" s="1"/>
      <c r="AES117" s="1"/>
      <c r="AET117" s="1"/>
      <c r="AEU117" s="1"/>
      <c r="AEV117" s="1"/>
      <c r="AEW117" s="1"/>
      <c r="AEX117" s="1"/>
      <c r="AEY117" s="1"/>
      <c r="AEZ117" s="1"/>
      <c r="AFA117" s="1"/>
      <c r="AFB117" s="1"/>
      <c r="AFC117" s="1"/>
      <c r="AFD117" s="1"/>
      <c r="AFE117" s="1"/>
      <c r="AFF117" s="1"/>
      <c r="AFG117" s="1"/>
      <c r="AFH117" s="1"/>
      <c r="AFI117" s="1"/>
      <c r="AFJ117" s="1"/>
      <c r="AFK117" s="1"/>
      <c r="AFL117" s="1"/>
      <c r="AFM117" s="1"/>
      <c r="AFN117" s="1"/>
      <c r="AFO117" s="1"/>
      <c r="AFP117" s="1"/>
      <c r="AFQ117" s="1"/>
      <c r="AFR117" s="1"/>
      <c r="AFS117" s="1"/>
      <c r="AFT117" s="1"/>
      <c r="AFU117" s="1"/>
      <c r="AFV117" s="1"/>
      <c r="AFW117" s="1"/>
      <c r="AFX117" s="1"/>
      <c r="AFY117" s="1"/>
      <c r="AFZ117" s="1"/>
      <c r="AGA117" s="1"/>
      <c r="AGB117" s="1"/>
      <c r="AGC117" s="1"/>
      <c r="AGD117" s="1"/>
      <c r="AGE117" s="1"/>
      <c r="AGF117" s="1"/>
      <c r="AGG117" s="1"/>
      <c r="AGH117" s="1"/>
      <c r="AGI117" s="1"/>
      <c r="AGJ117" s="1"/>
      <c r="AGK117" s="1"/>
      <c r="AGL117" s="1"/>
      <c r="AGM117" s="1"/>
      <c r="AGN117" s="1"/>
      <c r="AGO117" s="1"/>
      <c r="AGP117" s="1"/>
      <c r="AGQ117" s="1"/>
      <c r="AGR117" s="1"/>
      <c r="AGS117" s="1"/>
      <c r="AGT117" s="1"/>
      <c r="AGU117" s="1"/>
      <c r="AGV117" s="1"/>
      <c r="AGW117" s="1"/>
      <c r="AGX117" s="1"/>
      <c r="AGY117" s="1"/>
      <c r="AGZ117" s="1"/>
      <c r="AHA117" s="1"/>
      <c r="AHB117" s="1"/>
      <c r="AHC117" s="1"/>
      <c r="AHD117" s="1"/>
      <c r="AHE117" s="1"/>
      <c r="AHF117" s="1"/>
      <c r="AHG117" s="1"/>
      <c r="AHH117" s="1"/>
      <c r="AHI117" s="1"/>
      <c r="AHJ117" s="1"/>
      <c r="AHK117" s="1"/>
      <c r="AHL117" s="1"/>
      <c r="AHM117" s="1"/>
      <c r="AHN117" s="1"/>
      <c r="AHO117" s="1"/>
      <c r="AHP117" s="1"/>
      <c r="AHQ117" s="1"/>
      <c r="AHR117" s="1"/>
      <c r="AHS117" s="1"/>
      <c r="AHT117" s="1"/>
      <c r="AHU117" s="1"/>
      <c r="AHV117" s="1"/>
      <c r="AHW117" s="1"/>
      <c r="AHX117" s="1"/>
      <c r="AHY117" s="1"/>
      <c r="AHZ117" s="1"/>
      <c r="AIA117" s="1"/>
      <c r="AIB117" s="1"/>
      <c r="AIC117" s="1"/>
      <c r="AID117" s="1"/>
      <c r="AIE117" s="1"/>
      <c r="AIF117" s="1"/>
      <c r="AIG117" s="1"/>
      <c r="AIH117" s="1"/>
      <c r="AII117" s="1"/>
      <c r="AIJ117" s="1"/>
      <c r="AIK117" s="1"/>
      <c r="AIL117" s="1"/>
      <c r="AIM117" s="1"/>
      <c r="AIN117" s="1"/>
      <c r="AIO117" s="1"/>
      <c r="AIP117" s="1"/>
      <c r="AIQ117" s="1"/>
      <c r="AIR117" s="1"/>
      <c r="AIS117" s="1"/>
      <c r="AIT117" s="1"/>
      <c r="AIU117" s="1"/>
      <c r="AIV117" s="1"/>
      <c r="AIW117" s="1"/>
      <c r="AIX117" s="1"/>
      <c r="AIY117" s="1"/>
      <c r="AIZ117" s="1"/>
      <c r="AJA117" s="1"/>
      <c r="AJB117" s="1"/>
      <c r="AJC117" s="1"/>
      <c r="AJD117" s="1"/>
      <c r="AJE117" s="1"/>
      <c r="AJF117" s="1"/>
      <c r="AJG117" s="1"/>
      <c r="AJH117" s="1"/>
      <c r="AJI117" s="1"/>
      <c r="AJJ117" s="1"/>
      <c r="AJK117" s="1"/>
      <c r="AJL117" s="1"/>
      <c r="AJM117" s="1"/>
      <c r="AJN117" s="1"/>
      <c r="AJO117" s="1"/>
      <c r="AJP117" s="1"/>
      <c r="AJQ117" s="1"/>
      <c r="AJR117" s="1"/>
      <c r="AJS117" s="1"/>
      <c r="AJT117" s="1"/>
      <c r="AJU117" s="1"/>
      <c r="AJV117" s="1"/>
      <c r="AJW117" s="1"/>
      <c r="AJX117" s="1"/>
      <c r="AJY117" s="1"/>
      <c r="AJZ117" s="1"/>
      <c r="AKA117" s="1"/>
      <c r="AKB117" s="1"/>
      <c r="AKC117" s="1"/>
      <c r="AKD117" s="1"/>
      <c r="AKE117" s="1"/>
      <c r="AKF117" s="1"/>
      <c r="AKG117" s="1"/>
      <c r="AKH117" s="1"/>
      <c r="AKI117" s="1"/>
      <c r="AKJ117" s="1"/>
      <c r="AKK117" s="1"/>
      <c r="AKL117" s="1"/>
      <c r="AKM117" s="1"/>
      <c r="AKN117" s="1"/>
      <c r="AKO117" s="1"/>
      <c r="AKP117" s="1"/>
      <c r="AKQ117" s="1"/>
      <c r="AKR117" s="1"/>
      <c r="AKS117" s="1"/>
      <c r="AKT117" s="1"/>
      <c r="AKU117" s="1"/>
      <c r="AKV117" s="1"/>
      <c r="AKW117" s="1"/>
      <c r="AKX117" s="1"/>
      <c r="AKY117" s="1"/>
      <c r="AKZ117" s="1"/>
      <c r="ALA117" s="1"/>
      <c r="ALB117" s="1"/>
      <c r="ALC117" s="1"/>
      <c r="ALD117" s="1"/>
      <c r="ALE117" s="1"/>
      <c r="ALF117" s="1"/>
      <c r="ALG117" s="1"/>
      <c r="ALH117" s="1"/>
      <c r="ALI117" s="1"/>
      <c r="ALJ117" s="1"/>
      <c r="ALK117" s="1"/>
      <c r="ALL117" s="1"/>
      <c r="ALM117" s="1"/>
      <c r="ALN117" s="1"/>
      <c r="ALO117" s="1"/>
      <c r="ALP117" s="1"/>
      <c r="ALQ117" s="1"/>
      <c r="ALR117" s="1"/>
      <c r="ALS117" s="1"/>
      <c r="ALT117" s="1"/>
      <c r="ALU117" s="1"/>
      <c r="ALV117" s="1"/>
      <c r="ALW117" s="1"/>
      <c r="ALX117" s="1"/>
      <c r="ALY117" s="1"/>
      <c r="ALZ117" s="1"/>
      <c r="AMA117" s="1"/>
      <c r="AMB117" s="1"/>
      <c r="AMC117" s="1"/>
      <c r="AMD117" s="1"/>
      <c r="AME117" s="1"/>
      <c r="AMF117" s="1"/>
      <c r="AMG117" s="1"/>
      <c r="AMH117" s="1"/>
      <c r="AMI117" s="1"/>
      <c r="AMJ117" s="1"/>
      <c r="AMK117" s="1"/>
      <c r="AML117" s="1"/>
      <c r="AMM117" s="1"/>
      <c r="AMN117" s="1"/>
      <c r="AMO117" s="1"/>
      <c r="AMP117" s="1"/>
      <c r="AMQ117" s="1"/>
      <c r="AMR117" s="1"/>
      <c r="AMS117" s="1"/>
      <c r="AMT117" s="1"/>
      <c r="AMU117" s="1"/>
      <c r="AMV117" s="1"/>
      <c r="AMW117" s="1"/>
      <c r="AMX117" s="1"/>
      <c r="AMY117" s="1"/>
      <c r="AMZ117" s="1"/>
      <c r="ANA117" s="1"/>
      <c r="ANB117" s="1"/>
      <c r="ANC117" s="1"/>
      <c r="AND117" s="1"/>
      <c r="ANE117" s="1"/>
      <c r="ANF117" s="1"/>
      <c r="ANG117" s="1"/>
      <c r="ANH117" s="1"/>
      <c r="ANI117" s="1"/>
      <c r="ANJ117" s="1"/>
      <c r="ANK117" s="1"/>
      <c r="ANL117" s="1"/>
      <c r="ANM117" s="1"/>
      <c r="ANN117" s="1"/>
      <c r="ANO117" s="1"/>
      <c r="ANP117" s="1"/>
      <c r="ANQ117" s="1"/>
      <c r="ANR117" s="1"/>
      <c r="ANS117" s="1"/>
      <c r="ANT117" s="1"/>
      <c r="ANU117" s="1"/>
      <c r="ANV117" s="1"/>
      <c r="ANW117" s="1"/>
      <c r="ANX117" s="1"/>
      <c r="ANY117" s="1"/>
      <c r="ANZ117" s="1"/>
      <c r="AOA117" s="1"/>
      <c r="AOB117" s="1"/>
      <c r="AOC117" s="1"/>
      <c r="AOD117" s="1"/>
      <c r="AOE117" s="1"/>
      <c r="AOF117" s="1"/>
      <c r="AOG117" s="1"/>
      <c r="AOH117" s="1"/>
      <c r="AOI117" s="1"/>
      <c r="AOJ117" s="1"/>
      <c r="AOK117" s="1"/>
      <c r="AOL117" s="1"/>
      <c r="AOM117" s="1"/>
      <c r="AON117" s="1"/>
      <c r="AOO117" s="1"/>
      <c r="AOP117" s="1"/>
      <c r="AOQ117" s="1"/>
      <c r="AOR117" s="1"/>
      <c r="AOS117" s="1"/>
      <c r="AOT117" s="1"/>
      <c r="AOU117" s="1"/>
      <c r="AOV117" s="1"/>
      <c r="AOW117" s="1"/>
      <c r="AOX117" s="1"/>
      <c r="AOY117" s="1"/>
      <c r="AOZ117" s="1"/>
      <c r="APA117" s="1"/>
      <c r="APB117" s="1"/>
      <c r="APC117" s="1"/>
      <c r="APD117" s="1"/>
      <c r="APE117" s="1"/>
      <c r="APF117" s="1"/>
      <c r="APG117" s="1"/>
      <c r="APH117" s="1"/>
    </row>
    <row r="118" spans="1:1100" x14ac:dyDescent="0.35">
      <c r="A118" s="11">
        <v>118</v>
      </c>
      <c r="B118" s="225" t="s">
        <v>1177</v>
      </c>
      <c r="C118" s="12" t="s">
        <v>34</v>
      </c>
      <c r="D118" s="12" t="s">
        <v>30</v>
      </c>
      <c r="E118" s="12" t="s">
        <v>146</v>
      </c>
      <c r="F118" s="1">
        <v>8</v>
      </c>
      <c r="G118" s="1">
        <v>21</v>
      </c>
      <c r="BM118" s="1"/>
      <c r="BN118" s="1"/>
      <c r="BO118" s="1"/>
      <c r="BP118" s="1">
        <v>50017</v>
      </c>
      <c r="BQ118" s="1">
        <v>46175</v>
      </c>
      <c r="BR118" s="1">
        <v>44606</v>
      </c>
      <c r="BS118" s="1">
        <v>19443</v>
      </c>
      <c r="BT118" s="1">
        <v>19634</v>
      </c>
      <c r="BU118" s="1">
        <v>24797</v>
      </c>
      <c r="BV118" s="1">
        <v>41787</v>
      </c>
      <c r="BW118" s="1">
        <v>24634</v>
      </c>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c r="RT118" s="1"/>
      <c r="RU118" s="1"/>
      <c r="RV118" s="1"/>
      <c r="RW118" s="1"/>
      <c r="RX118" s="1"/>
      <c r="RY118" s="1"/>
      <c r="RZ118" s="1"/>
      <c r="SA118" s="1"/>
      <c r="SB118" s="1"/>
      <c r="SC118" s="1"/>
      <c r="SD118" s="1"/>
      <c r="SE118" s="1"/>
      <c r="SF118" s="1"/>
      <c r="SG118" s="1"/>
      <c r="SH118" s="1"/>
      <c r="SI118" s="1"/>
      <c r="SJ118" s="1"/>
      <c r="SK118" s="1"/>
      <c r="SL118" s="1"/>
      <c r="SM118" s="1"/>
      <c r="SN118" s="1"/>
      <c r="SO118" s="1"/>
      <c r="SP118" s="1"/>
      <c r="SQ118" s="1"/>
      <c r="SR118" s="1"/>
      <c r="SS118" s="1"/>
      <c r="ST118" s="1"/>
      <c r="SU118" s="1"/>
      <c r="SV118" s="1"/>
      <c r="SW118" s="1"/>
      <c r="SX118" s="1"/>
      <c r="SY118" s="1"/>
      <c r="SZ118" s="1"/>
      <c r="TA118" s="1"/>
      <c r="TB118" s="1"/>
      <c r="TC118" s="1"/>
      <c r="TD118" s="1"/>
      <c r="TE118" s="1"/>
      <c r="TF118" s="1"/>
      <c r="TG118" s="1"/>
      <c r="TH118" s="1"/>
      <c r="TI118" s="1"/>
      <c r="TJ118" s="1"/>
      <c r="TK118" s="1"/>
      <c r="TL118" s="1"/>
      <c r="TM118" s="1"/>
      <c r="TN118" s="1"/>
      <c r="TO118" s="1"/>
      <c r="TP118" s="1"/>
      <c r="TQ118" s="1"/>
      <c r="TR118" s="1"/>
      <c r="TS118" s="1"/>
      <c r="TT118" s="1"/>
      <c r="TU118" s="1"/>
      <c r="TV118" s="1"/>
      <c r="TW118" s="1"/>
      <c r="TX118" s="1"/>
      <c r="TY118" s="1"/>
      <c r="TZ118" s="1"/>
      <c r="UA118" s="1"/>
      <c r="UB118" s="1"/>
      <c r="UC118" s="1"/>
      <c r="UD118" s="1"/>
      <c r="UE118" s="1"/>
      <c r="UF118" s="1"/>
      <c r="UG118" s="1"/>
      <c r="UH118" s="1"/>
      <c r="UI118" s="1"/>
      <c r="UJ118" s="1"/>
      <c r="UK118" s="1"/>
      <c r="UL118" s="1"/>
      <c r="UM118" s="1"/>
      <c r="UN118" s="1"/>
      <c r="UO118" s="1"/>
      <c r="UP118" s="1"/>
      <c r="UQ118" s="1"/>
      <c r="UR118" s="1"/>
      <c r="US118" s="1"/>
      <c r="UT118" s="1"/>
      <c r="UU118" s="1"/>
      <c r="UV118" s="1"/>
      <c r="UW118" s="1"/>
      <c r="UX118" s="1"/>
      <c r="UY118" s="1"/>
      <c r="UZ118" s="1"/>
      <c r="VA118" s="1"/>
      <c r="VB118" s="1"/>
      <c r="VC118" s="1"/>
      <c r="VD118" s="1"/>
      <c r="VE118" s="1"/>
      <c r="VF118" s="1"/>
      <c r="VG118" s="1"/>
      <c r="VH118" s="1"/>
      <c r="VI118" s="1"/>
      <c r="VJ118" s="1"/>
      <c r="VK118" s="1"/>
      <c r="VL118" s="1"/>
      <c r="VM118" s="1"/>
      <c r="VN118" s="1"/>
      <c r="VO118" s="1"/>
      <c r="VP118" s="1"/>
      <c r="VQ118" s="1"/>
      <c r="VR118" s="1"/>
      <c r="VS118" s="1"/>
      <c r="VT118" s="1"/>
      <c r="VU118" s="1"/>
      <c r="VV118" s="1"/>
      <c r="VW118" s="1"/>
      <c r="VX118" s="1"/>
      <c r="VY118" s="1"/>
      <c r="VZ118" s="1"/>
      <c r="WA118" s="1"/>
      <c r="WB118" s="1"/>
      <c r="WC118" s="1"/>
      <c r="WD118" s="1"/>
      <c r="WE118" s="1"/>
      <c r="WF118" s="1"/>
      <c r="WG118" s="1"/>
      <c r="WH118" s="1"/>
      <c r="WI118" s="1"/>
      <c r="WJ118" s="1"/>
      <c r="WK118" s="1"/>
      <c r="WL118" s="1"/>
      <c r="WM118" s="1"/>
      <c r="WN118" s="1"/>
      <c r="WO118" s="1"/>
      <c r="WP118" s="1"/>
      <c r="WQ118" s="1"/>
      <c r="WR118" s="1"/>
      <c r="WS118" s="1"/>
      <c r="WT118" s="1"/>
      <c r="WU118" s="1"/>
      <c r="WV118" s="1"/>
      <c r="WW118" s="1"/>
      <c r="WX118" s="1"/>
      <c r="WY118" s="1"/>
      <c r="WZ118" s="1"/>
      <c r="XA118" s="1"/>
      <c r="XB118" s="1"/>
      <c r="XC118" s="1"/>
      <c r="XD118" s="1"/>
      <c r="XE118" s="1"/>
      <c r="XF118" s="1"/>
      <c r="XG118" s="1"/>
      <c r="XH118" s="1"/>
      <c r="XI118" s="1"/>
      <c r="XJ118" s="1"/>
      <c r="XK118" s="1"/>
      <c r="XL118" s="1"/>
      <c r="XM118" s="1"/>
      <c r="XN118" s="1"/>
      <c r="XO118" s="1"/>
      <c r="XP118" s="1"/>
      <c r="XQ118" s="1"/>
      <c r="XR118" s="1"/>
      <c r="XS118" s="1"/>
      <c r="XT118" s="1"/>
      <c r="XU118" s="1"/>
      <c r="XV118" s="1"/>
      <c r="XW118" s="1"/>
      <c r="XX118" s="1"/>
      <c r="XY118" s="1"/>
      <c r="XZ118" s="1"/>
      <c r="YA118" s="1"/>
      <c r="YB118" s="1"/>
      <c r="YC118" s="1"/>
      <c r="YD118" s="1"/>
      <c r="YE118" s="1"/>
      <c r="YF118" s="1"/>
      <c r="YG118" s="1"/>
      <c r="YH118" s="1"/>
      <c r="YI118" s="1"/>
      <c r="YJ118" s="1"/>
      <c r="YK118" s="1"/>
      <c r="YL118" s="1"/>
      <c r="YM118" s="1"/>
      <c r="YN118" s="1"/>
      <c r="YO118" s="1"/>
      <c r="YP118" s="1"/>
      <c r="YQ118" s="1"/>
      <c r="YR118" s="1"/>
      <c r="YS118" s="1"/>
      <c r="YT118" s="1"/>
      <c r="YU118" s="1"/>
      <c r="YV118" s="1"/>
      <c r="YW118" s="1"/>
      <c r="YX118" s="1"/>
      <c r="YY118" s="1"/>
      <c r="YZ118" s="1"/>
      <c r="ZA118" s="1"/>
      <c r="ZB118" s="1"/>
      <c r="ZC118" s="1"/>
      <c r="ZD118" s="1"/>
      <c r="ZE118" s="1"/>
      <c r="ZF118" s="1"/>
      <c r="ZG118" s="1"/>
      <c r="ZH118" s="1"/>
      <c r="ZI118" s="1"/>
      <c r="ZJ118" s="1"/>
      <c r="ZK118" s="1"/>
      <c r="ZL118" s="1"/>
      <c r="ZM118" s="1"/>
      <c r="ZN118" s="1"/>
      <c r="ZO118" s="1"/>
      <c r="ZP118" s="1"/>
      <c r="ZQ118" s="1"/>
      <c r="ZR118" s="1"/>
      <c r="ZS118" s="1"/>
      <c r="ZT118" s="1"/>
      <c r="ZU118" s="1"/>
      <c r="ZV118" s="1"/>
      <c r="ZW118" s="1"/>
      <c r="ZX118" s="1"/>
      <c r="ZY118" s="1"/>
      <c r="ZZ118" s="1"/>
      <c r="AAA118" s="1"/>
      <c r="AAB118" s="1"/>
      <c r="AAC118" s="1"/>
      <c r="AAD118" s="1"/>
      <c r="AAE118" s="1"/>
      <c r="AAF118" s="1"/>
      <c r="AAG118" s="1"/>
      <c r="AAH118" s="1"/>
      <c r="AAI118" s="1"/>
      <c r="AAJ118" s="1"/>
      <c r="AAK118" s="1"/>
      <c r="AAL118" s="1"/>
      <c r="AAM118" s="1"/>
      <c r="AAN118" s="1"/>
      <c r="AAO118" s="1"/>
      <c r="AAP118" s="1"/>
      <c r="AAQ118" s="1"/>
      <c r="AAR118" s="1"/>
      <c r="AAS118" s="1"/>
      <c r="AAT118" s="1"/>
      <c r="AAU118" s="1"/>
      <c r="AAV118" s="1"/>
      <c r="AAW118" s="1"/>
      <c r="AAX118" s="1"/>
      <c r="AAY118" s="1"/>
      <c r="AAZ118" s="1"/>
      <c r="ABA118" s="1"/>
      <c r="ABB118" s="1"/>
      <c r="ABC118" s="1"/>
      <c r="ABD118" s="1"/>
      <c r="ABE118" s="1"/>
      <c r="ABF118" s="1"/>
      <c r="ABG118" s="1"/>
      <c r="ABH118" s="1"/>
      <c r="ABI118" s="1"/>
      <c r="ABJ118" s="1"/>
      <c r="ABK118" s="1"/>
      <c r="ABL118" s="1"/>
      <c r="ABM118" s="1"/>
      <c r="ABN118" s="1"/>
      <c r="ABO118" s="1"/>
      <c r="ABP118" s="1"/>
      <c r="ABQ118" s="1"/>
      <c r="ABR118" s="1"/>
      <c r="ABS118" s="1"/>
      <c r="ABT118" s="1"/>
      <c r="ABU118" s="1"/>
      <c r="ABV118" s="1"/>
      <c r="ABW118" s="1"/>
      <c r="ABX118" s="1"/>
      <c r="ABY118" s="1"/>
      <c r="ABZ118" s="1"/>
      <c r="ACA118" s="1"/>
      <c r="ACB118" s="1"/>
      <c r="ACC118" s="1"/>
      <c r="ACD118" s="1"/>
      <c r="ACE118" s="1"/>
      <c r="ACF118" s="1"/>
      <c r="ACG118" s="1"/>
      <c r="ACH118" s="1"/>
      <c r="ACI118" s="1"/>
      <c r="ACJ118" s="1"/>
      <c r="ACK118" s="1"/>
      <c r="ACL118" s="1"/>
      <c r="ACM118" s="1"/>
      <c r="ACN118" s="1"/>
      <c r="ACO118" s="1"/>
      <c r="ACP118" s="1"/>
      <c r="ACQ118" s="1"/>
      <c r="ACR118" s="1"/>
      <c r="ACS118" s="1"/>
      <c r="ACT118" s="1"/>
      <c r="ACU118" s="1"/>
      <c r="ACV118" s="1"/>
      <c r="ACW118" s="1"/>
      <c r="ACX118" s="1"/>
      <c r="ACY118" s="1"/>
      <c r="ACZ118" s="1"/>
      <c r="ADA118" s="1"/>
      <c r="ADB118" s="1"/>
      <c r="ADC118" s="1"/>
      <c r="ADD118" s="1"/>
      <c r="ADE118" s="1"/>
      <c r="ADF118" s="1"/>
      <c r="ADG118" s="1"/>
      <c r="ADH118" s="1"/>
      <c r="ADI118" s="1"/>
      <c r="ADJ118" s="1"/>
      <c r="ADK118" s="1"/>
      <c r="ADL118" s="1"/>
      <c r="ADM118" s="1"/>
      <c r="ADN118" s="1"/>
      <c r="ADO118" s="1"/>
      <c r="ADP118" s="1"/>
      <c r="ADQ118" s="1"/>
      <c r="ADR118" s="1"/>
      <c r="ADS118" s="1"/>
      <c r="ADT118" s="1"/>
      <c r="ADU118" s="1"/>
      <c r="ADV118" s="1"/>
      <c r="ADW118" s="1"/>
      <c r="ADX118" s="1"/>
      <c r="ADY118" s="1"/>
      <c r="ADZ118" s="1"/>
      <c r="AEA118" s="1"/>
      <c r="AEB118" s="1"/>
      <c r="AEC118" s="1"/>
      <c r="AED118" s="1"/>
      <c r="AEE118" s="1"/>
      <c r="AEF118" s="1"/>
      <c r="AEG118" s="1"/>
      <c r="AEH118" s="1"/>
      <c r="AEI118" s="1"/>
      <c r="AEJ118" s="1"/>
      <c r="AEK118" s="1"/>
      <c r="AEL118" s="1"/>
      <c r="AEM118" s="1"/>
      <c r="AEN118" s="1"/>
      <c r="AEO118" s="1"/>
      <c r="AEP118" s="1"/>
      <c r="AEQ118" s="1"/>
      <c r="AER118" s="1"/>
      <c r="AES118" s="1"/>
      <c r="AET118" s="1"/>
      <c r="AEU118" s="1"/>
      <c r="AEV118" s="1"/>
      <c r="AEW118" s="1"/>
      <c r="AEX118" s="1"/>
      <c r="AEY118" s="1"/>
      <c r="AEZ118" s="1"/>
      <c r="AFA118" s="1"/>
      <c r="AFB118" s="1"/>
      <c r="AFC118" s="1"/>
      <c r="AFD118" s="1"/>
      <c r="AFE118" s="1"/>
      <c r="AFF118" s="1"/>
      <c r="AFG118" s="1"/>
      <c r="AFH118" s="1"/>
      <c r="AFI118" s="1"/>
      <c r="AFJ118" s="1"/>
      <c r="AFK118" s="1"/>
      <c r="AFL118" s="1"/>
      <c r="AFM118" s="1"/>
      <c r="AFN118" s="1"/>
      <c r="AFO118" s="1"/>
      <c r="AFP118" s="1"/>
      <c r="AFQ118" s="1"/>
      <c r="AFR118" s="1"/>
      <c r="AFS118" s="1"/>
      <c r="AFT118" s="1"/>
      <c r="AFU118" s="1"/>
      <c r="AFV118" s="1"/>
      <c r="AFW118" s="1"/>
      <c r="AFX118" s="1"/>
      <c r="AFY118" s="1"/>
      <c r="AFZ118" s="1"/>
      <c r="AGA118" s="1"/>
      <c r="AGB118" s="1"/>
      <c r="AGC118" s="1"/>
      <c r="AGD118" s="1"/>
      <c r="AGE118" s="1"/>
      <c r="AGF118" s="1"/>
      <c r="AGG118" s="1"/>
      <c r="AGH118" s="1"/>
      <c r="AGI118" s="1"/>
      <c r="AGJ118" s="1"/>
      <c r="AGK118" s="1"/>
      <c r="AGL118" s="1"/>
      <c r="AGM118" s="1"/>
      <c r="AGN118" s="1"/>
      <c r="AGO118" s="1"/>
      <c r="AGP118" s="1"/>
      <c r="AGQ118" s="1"/>
      <c r="AGR118" s="1"/>
      <c r="AGS118" s="1"/>
      <c r="AGT118" s="1"/>
      <c r="AGU118" s="1"/>
      <c r="AGV118" s="1"/>
      <c r="AGW118" s="1"/>
      <c r="AGX118" s="1"/>
      <c r="AGY118" s="1"/>
      <c r="AGZ118" s="1"/>
      <c r="AHA118" s="1"/>
      <c r="AHB118" s="1"/>
      <c r="AHC118" s="1"/>
      <c r="AHD118" s="1"/>
      <c r="AHE118" s="1"/>
      <c r="AHF118" s="1"/>
      <c r="AHG118" s="1"/>
      <c r="AHH118" s="1"/>
      <c r="AHI118" s="1"/>
      <c r="AHJ118" s="1"/>
      <c r="AHK118" s="1"/>
      <c r="AHL118" s="1"/>
      <c r="AHM118" s="1"/>
      <c r="AHN118" s="1"/>
      <c r="AHO118" s="1"/>
      <c r="AHP118" s="1"/>
      <c r="AHQ118" s="1"/>
      <c r="AHR118" s="1"/>
      <c r="AHS118" s="1"/>
      <c r="AHT118" s="1"/>
      <c r="AHU118" s="1"/>
      <c r="AHV118" s="1"/>
      <c r="AHW118" s="1"/>
      <c r="AHX118" s="1"/>
      <c r="AHY118" s="1"/>
      <c r="AHZ118" s="1"/>
      <c r="AIA118" s="1"/>
      <c r="AIB118" s="1"/>
      <c r="AIC118" s="1"/>
      <c r="AID118" s="1"/>
      <c r="AIE118" s="1"/>
      <c r="AIF118" s="1"/>
      <c r="AIG118" s="1"/>
      <c r="AIH118" s="1"/>
      <c r="AII118" s="1"/>
      <c r="AIJ118" s="1"/>
      <c r="AIK118" s="1"/>
      <c r="AIL118" s="1"/>
      <c r="AIM118" s="1"/>
      <c r="AIN118" s="1"/>
      <c r="AIO118" s="1"/>
      <c r="AIP118" s="1"/>
      <c r="AIQ118" s="1"/>
      <c r="AIR118" s="1"/>
      <c r="AIS118" s="1"/>
      <c r="AIT118" s="1"/>
      <c r="AIU118" s="1"/>
      <c r="AIV118" s="1"/>
      <c r="AIW118" s="1"/>
      <c r="AIX118" s="1"/>
      <c r="AIY118" s="1"/>
      <c r="AIZ118" s="1"/>
      <c r="AJA118" s="1"/>
      <c r="AJB118" s="1"/>
      <c r="AJC118" s="1"/>
      <c r="AJD118" s="1"/>
      <c r="AJE118" s="1"/>
      <c r="AJF118" s="1"/>
      <c r="AJG118" s="1"/>
      <c r="AJH118" s="1"/>
      <c r="AJI118" s="1"/>
      <c r="AJJ118" s="1"/>
      <c r="AJK118" s="1"/>
      <c r="AJL118" s="1"/>
      <c r="AJM118" s="1"/>
      <c r="AJN118" s="1"/>
      <c r="AJO118" s="1"/>
      <c r="AJP118" s="1"/>
      <c r="AJQ118" s="1"/>
      <c r="AJR118" s="1"/>
      <c r="AJS118" s="1"/>
      <c r="AJT118" s="1"/>
      <c r="AJU118" s="1"/>
      <c r="AJV118" s="1"/>
      <c r="AJW118" s="1"/>
      <c r="AJX118" s="1"/>
      <c r="AJY118" s="1"/>
      <c r="AJZ118" s="1"/>
      <c r="AKA118" s="1"/>
      <c r="AKB118" s="1"/>
      <c r="AKC118" s="1"/>
      <c r="AKD118" s="1"/>
      <c r="AKE118" s="1"/>
      <c r="AKF118" s="1"/>
      <c r="AKG118" s="1"/>
      <c r="AKH118" s="1"/>
      <c r="AKI118" s="1"/>
      <c r="AKJ118" s="1"/>
      <c r="AKK118" s="1"/>
      <c r="AKL118" s="1"/>
      <c r="AKM118" s="1"/>
      <c r="AKN118" s="1"/>
      <c r="AKO118" s="1"/>
      <c r="AKP118" s="1"/>
      <c r="AKQ118" s="1"/>
      <c r="AKR118" s="1"/>
      <c r="AKS118" s="1"/>
      <c r="AKT118" s="1"/>
      <c r="AKU118" s="1"/>
      <c r="AKV118" s="1"/>
      <c r="AKW118" s="1"/>
      <c r="AKX118" s="1"/>
      <c r="AKY118" s="1"/>
      <c r="AKZ118" s="1"/>
      <c r="ALA118" s="1"/>
      <c r="ALB118" s="1"/>
      <c r="ALC118" s="1"/>
      <c r="ALD118" s="1"/>
      <c r="ALE118" s="1"/>
      <c r="ALF118" s="1"/>
      <c r="ALG118" s="1"/>
      <c r="ALH118" s="1"/>
      <c r="ALI118" s="1"/>
      <c r="ALJ118" s="1"/>
      <c r="ALK118" s="1"/>
      <c r="ALL118" s="1"/>
      <c r="ALM118" s="1"/>
      <c r="ALN118" s="1"/>
      <c r="ALO118" s="1"/>
      <c r="ALP118" s="1"/>
      <c r="ALQ118" s="1"/>
      <c r="ALR118" s="1"/>
      <c r="ALS118" s="1"/>
      <c r="ALT118" s="1"/>
      <c r="ALU118" s="1"/>
      <c r="ALV118" s="1"/>
      <c r="ALW118" s="1"/>
      <c r="ALX118" s="1"/>
      <c r="ALY118" s="1"/>
      <c r="ALZ118" s="1"/>
      <c r="AMA118" s="1"/>
      <c r="AMB118" s="1"/>
      <c r="AMC118" s="1"/>
      <c r="AMD118" s="1"/>
      <c r="AME118" s="1"/>
      <c r="AMF118" s="1"/>
      <c r="AMG118" s="1"/>
      <c r="AMH118" s="1"/>
      <c r="AMI118" s="1"/>
      <c r="AMJ118" s="1"/>
      <c r="AMK118" s="1"/>
      <c r="AML118" s="1"/>
      <c r="AMM118" s="1"/>
      <c r="AMN118" s="1"/>
      <c r="AMO118" s="1"/>
      <c r="AMP118" s="1"/>
      <c r="AMQ118" s="1"/>
      <c r="AMR118" s="1"/>
      <c r="AMS118" s="1"/>
      <c r="AMT118" s="1"/>
      <c r="AMU118" s="1"/>
      <c r="AMV118" s="1"/>
      <c r="AMW118" s="1"/>
      <c r="AMX118" s="1"/>
      <c r="AMY118" s="1"/>
      <c r="AMZ118" s="1"/>
      <c r="ANA118" s="1"/>
      <c r="ANB118" s="1"/>
      <c r="ANC118" s="1"/>
      <c r="AND118" s="1"/>
      <c r="ANE118" s="1"/>
      <c r="ANF118" s="1"/>
      <c r="ANG118" s="1"/>
      <c r="ANH118" s="1"/>
      <c r="ANI118" s="1"/>
      <c r="ANJ118" s="1"/>
      <c r="ANK118" s="1"/>
      <c r="ANL118" s="1"/>
      <c r="ANM118" s="1"/>
      <c r="ANN118" s="1"/>
      <c r="ANO118" s="1"/>
      <c r="ANP118" s="1"/>
      <c r="ANQ118" s="1"/>
      <c r="ANR118" s="1"/>
      <c r="ANS118" s="1"/>
      <c r="ANT118" s="1"/>
      <c r="ANU118" s="1"/>
      <c r="ANV118" s="1"/>
      <c r="ANW118" s="1"/>
      <c r="ANX118" s="1"/>
      <c r="ANY118" s="1"/>
      <c r="ANZ118" s="1"/>
      <c r="AOA118" s="1"/>
      <c r="AOB118" s="1"/>
      <c r="AOC118" s="1"/>
      <c r="AOD118" s="1"/>
      <c r="AOE118" s="1"/>
      <c r="AOF118" s="1"/>
      <c r="AOG118" s="1"/>
      <c r="AOH118" s="1"/>
      <c r="AOI118" s="1"/>
      <c r="AOJ118" s="1"/>
      <c r="AOK118" s="1"/>
      <c r="AOL118" s="1"/>
      <c r="AOM118" s="1"/>
      <c r="AON118" s="1"/>
      <c r="AOO118" s="1"/>
      <c r="AOP118" s="1"/>
      <c r="AOQ118" s="1"/>
      <c r="AOR118" s="1"/>
      <c r="AOS118" s="1"/>
      <c r="AOT118" s="1"/>
      <c r="AOU118" s="1"/>
      <c r="AOV118" s="1"/>
      <c r="AOW118" s="1"/>
      <c r="AOX118" s="1"/>
      <c r="AOY118" s="1"/>
      <c r="AOZ118" s="1"/>
      <c r="APA118" s="1"/>
      <c r="APB118" s="1"/>
      <c r="APC118" s="1"/>
      <c r="APD118" s="1"/>
      <c r="APE118" s="1"/>
      <c r="APF118" s="1"/>
      <c r="APG118" s="1"/>
      <c r="APH118" s="1"/>
    </row>
    <row r="119" spans="1:1100" x14ac:dyDescent="0.35">
      <c r="A119" s="11">
        <v>119</v>
      </c>
      <c r="B119" s="225" t="s">
        <v>1178</v>
      </c>
      <c r="C119" s="12" t="s">
        <v>34</v>
      </c>
      <c r="D119" s="12" t="s">
        <v>30</v>
      </c>
      <c r="E119" s="12" t="s">
        <v>1158</v>
      </c>
      <c r="F119" s="1">
        <v>120</v>
      </c>
      <c r="G119" s="1">
        <v>8</v>
      </c>
      <c r="I119" s="1"/>
      <c r="BM119" s="1"/>
      <c r="BN119" s="1"/>
      <c r="BO119" s="1"/>
      <c r="BP119" s="1">
        <v>203433</v>
      </c>
      <c r="BQ119" s="1">
        <v>326693</v>
      </c>
      <c r="BR119" s="1">
        <v>703738</v>
      </c>
      <c r="BS119" s="1">
        <v>768486</v>
      </c>
      <c r="BT119" s="1">
        <v>764742</v>
      </c>
      <c r="BU119" s="1">
        <v>783686</v>
      </c>
      <c r="BV119" s="1">
        <v>637863</v>
      </c>
      <c r="BW119" s="1">
        <v>476155</v>
      </c>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1"/>
      <c r="VB119" s="1"/>
      <c r="VC119" s="1"/>
      <c r="VD119" s="1"/>
      <c r="VE119" s="1"/>
      <c r="VF119" s="1"/>
      <c r="VG119" s="1"/>
      <c r="VH119" s="1"/>
      <c r="VI119" s="1"/>
      <c r="VJ119" s="1"/>
      <c r="VK119" s="1"/>
      <c r="VL119" s="1"/>
      <c r="VM119" s="1"/>
      <c r="VN119" s="1"/>
      <c r="VO119" s="1"/>
      <c r="VP119" s="1"/>
      <c r="VQ119" s="1"/>
      <c r="VR119" s="1"/>
      <c r="VS119" s="1"/>
      <c r="VT119" s="1"/>
      <c r="VU119" s="1"/>
      <c r="VV119" s="1"/>
      <c r="VW119" s="1"/>
      <c r="VX119" s="1"/>
      <c r="VY119" s="1"/>
      <c r="VZ119" s="1"/>
      <c r="WA119" s="1"/>
      <c r="WB119" s="1"/>
      <c r="WC119" s="1"/>
      <c r="WD119" s="1"/>
      <c r="WE119" s="1"/>
      <c r="WF119" s="1"/>
      <c r="WG119" s="1"/>
      <c r="WH119" s="1"/>
      <c r="WI119" s="1"/>
      <c r="WJ119" s="1"/>
      <c r="WK119" s="1"/>
      <c r="WL119" s="1"/>
      <c r="WM119" s="1"/>
      <c r="WN119" s="1"/>
      <c r="WO119" s="1"/>
      <c r="WP119" s="1"/>
      <c r="WQ119" s="1"/>
      <c r="WR119" s="1"/>
      <c r="WS119" s="1"/>
      <c r="WT119" s="1"/>
      <c r="WU119" s="1"/>
      <c r="WV119" s="1"/>
      <c r="WW119" s="1"/>
      <c r="WX119" s="1"/>
      <c r="WY119" s="1"/>
      <c r="WZ119" s="1"/>
      <c r="XA119" s="1"/>
      <c r="XB119" s="1"/>
      <c r="XC119" s="1"/>
      <c r="XD119" s="1"/>
      <c r="XE119" s="1"/>
      <c r="XF119" s="1"/>
      <c r="XG119" s="1"/>
      <c r="XH119" s="1"/>
      <c r="XI119" s="1"/>
      <c r="XJ119" s="1"/>
      <c r="XK119" s="1"/>
      <c r="XL119" s="1"/>
      <c r="XM119" s="1"/>
      <c r="XN119" s="1"/>
      <c r="XO119" s="1"/>
      <c r="XP119" s="1"/>
      <c r="XQ119" s="1"/>
      <c r="XR119" s="1"/>
      <c r="XS119" s="1"/>
      <c r="XT119" s="1"/>
      <c r="XU119" s="1"/>
      <c r="XV119" s="1"/>
      <c r="XW119" s="1"/>
      <c r="XX119" s="1"/>
      <c r="XY119" s="1"/>
      <c r="XZ119" s="1"/>
      <c r="YA119" s="1"/>
      <c r="YB119" s="1"/>
      <c r="YC119" s="1"/>
      <c r="YD119" s="1"/>
      <c r="YE119" s="1"/>
      <c r="YF119" s="1"/>
      <c r="YG119" s="1"/>
      <c r="YH119" s="1"/>
      <c r="YI119" s="1"/>
      <c r="YJ119" s="1"/>
      <c r="YK119" s="1"/>
      <c r="YL119" s="1"/>
      <c r="YM119" s="1"/>
      <c r="YN119" s="1"/>
      <c r="YO119" s="1"/>
      <c r="YP119" s="1"/>
      <c r="YQ119" s="1"/>
      <c r="YR119" s="1"/>
      <c r="YS119" s="1"/>
      <c r="YT119" s="1"/>
      <c r="YU119" s="1"/>
      <c r="YV119" s="1"/>
      <c r="YW119" s="1"/>
      <c r="YX119" s="1"/>
      <c r="YY119" s="1"/>
      <c r="YZ119" s="1"/>
      <c r="ZA119" s="1"/>
      <c r="ZB119" s="1"/>
      <c r="ZC119" s="1"/>
      <c r="ZD119" s="1"/>
      <c r="ZE119" s="1"/>
      <c r="ZF119" s="1"/>
      <c r="ZG119" s="1"/>
      <c r="ZH119" s="1"/>
      <c r="ZI119" s="1"/>
      <c r="ZJ119" s="1"/>
      <c r="ZK119" s="1"/>
      <c r="ZL119" s="1"/>
      <c r="ZM119" s="1"/>
      <c r="ZN119" s="1"/>
      <c r="ZO119" s="1"/>
      <c r="ZP119" s="1"/>
      <c r="ZQ119" s="1"/>
      <c r="ZR119" s="1"/>
      <c r="ZS119" s="1"/>
      <c r="ZT119" s="1"/>
      <c r="ZU119" s="1"/>
      <c r="ZV119" s="1"/>
      <c r="ZW119" s="1"/>
      <c r="ZX119" s="1"/>
      <c r="ZY119" s="1"/>
      <c r="ZZ119" s="1"/>
      <c r="AAA119" s="1"/>
      <c r="AAB119" s="1"/>
      <c r="AAC119" s="1"/>
      <c r="AAD119" s="1"/>
      <c r="AAE119" s="1"/>
      <c r="AAF119" s="1"/>
      <c r="AAG119" s="1"/>
      <c r="AAH119" s="1"/>
      <c r="AAI119" s="1"/>
      <c r="AAJ119" s="1"/>
      <c r="AAK119" s="1"/>
      <c r="AAL119" s="1"/>
      <c r="AAM119" s="1"/>
      <c r="AAN119" s="1"/>
      <c r="AAO119" s="1"/>
      <c r="AAP119" s="1"/>
      <c r="AAQ119" s="1"/>
      <c r="AAR119" s="1"/>
      <c r="AAS119" s="1"/>
      <c r="AAT119" s="1"/>
      <c r="AAU119" s="1"/>
      <c r="AAV119" s="1"/>
      <c r="AAW119" s="1"/>
      <c r="AAX119" s="1"/>
      <c r="AAY119" s="1"/>
      <c r="AAZ119" s="1"/>
      <c r="ABA119" s="1"/>
      <c r="ABB119" s="1"/>
      <c r="ABC119" s="1"/>
      <c r="ABD119" s="1"/>
      <c r="ABE119" s="1"/>
      <c r="ABF119" s="1"/>
      <c r="ABG119" s="1"/>
      <c r="ABH119" s="1"/>
      <c r="ABI119" s="1"/>
      <c r="ABJ119" s="1"/>
      <c r="ABK119" s="1"/>
      <c r="ABL119" s="1"/>
      <c r="ABM119" s="1"/>
      <c r="ABN119" s="1"/>
      <c r="ABO119" s="1"/>
      <c r="ABP119" s="1"/>
      <c r="ABQ119" s="1"/>
      <c r="ABR119" s="1"/>
      <c r="ABS119" s="1"/>
      <c r="ABT119" s="1"/>
      <c r="ABU119" s="1"/>
      <c r="ABV119" s="1"/>
      <c r="ABW119" s="1"/>
      <c r="ABX119" s="1"/>
      <c r="ABY119" s="1"/>
      <c r="ABZ119" s="1"/>
      <c r="ACA119" s="1"/>
      <c r="ACB119" s="1"/>
      <c r="ACC119" s="1"/>
      <c r="ACD119" s="1"/>
      <c r="ACE119" s="1"/>
      <c r="ACF119" s="1"/>
      <c r="ACG119" s="1"/>
      <c r="ACH119" s="1"/>
      <c r="ACI119" s="1"/>
      <c r="ACJ119" s="1"/>
      <c r="ACK119" s="1"/>
      <c r="ACL119" s="1"/>
      <c r="ACM119" s="1"/>
      <c r="ACN119" s="1"/>
      <c r="ACO119" s="1"/>
      <c r="ACP119" s="1"/>
      <c r="ACQ119" s="1"/>
      <c r="ACR119" s="1"/>
      <c r="ACS119" s="1"/>
      <c r="ACT119" s="1"/>
      <c r="ACU119" s="1"/>
      <c r="ACV119" s="1"/>
      <c r="ACW119" s="1"/>
      <c r="ACX119" s="1"/>
      <c r="ACY119" s="1"/>
      <c r="ACZ119" s="1"/>
      <c r="ADA119" s="1"/>
      <c r="ADB119" s="1"/>
      <c r="ADC119" s="1"/>
      <c r="ADD119" s="1"/>
      <c r="ADE119" s="1"/>
      <c r="ADF119" s="1"/>
      <c r="ADG119" s="1"/>
      <c r="ADH119" s="1"/>
      <c r="ADI119" s="1"/>
      <c r="ADJ119" s="1"/>
      <c r="ADK119" s="1"/>
      <c r="ADL119" s="1"/>
      <c r="ADM119" s="1"/>
      <c r="ADN119" s="1"/>
      <c r="ADO119" s="1"/>
      <c r="ADP119" s="1"/>
      <c r="ADQ119" s="1"/>
      <c r="ADR119" s="1"/>
      <c r="ADS119" s="1"/>
      <c r="ADT119" s="1"/>
      <c r="ADU119" s="1"/>
      <c r="ADV119" s="1"/>
      <c r="ADW119" s="1"/>
      <c r="ADX119" s="1"/>
      <c r="ADY119" s="1"/>
      <c r="ADZ119" s="1"/>
      <c r="AEA119" s="1"/>
      <c r="AEB119" s="1"/>
      <c r="AEC119" s="1"/>
      <c r="AED119" s="1"/>
      <c r="AEE119" s="1"/>
      <c r="AEF119" s="1"/>
      <c r="AEG119" s="1"/>
      <c r="AEH119" s="1"/>
      <c r="AEI119" s="1"/>
      <c r="AEJ119" s="1"/>
      <c r="AEK119" s="1"/>
      <c r="AEL119" s="1"/>
      <c r="AEM119" s="1"/>
      <c r="AEN119" s="1"/>
      <c r="AEO119" s="1"/>
      <c r="AEP119" s="1"/>
      <c r="AEQ119" s="1"/>
      <c r="AER119" s="1"/>
      <c r="AES119" s="1"/>
      <c r="AET119" s="1"/>
      <c r="AEU119" s="1"/>
      <c r="AEV119" s="1"/>
      <c r="AEW119" s="1"/>
      <c r="AEX119" s="1"/>
      <c r="AEY119" s="1"/>
      <c r="AEZ119" s="1"/>
      <c r="AFA119" s="1"/>
      <c r="AFB119" s="1"/>
      <c r="AFC119" s="1"/>
      <c r="AFD119" s="1"/>
      <c r="AFE119" s="1"/>
      <c r="AFF119" s="1"/>
      <c r="AFG119" s="1"/>
      <c r="AFH119" s="1"/>
      <c r="AFI119" s="1"/>
      <c r="AFJ119" s="1"/>
      <c r="AFK119" s="1"/>
      <c r="AFL119" s="1"/>
      <c r="AFM119" s="1"/>
      <c r="AFN119" s="1"/>
      <c r="AFO119" s="1"/>
      <c r="AFP119" s="1"/>
      <c r="AFQ119" s="1"/>
      <c r="AFR119" s="1"/>
      <c r="AFS119" s="1"/>
      <c r="AFT119" s="1"/>
      <c r="AFU119" s="1"/>
      <c r="AFV119" s="1"/>
      <c r="AFW119" s="1"/>
      <c r="AFX119" s="1"/>
      <c r="AFY119" s="1"/>
      <c r="AFZ119" s="1"/>
      <c r="AGA119" s="1"/>
      <c r="AGB119" s="1"/>
      <c r="AGC119" s="1"/>
      <c r="AGD119" s="1"/>
      <c r="AGE119" s="1"/>
      <c r="AGF119" s="1"/>
      <c r="AGG119" s="1"/>
      <c r="AGH119" s="1"/>
      <c r="AGI119" s="1"/>
      <c r="AGJ119" s="1"/>
      <c r="AGK119" s="1"/>
      <c r="AGL119" s="1"/>
      <c r="AGM119" s="1"/>
      <c r="AGN119" s="1"/>
      <c r="AGO119" s="1"/>
      <c r="AGP119" s="1"/>
      <c r="AGQ119" s="1"/>
      <c r="AGR119" s="1"/>
      <c r="AGS119" s="1"/>
      <c r="AGT119" s="1"/>
      <c r="AGU119" s="1"/>
      <c r="AGV119" s="1"/>
      <c r="AGW119" s="1"/>
      <c r="AGX119" s="1"/>
      <c r="AGY119" s="1"/>
      <c r="AGZ119" s="1"/>
      <c r="AHA119" s="1"/>
      <c r="AHB119" s="1"/>
      <c r="AHC119" s="1"/>
      <c r="AHD119" s="1"/>
      <c r="AHE119" s="1"/>
      <c r="AHF119" s="1"/>
      <c r="AHG119" s="1"/>
      <c r="AHH119" s="1"/>
      <c r="AHI119" s="1"/>
      <c r="AHJ119" s="1"/>
      <c r="AHK119" s="1"/>
      <c r="AHL119" s="1"/>
      <c r="AHM119" s="1"/>
      <c r="AHN119" s="1"/>
      <c r="AHO119" s="1"/>
      <c r="AHP119" s="1"/>
      <c r="AHQ119" s="1"/>
      <c r="AHR119" s="1"/>
      <c r="AHS119" s="1"/>
      <c r="AHT119" s="1"/>
      <c r="AHU119" s="1"/>
      <c r="AHV119" s="1"/>
      <c r="AHW119" s="1"/>
      <c r="AHX119" s="1"/>
      <c r="AHY119" s="1"/>
      <c r="AHZ119" s="1"/>
      <c r="AIA119" s="1"/>
      <c r="AIB119" s="1"/>
      <c r="AIC119" s="1"/>
      <c r="AID119" s="1"/>
      <c r="AIE119" s="1"/>
      <c r="AIF119" s="1"/>
      <c r="AIG119" s="1"/>
      <c r="AIH119" s="1"/>
      <c r="AII119" s="1"/>
      <c r="AIJ119" s="1"/>
      <c r="AIK119" s="1"/>
      <c r="AIL119" s="1"/>
      <c r="AIM119" s="1"/>
      <c r="AIN119" s="1"/>
      <c r="AIO119" s="1"/>
      <c r="AIP119" s="1"/>
      <c r="AIQ119" s="1"/>
      <c r="AIR119" s="1"/>
      <c r="AIS119" s="1"/>
      <c r="AIT119" s="1"/>
      <c r="AIU119" s="1"/>
      <c r="AIV119" s="1"/>
      <c r="AIW119" s="1"/>
      <c r="AIX119" s="1"/>
      <c r="AIY119" s="1"/>
      <c r="AIZ119" s="1"/>
      <c r="AJA119" s="1"/>
      <c r="AJB119" s="1"/>
      <c r="AJC119" s="1"/>
      <c r="AJD119" s="1"/>
      <c r="AJE119" s="1"/>
      <c r="AJF119" s="1"/>
      <c r="AJG119" s="1"/>
      <c r="AJH119" s="1"/>
      <c r="AJI119" s="1"/>
      <c r="AJJ119" s="1"/>
      <c r="AJK119" s="1"/>
      <c r="AJL119" s="1"/>
      <c r="AJM119" s="1"/>
      <c r="AJN119" s="1"/>
      <c r="AJO119" s="1"/>
      <c r="AJP119" s="1"/>
      <c r="AJQ119" s="1"/>
      <c r="AJR119" s="1"/>
      <c r="AJS119" s="1"/>
      <c r="AJT119" s="1"/>
      <c r="AJU119" s="1"/>
      <c r="AJV119" s="1"/>
      <c r="AJW119" s="1"/>
      <c r="AJX119" s="1"/>
      <c r="AJY119" s="1"/>
      <c r="AJZ119" s="1"/>
      <c r="AKA119" s="1"/>
      <c r="AKB119" s="1"/>
      <c r="AKC119" s="1"/>
      <c r="AKD119" s="1"/>
      <c r="AKE119" s="1"/>
      <c r="AKF119" s="1"/>
      <c r="AKG119" s="1"/>
      <c r="AKH119" s="1"/>
      <c r="AKI119" s="1"/>
      <c r="AKJ119" s="1"/>
      <c r="AKK119" s="1"/>
      <c r="AKL119" s="1"/>
      <c r="AKM119" s="1"/>
      <c r="AKN119" s="1"/>
      <c r="AKO119" s="1"/>
      <c r="AKP119" s="1"/>
      <c r="AKQ119" s="1"/>
      <c r="AKR119" s="1"/>
      <c r="AKS119" s="1"/>
      <c r="AKT119" s="1"/>
      <c r="AKU119" s="1"/>
      <c r="AKV119" s="1"/>
      <c r="AKW119" s="1"/>
      <c r="AKX119" s="1"/>
      <c r="AKY119" s="1"/>
      <c r="AKZ119" s="1"/>
      <c r="ALA119" s="1"/>
      <c r="ALB119" s="1"/>
      <c r="ALC119" s="1"/>
      <c r="ALD119" s="1"/>
      <c r="ALE119" s="1"/>
      <c r="ALF119" s="1"/>
      <c r="ALG119" s="1"/>
      <c r="ALH119" s="1"/>
      <c r="ALI119" s="1"/>
      <c r="ALJ119" s="1"/>
      <c r="ALK119" s="1"/>
      <c r="ALL119" s="1"/>
      <c r="ALM119" s="1"/>
      <c r="ALN119" s="1"/>
      <c r="ALO119" s="1"/>
      <c r="ALP119" s="1"/>
      <c r="ALQ119" s="1"/>
      <c r="ALR119" s="1"/>
      <c r="ALS119" s="1"/>
      <c r="ALT119" s="1"/>
      <c r="ALU119" s="1"/>
      <c r="ALV119" s="1"/>
      <c r="ALW119" s="1"/>
      <c r="ALX119" s="1"/>
      <c r="ALY119" s="1"/>
      <c r="ALZ119" s="1"/>
      <c r="AMA119" s="1"/>
      <c r="AMB119" s="1"/>
      <c r="AMC119" s="1"/>
      <c r="AMD119" s="1"/>
      <c r="AME119" s="1"/>
      <c r="AMF119" s="1"/>
      <c r="AMG119" s="1"/>
      <c r="AMH119" s="1"/>
      <c r="AMI119" s="1"/>
      <c r="AMJ119" s="1"/>
      <c r="AMK119" s="1"/>
      <c r="AML119" s="1"/>
      <c r="AMM119" s="1"/>
      <c r="AMN119" s="1"/>
      <c r="AMO119" s="1"/>
      <c r="AMP119" s="1"/>
      <c r="AMQ119" s="1"/>
      <c r="AMR119" s="1"/>
      <c r="AMS119" s="1"/>
      <c r="AMT119" s="1"/>
      <c r="AMU119" s="1"/>
      <c r="AMV119" s="1"/>
      <c r="AMW119" s="1"/>
      <c r="AMX119" s="1"/>
      <c r="AMY119" s="1"/>
      <c r="AMZ119" s="1"/>
      <c r="ANA119" s="1"/>
      <c r="ANB119" s="1"/>
      <c r="ANC119" s="1"/>
      <c r="AND119" s="1"/>
      <c r="ANE119" s="1"/>
      <c r="ANF119" s="1"/>
      <c r="ANG119" s="1"/>
      <c r="ANH119" s="1"/>
      <c r="ANI119" s="1"/>
      <c r="ANJ119" s="1"/>
      <c r="ANK119" s="1"/>
      <c r="ANL119" s="1"/>
      <c r="ANM119" s="1"/>
      <c r="ANN119" s="1"/>
      <c r="ANO119" s="1"/>
      <c r="ANP119" s="1"/>
      <c r="ANQ119" s="1"/>
      <c r="ANR119" s="1"/>
      <c r="ANS119" s="1"/>
      <c r="ANT119" s="1"/>
      <c r="ANU119" s="1"/>
      <c r="ANV119" s="1"/>
      <c r="ANW119" s="1"/>
      <c r="ANX119" s="1"/>
      <c r="ANY119" s="1"/>
      <c r="ANZ119" s="1"/>
      <c r="AOA119" s="1"/>
      <c r="AOB119" s="1"/>
      <c r="AOC119" s="1"/>
      <c r="AOD119" s="1"/>
      <c r="AOE119" s="1"/>
      <c r="AOF119" s="1"/>
      <c r="AOG119" s="1"/>
      <c r="AOH119" s="1"/>
      <c r="AOI119" s="1"/>
      <c r="AOJ119" s="1"/>
      <c r="AOK119" s="1"/>
      <c r="AOL119" s="1"/>
      <c r="AOM119" s="1"/>
      <c r="AON119" s="1"/>
      <c r="AOO119" s="1"/>
      <c r="AOP119" s="1"/>
      <c r="AOQ119" s="1"/>
      <c r="AOR119" s="1"/>
      <c r="AOS119" s="1"/>
      <c r="AOT119" s="1"/>
      <c r="AOU119" s="1"/>
      <c r="AOV119" s="1"/>
      <c r="AOW119" s="1"/>
      <c r="AOX119" s="1"/>
      <c r="AOY119" s="1"/>
      <c r="AOZ119" s="1"/>
      <c r="APA119" s="1"/>
      <c r="APB119" s="1"/>
      <c r="APC119" s="1"/>
      <c r="APD119" s="1"/>
      <c r="APE119" s="1"/>
      <c r="APF119" s="1"/>
      <c r="APG119" s="1"/>
      <c r="APH119" s="1"/>
    </row>
    <row r="120" spans="1:1100" x14ac:dyDescent="0.35">
      <c r="A120" s="11">
        <v>120</v>
      </c>
      <c r="B120" s="225" t="s">
        <v>1179</v>
      </c>
      <c r="C120" s="12" t="s">
        <v>34</v>
      </c>
      <c r="D120" s="12" t="s">
        <v>30</v>
      </c>
      <c r="E120" s="12" t="s">
        <v>1158</v>
      </c>
      <c r="F120" s="1">
        <v>233</v>
      </c>
      <c r="G120" s="1">
        <v>8</v>
      </c>
      <c r="I120" s="1"/>
      <c r="BM120" s="1"/>
      <c r="BN120" s="1"/>
      <c r="BO120" s="1"/>
      <c r="BP120" s="1">
        <v>1829</v>
      </c>
      <c r="BQ120" s="1">
        <v>1999</v>
      </c>
      <c r="BR120" s="1">
        <v>5453</v>
      </c>
      <c r="BS120" s="1">
        <v>5367</v>
      </c>
      <c r="BT120" s="1">
        <v>3688</v>
      </c>
      <c r="BU120" s="1">
        <v>4418</v>
      </c>
      <c r="BV120" s="1">
        <v>3385</v>
      </c>
      <c r="BW120" s="1">
        <v>2923</v>
      </c>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1"/>
      <c r="VB120" s="1"/>
      <c r="VC120" s="1"/>
      <c r="VD120" s="1"/>
      <c r="VE120" s="1"/>
      <c r="VF120" s="1"/>
      <c r="VG120" s="1"/>
      <c r="VH120" s="1"/>
      <c r="VI120" s="1"/>
      <c r="VJ120" s="1"/>
      <c r="VK120" s="1"/>
      <c r="VL120" s="1"/>
      <c r="VM120" s="1"/>
      <c r="VN120" s="1"/>
      <c r="VO120" s="1"/>
      <c r="VP120" s="1"/>
      <c r="VQ120" s="1"/>
      <c r="VR120" s="1"/>
      <c r="VS120" s="1"/>
      <c r="VT120" s="1"/>
      <c r="VU120" s="1"/>
      <c r="VV120" s="1"/>
      <c r="VW120" s="1"/>
      <c r="VX120" s="1"/>
      <c r="VY120" s="1"/>
      <c r="VZ120" s="1"/>
      <c r="WA120" s="1"/>
      <c r="WB120" s="1"/>
      <c r="WC120" s="1"/>
      <c r="WD120" s="1"/>
      <c r="WE120" s="1"/>
      <c r="WF120" s="1"/>
      <c r="WG120" s="1"/>
      <c r="WH120" s="1"/>
      <c r="WI120" s="1"/>
      <c r="WJ120" s="1"/>
      <c r="WK120" s="1"/>
      <c r="WL120" s="1"/>
      <c r="WM120" s="1"/>
      <c r="WN120" s="1"/>
      <c r="WO120" s="1"/>
      <c r="WP120" s="1"/>
      <c r="WQ120" s="1"/>
      <c r="WR120" s="1"/>
      <c r="WS120" s="1"/>
      <c r="WT120" s="1"/>
      <c r="WU120" s="1"/>
      <c r="WV120" s="1"/>
      <c r="WW120" s="1"/>
      <c r="WX120" s="1"/>
      <c r="WY120" s="1"/>
      <c r="WZ120" s="1"/>
      <c r="XA120" s="1"/>
      <c r="XB120" s="1"/>
      <c r="XC120" s="1"/>
      <c r="XD120" s="1"/>
      <c r="XE120" s="1"/>
      <c r="XF120" s="1"/>
      <c r="XG120" s="1"/>
      <c r="XH120" s="1"/>
      <c r="XI120" s="1"/>
      <c r="XJ120" s="1"/>
      <c r="XK120" s="1"/>
      <c r="XL120" s="1"/>
      <c r="XM120" s="1"/>
      <c r="XN120" s="1"/>
      <c r="XO120" s="1"/>
      <c r="XP120" s="1"/>
      <c r="XQ120" s="1"/>
      <c r="XR120" s="1"/>
      <c r="XS120" s="1"/>
      <c r="XT120" s="1"/>
      <c r="XU120" s="1"/>
      <c r="XV120" s="1"/>
      <c r="XW120" s="1"/>
      <c r="XX120" s="1"/>
      <c r="XY120" s="1"/>
      <c r="XZ120" s="1"/>
      <c r="YA120" s="1"/>
      <c r="YB120" s="1"/>
      <c r="YC120" s="1"/>
      <c r="YD120" s="1"/>
      <c r="YE120" s="1"/>
      <c r="YF120" s="1"/>
      <c r="YG120" s="1"/>
      <c r="YH120" s="1"/>
      <c r="YI120" s="1"/>
      <c r="YJ120" s="1"/>
      <c r="YK120" s="1"/>
      <c r="YL120" s="1"/>
      <c r="YM120" s="1"/>
      <c r="YN120" s="1"/>
      <c r="YO120" s="1"/>
      <c r="YP120" s="1"/>
      <c r="YQ120" s="1"/>
      <c r="YR120" s="1"/>
      <c r="YS120" s="1"/>
      <c r="YT120" s="1"/>
      <c r="YU120" s="1"/>
      <c r="YV120" s="1"/>
      <c r="YW120" s="1"/>
      <c r="YX120" s="1"/>
      <c r="YY120" s="1"/>
      <c r="YZ120" s="1"/>
      <c r="ZA120" s="1"/>
      <c r="ZB120" s="1"/>
      <c r="ZC120" s="1"/>
      <c r="ZD120" s="1"/>
      <c r="ZE120" s="1"/>
      <c r="ZF120" s="1"/>
      <c r="ZG120" s="1"/>
      <c r="ZH120" s="1"/>
      <c r="ZI120" s="1"/>
      <c r="ZJ120" s="1"/>
      <c r="ZK120" s="1"/>
      <c r="ZL120" s="1"/>
      <c r="ZM120" s="1"/>
      <c r="ZN120" s="1"/>
      <c r="ZO120" s="1"/>
      <c r="ZP120" s="1"/>
      <c r="ZQ120" s="1"/>
      <c r="ZR120" s="1"/>
      <c r="ZS120" s="1"/>
      <c r="ZT120" s="1"/>
      <c r="ZU120" s="1"/>
      <c r="ZV120" s="1"/>
      <c r="ZW120" s="1"/>
      <c r="ZX120" s="1"/>
      <c r="ZY120" s="1"/>
      <c r="ZZ120" s="1"/>
      <c r="AAA120" s="1"/>
      <c r="AAB120" s="1"/>
      <c r="AAC120" s="1"/>
      <c r="AAD120" s="1"/>
      <c r="AAE120" s="1"/>
      <c r="AAF120" s="1"/>
      <c r="AAG120" s="1"/>
      <c r="AAH120" s="1"/>
      <c r="AAI120" s="1"/>
      <c r="AAJ120" s="1"/>
      <c r="AAK120" s="1"/>
      <c r="AAL120" s="1"/>
      <c r="AAM120" s="1"/>
      <c r="AAN120" s="1"/>
      <c r="AAO120" s="1"/>
      <c r="AAP120" s="1"/>
      <c r="AAQ120" s="1"/>
      <c r="AAR120" s="1"/>
      <c r="AAS120" s="1"/>
      <c r="AAT120" s="1"/>
      <c r="AAU120" s="1"/>
      <c r="AAV120" s="1"/>
      <c r="AAW120" s="1"/>
      <c r="AAX120" s="1"/>
      <c r="AAY120" s="1"/>
      <c r="AAZ120" s="1"/>
      <c r="ABA120" s="1"/>
      <c r="ABB120" s="1"/>
      <c r="ABC120" s="1"/>
      <c r="ABD120" s="1"/>
      <c r="ABE120" s="1"/>
      <c r="ABF120" s="1"/>
      <c r="ABG120" s="1"/>
      <c r="ABH120" s="1"/>
      <c r="ABI120" s="1"/>
      <c r="ABJ120" s="1"/>
      <c r="ABK120" s="1"/>
      <c r="ABL120" s="1"/>
      <c r="ABM120" s="1"/>
      <c r="ABN120" s="1"/>
      <c r="ABO120" s="1"/>
      <c r="ABP120" s="1"/>
      <c r="ABQ120" s="1"/>
      <c r="ABR120" s="1"/>
      <c r="ABS120" s="1"/>
      <c r="ABT120" s="1"/>
      <c r="ABU120" s="1"/>
      <c r="ABV120" s="1"/>
      <c r="ABW120" s="1"/>
      <c r="ABX120" s="1"/>
      <c r="ABY120" s="1"/>
      <c r="ABZ120" s="1"/>
      <c r="ACA120" s="1"/>
      <c r="ACB120" s="1"/>
      <c r="ACC120" s="1"/>
      <c r="ACD120" s="1"/>
      <c r="ACE120" s="1"/>
      <c r="ACF120" s="1"/>
      <c r="ACG120" s="1"/>
      <c r="ACH120" s="1"/>
      <c r="ACI120" s="1"/>
      <c r="ACJ120" s="1"/>
      <c r="ACK120" s="1"/>
      <c r="ACL120" s="1"/>
      <c r="ACM120" s="1"/>
      <c r="ACN120" s="1"/>
      <c r="ACO120" s="1"/>
      <c r="ACP120" s="1"/>
      <c r="ACQ120" s="1"/>
      <c r="ACR120" s="1"/>
      <c r="ACS120" s="1"/>
      <c r="ACT120" s="1"/>
      <c r="ACU120" s="1"/>
      <c r="ACV120" s="1"/>
      <c r="ACW120" s="1"/>
      <c r="ACX120" s="1"/>
      <c r="ACY120" s="1"/>
      <c r="ACZ120" s="1"/>
      <c r="ADA120" s="1"/>
      <c r="ADB120" s="1"/>
      <c r="ADC120" s="1"/>
      <c r="ADD120" s="1"/>
      <c r="ADE120" s="1"/>
      <c r="ADF120" s="1"/>
      <c r="ADG120" s="1"/>
      <c r="ADH120" s="1"/>
      <c r="ADI120" s="1"/>
      <c r="ADJ120" s="1"/>
      <c r="ADK120" s="1"/>
      <c r="ADL120" s="1"/>
      <c r="ADM120" s="1"/>
      <c r="ADN120" s="1"/>
      <c r="ADO120" s="1"/>
      <c r="ADP120" s="1"/>
      <c r="ADQ120" s="1"/>
      <c r="ADR120" s="1"/>
      <c r="ADS120" s="1"/>
      <c r="ADT120" s="1"/>
      <c r="ADU120" s="1"/>
      <c r="ADV120" s="1"/>
      <c r="ADW120" s="1"/>
      <c r="ADX120" s="1"/>
      <c r="ADY120" s="1"/>
      <c r="ADZ120" s="1"/>
      <c r="AEA120" s="1"/>
      <c r="AEB120" s="1"/>
      <c r="AEC120" s="1"/>
      <c r="AED120" s="1"/>
      <c r="AEE120" s="1"/>
      <c r="AEF120" s="1"/>
      <c r="AEG120" s="1"/>
      <c r="AEH120" s="1"/>
      <c r="AEI120" s="1"/>
      <c r="AEJ120" s="1"/>
      <c r="AEK120" s="1"/>
      <c r="AEL120" s="1"/>
      <c r="AEM120" s="1"/>
      <c r="AEN120" s="1"/>
      <c r="AEO120" s="1"/>
      <c r="AEP120" s="1"/>
      <c r="AEQ120" s="1"/>
      <c r="AER120" s="1"/>
      <c r="AES120" s="1"/>
      <c r="AET120" s="1"/>
      <c r="AEU120" s="1"/>
      <c r="AEV120" s="1"/>
      <c r="AEW120" s="1"/>
      <c r="AEX120" s="1"/>
      <c r="AEY120" s="1"/>
      <c r="AEZ120" s="1"/>
      <c r="AFA120" s="1"/>
      <c r="AFB120" s="1"/>
      <c r="AFC120" s="1"/>
      <c r="AFD120" s="1"/>
      <c r="AFE120" s="1"/>
      <c r="AFF120" s="1"/>
      <c r="AFG120" s="1"/>
      <c r="AFH120" s="1"/>
      <c r="AFI120" s="1"/>
      <c r="AFJ120" s="1"/>
      <c r="AFK120" s="1"/>
      <c r="AFL120" s="1"/>
      <c r="AFM120" s="1"/>
      <c r="AFN120" s="1"/>
      <c r="AFO120" s="1"/>
      <c r="AFP120" s="1"/>
      <c r="AFQ120" s="1"/>
      <c r="AFR120" s="1"/>
      <c r="AFS120" s="1"/>
      <c r="AFT120" s="1"/>
      <c r="AFU120" s="1"/>
      <c r="AFV120" s="1"/>
      <c r="AFW120" s="1"/>
      <c r="AFX120" s="1"/>
      <c r="AFY120" s="1"/>
      <c r="AFZ120" s="1"/>
      <c r="AGA120" s="1"/>
      <c r="AGB120" s="1"/>
      <c r="AGC120" s="1"/>
      <c r="AGD120" s="1"/>
      <c r="AGE120" s="1"/>
      <c r="AGF120" s="1"/>
      <c r="AGG120" s="1"/>
      <c r="AGH120" s="1"/>
      <c r="AGI120" s="1"/>
      <c r="AGJ120" s="1"/>
      <c r="AGK120" s="1"/>
      <c r="AGL120" s="1"/>
      <c r="AGM120" s="1"/>
      <c r="AGN120" s="1"/>
      <c r="AGO120" s="1"/>
      <c r="AGP120" s="1"/>
      <c r="AGQ120" s="1"/>
      <c r="AGR120" s="1"/>
      <c r="AGS120" s="1"/>
      <c r="AGT120" s="1"/>
      <c r="AGU120" s="1"/>
      <c r="AGV120" s="1"/>
      <c r="AGW120" s="1"/>
      <c r="AGX120" s="1"/>
      <c r="AGY120" s="1"/>
      <c r="AGZ120" s="1"/>
      <c r="AHA120" s="1"/>
      <c r="AHB120" s="1"/>
      <c r="AHC120" s="1"/>
      <c r="AHD120" s="1"/>
      <c r="AHE120" s="1"/>
      <c r="AHF120" s="1"/>
      <c r="AHG120" s="1"/>
      <c r="AHH120" s="1"/>
      <c r="AHI120" s="1"/>
      <c r="AHJ120" s="1"/>
      <c r="AHK120" s="1"/>
      <c r="AHL120" s="1"/>
      <c r="AHM120" s="1"/>
      <c r="AHN120" s="1"/>
      <c r="AHO120" s="1"/>
      <c r="AHP120" s="1"/>
      <c r="AHQ120" s="1"/>
      <c r="AHR120" s="1"/>
      <c r="AHS120" s="1"/>
      <c r="AHT120" s="1"/>
      <c r="AHU120" s="1"/>
      <c r="AHV120" s="1"/>
      <c r="AHW120" s="1"/>
      <c r="AHX120" s="1"/>
      <c r="AHY120" s="1"/>
      <c r="AHZ120" s="1"/>
      <c r="AIA120" s="1"/>
      <c r="AIB120" s="1"/>
      <c r="AIC120" s="1"/>
      <c r="AID120" s="1"/>
      <c r="AIE120" s="1"/>
      <c r="AIF120" s="1"/>
      <c r="AIG120" s="1"/>
      <c r="AIH120" s="1"/>
      <c r="AII120" s="1"/>
      <c r="AIJ120" s="1"/>
      <c r="AIK120" s="1"/>
      <c r="AIL120" s="1"/>
      <c r="AIM120" s="1"/>
      <c r="AIN120" s="1"/>
      <c r="AIO120" s="1"/>
      <c r="AIP120" s="1"/>
      <c r="AIQ120" s="1"/>
      <c r="AIR120" s="1"/>
      <c r="AIS120" s="1"/>
      <c r="AIT120" s="1"/>
      <c r="AIU120" s="1"/>
      <c r="AIV120" s="1"/>
      <c r="AIW120" s="1"/>
      <c r="AIX120" s="1"/>
      <c r="AIY120" s="1"/>
      <c r="AIZ120" s="1"/>
      <c r="AJA120" s="1"/>
      <c r="AJB120" s="1"/>
      <c r="AJC120" s="1"/>
      <c r="AJD120" s="1"/>
      <c r="AJE120" s="1"/>
      <c r="AJF120" s="1"/>
      <c r="AJG120" s="1"/>
      <c r="AJH120" s="1"/>
      <c r="AJI120" s="1"/>
      <c r="AJJ120" s="1"/>
      <c r="AJK120" s="1"/>
      <c r="AJL120" s="1"/>
      <c r="AJM120" s="1"/>
      <c r="AJN120" s="1"/>
      <c r="AJO120" s="1"/>
      <c r="AJP120" s="1"/>
      <c r="AJQ120" s="1"/>
      <c r="AJR120" s="1"/>
      <c r="AJS120" s="1"/>
      <c r="AJT120" s="1"/>
      <c r="AJU120" s="1"/>
      <c r="AJV120" s="1"/>
      <c r="AJW120" s="1"/>
      <c r="AJX120" s="1"/>
      <c r="AJY120" s="1"/>
      <c r="AJZ120" s="1"/>
      <c r="AKA120" s="1"/>
      <c r="AKB120" s="1"/>
      <c r="AKC120" s="1"/>
      <c r="AKD120" s="1"/>
      <c r="AKE120" s="1"/>
      <c r="AKF120" s="1"/>
      <c r="AKG120" s="1"/>
      <c r="AKH120" s="1"/>
      <c r="AKI120" s="1"/>
      <c r="AKJ120" s="1"/>
      <c r="AKK120" s="1"/>
      <c r="AKL120" s="1"/>
      <c r="AKM120" s="1"/>
      <c r="AKN120" s="1"/>
      <c r="AKO120" s="1"/>
      <c r="AKP120" s="1"/>
      <c r="AKQ120" s="1"/>
      <c r="AKR120" s="1"/>
      <c r="AKS120" s="1"/>
      <c r="AKT120" s="1"/>
      <c r="AKU120" s="1"/>
      <c r="AKV120" s="1"/>
      <c r="AKW120" s="1"/>
      <c r="AKX120" s="1"/>
      <c r="AKY120" s="1"/>
      <c r="AKZ120" s="1"/>
      <c r="ALA120" s="1"/>
      <c r="ALB120" s="1"/>
      <c r="ALC120" s="1"/>
      <c r="ALD120" s="1"/>
      <c r="ALE120" s="1"/>
      <c r="ALF120" s="1"/>
      <c r="ALG120" s="1"/>
      <c r="ALH120" s="1"/>
      <c r="ALI120" s="1"/>
      <c r="ALJ120" s="1"/>
      <c r="ALK120" s="1"/>
      <c r="ALL120" s="1"/>
      <c r="ALM120" s="1"/>
      <c r="ALN120" s="1"/>
      <c r="ALO120" s="1"/>
      <c r="ALP120" s="1"/>
      <c r="ALQ120" s="1"/>
      <c r="ALR120" s="1"/>
      <c r="ALS120" s="1"/>
      <c r="ALT120" s="1"/>
      <c r="ALU120" s="1"/>
      <c r="ALV120" s="1"/>
      <c r="ALW120" s="1"/>
      <c r="ALX120" s="1"/>
      <c r="ALY120" s="1"/>
      <c r="ALZ120" s="1"/>
      <c r="AMA120" s="1"/>
      <c r="AMB120" s="1"/>
      <c r="AMC120" s="1"/>
      <c r="AMD120" s="1"/>
      <c r="AME120" s="1"/>
      <c r="AMF120" s="1"/>
      <c r="AMG120" s="1"/>
      <c r="AMH120" s="1"/>
      <c r="AMI120" s="1"/>
      <c r="AMJ120" s="1"/>
      <c r="AMK120" s="1"/>
      <c r="AML120" s="1"/>
      <c r="AMM120" s="1"/>
      <c r="AMN120" s="1"/>
      <c r="AMO120" s="1"/>
      <c r="AMP120" s="1"/>
      <c r="AMQ120" s="1"/>
      <c r="AMR120" s="1"/>
      <c r="AMS120" s="1"/>
      <c r="AMT120" s="1"/>
      <c r="AMU120" s="1"/>
      <c r="AMV120" s="1"/>
      <c r="AMW120" s="1"/>
      <c r="AMX120" s="1"/>
      <c r="AMY120" s="1"/>
      <c r="AMZ120" s="1"/>
      <c r="ANA120" s="1"/>
      <c r="ANB120" s="1"/>
      <c r="ANC120" s="1"/>
      <c r="AND120" s="1"/>
      <c r="ANE120" s="1"/>
      <c r="ANF120" s="1"/>
      <c r="ANG120" s="1"/>
      <c r="ANH120" s="1"/>
      <c r="ANI120" s="1"/>
      <c r="ANJ120" s="1"/>
      <c r="ANK120" s="1"/>
      <c r="ANL120" s="1"/>
      <c r="ANM120" s="1"/>
      <c r="ANN120" s="1"/>
      <c r="ANO120" s="1"/>
      <c r="ANP120" s="1"/>
      <c r="ANQ120" s="1"/>
      <c r="ANR120" s="1"/>
      <c r="ANS120" s="1"/>
      <c r="ANT120" s="1"/>
      <c r="ANU120" s="1"/>
      <c r="ANV120" s="1"/>
      <c r="ANW120" s="1"/>
      <c r="ANX120" s="1"/>
      <c r="ANY120" s="1"/>
      <c r="ANZ120" s="1"/>
      <c r="AOA120" s="1"/>
      <c r="AOB120" s="1"/>
      <c r="AOC120" s="1"/>
      <c r="AOD120" s="1"/>
      <c r="AOE120" s="1"/>
      <c r="AOF120" s="1"/>
      <c r="AOG120" s="1"/>
      <c r="AOH120" s="1"/>
      <c r="AOI120" s="1"/>
      <c r="AOJ120" s="1"/>
      <c r="AOK120" s="1"/>
      <c r="AOL120" s="1"/>
      <c r="AOM120" s="1"/>
      <c r="AON120" s="1"/>
      <c r="AOO120" s="1"/>
      <c r="AOP120" s="1"/>
      <c r="AOQ120" s="1"/>
      <c r="AOR120" s="1"/>
      <c r="AOS120" s="1"/>
      <c r="AOT120" s="1"/>
      <c r="AOU120" s="1"/>
      <c r="AOV120" s="1"/>
      <c r="AOW120" s="1"/>
      <c r="AOX120" s="1"/>
      <c r="AOY120" s="1"/>
      <c r="AOZ120" s="1"/>
      <c r="APA120" s="1"/>
      <c r="APB120" s="1"/>
      <c r="APC120" s="1"/>
      <c r="APD120" s="1"/>
      <c r="APE120" s="1"/>
      <c r="APF120" s="1"/>
      <c r="APG120" s="1"/>
      <c r="APH120" s="1"/>
    </row>
    <row r="121" spans="1:1100" x14ac:dyDescent="0.35">
      <c r="A121" s="11">
        <v>121</v>
      </c>
      <c r="B121" s="225" t="s">
        <v>1180</v>
      </c>
      <c r="C121" s="12" t="s">
        <v>34</v>
      </c>
      <c r="D121" s="12" t="s">
        <v>30</v>
      </c>
      <c r="E121" s="12" t="s">
        <v>1158</v>
      </c>
      <c r="F121" s="1">
        <v>347</v>
      </c>
      <c r="G121" s="1">
        <v>8</v>
      </c>
      <c r="I121" s="1"/>
      <c r="BM121" s="1"/>
      <c r="BN121" s="1"/>
      <c r="BO121" s="1"/>
      <c r="BP121" s="1">
        <v>25370</v>
      </c>
      <c r="BQ121" s="1">
        <v>23448</v>
      </c>
      <c r="BR121" s="1">
        <v>38884</v>
      </c>
      <c r="BS121" s="1">
        <v>33639</v>
      </c>
      <c r="BT121" s="1">
        <v>30591</v>
      </c>
      <c r="BU121" s="1">
        <v>32883</v>
      </c>
      <c r="BV121" s="1">
        <v>24283</v>
      </c>
      <c r="BW121" s="1">
        <v>22270</v>
      </c>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c r="KX121" s="1"/>
      <c r="KY121" s="1"/>
      <c r="KZ121" s="1"/>
      <c r="LA121" s="1"/>
      <c r="LB121" s="1"/>
      <c r="LC121" s="1"/>
      <c r="LD121" s="1"/>
      <c r="LE121" s="1"/>
      <c r="LF121" s="1"/>
      <c r="LG121" s="1"/>
      <c r="LH121" s="1"/>
      <c r="LI121" s="1"/>
      <c r="LJ121" s="1"/>
      <c r="LK121" s="1"/>
      <c r="LL121" s="1"/>
      <c r="LM121" s="1"/>
      <c r="LN121" s="1"/>
      <c r="LO121" s="1"/>
      <c r="LP121" s="1"/>
      <c r="LQ121" s="1"/>
      <c r="LR121" s="1"/>
      <c r="LS121" s="1"/>
      <c r="LT121" s="1"/>
      <c r="LU121" s="1"/>
      <c r="LV121" s="1"/>
      <c r="LW121" s="1"/>
      <c r="LX121" s="1"/>
      <c r="LY121" s="1"/>
      <c r="LZ121" s="1"/>
      <c r="MA121" s="1"/>
      <c r="MB121" s="1"/>
      <c r="MC121" s="1"/>
      <c r="MD121" s="1"/>
      <c r="ME121" s="1"/>
      <c r="MF121" s="1"/>
      <c r="MG121" s="1"/>
      <c r="MH121" s="1"/>
      <c r="MI121" s="1"/>
      <c r="MJ121" s="1"/>
      <c r="MK121" s="1"/>
      <c r="ML121" s="1"/>
      <c r="MM121" s="1"/>
      <c r="MN121" s="1"/>
      <c r="MO121" s="1"/>
      <c r="MP121" s="1"/>
      <c r="MQ121" s="1"/>
      <c r="MR121" s="1"/>
      <c r="MS121" s="1"/>
      <c r="MT121" s="1"/>
      <c r="MU121" s="1"/>
      <c r="MV121" s="1"/>
      <c r="MW121" s="1"/>
      <c r="MX121" s="1"/>
      <c r="MY121" s="1"/>
      <c r="MZ121" s="1"/>
      <c r="NA121" s="1"/>
      <c r="NB121" s="1"/>
      <c r="NC121" s="1"/>
      <c r="ND121" s="1"/>
      <c r="NE121" s="1"/>
      <c r="NF121" s="1"/>
      <c r="NG121" s="1"/>
      <c r="NH121" s="1"/>
      <c r="NI121" s="1"/>
      <c r="NJ121" s="1"/>
      <c r="NK121" s="1"/>
      <c r="NL121" s="1"/>
      <c r="NM121" s="1"/>
      <c r="NN121" s="1"/>
      <c r="NO121" s="1"/>
      <c r="NP121" s="1"/>
      <c r="NQ121" s="1"/>
      <c r="NR121" s="1"/>
      <c r="NS121" s="1"/>
      <c r="NT121" s="1"/>
      <c r="NU121" s="1"/>
      <c r="NV121" s="1"/>
      <c r="NW121" s="1"/>
      <c r="NX121" s="1"/>
      <c r="NY121" s="1"/>
      <c r="NZ121" s="1"/>
      <c r="OA121" s="1"/>
      <c r="OB121" s="1"/>
      <c r="OC121" s="1"/>
      <c r="OD121" s="1"/>
      <c r="OE121" s="1"/>
      <c r="OF121" s="1"/>
      <c r="OG121" s="1"/>
      <c r="OH121" s="1"/>
      <c r="OI121" s="1"/>
      <c r="OJ121" s="1"/>
      <c r="OK121" s="1"/>
      <c r="OL121" s="1"/>
      <c r="OM121" s="1"/>
      <c r="ON121" s="1"/>
      <c r="OO121" s="1"/>
      <c r="OP121" s="1"/>
      <c r="OQ121" s="1"/>
      <c r="OR121" s="1"/>
      <c r="OS121" s="1"/>
      <c r="OT121" s="1"/>
      <c r="OU121" s="1"/>
      <c r="OV121" s="1"/>
      <c r="OW121" s="1"/>
      <c r="OX121" s="1"/>
      <c r="OY121" s="1"/>
      <c r="OZ121" s="1"/>
      <c r="PA121" s="1"/>
      <c r="PB121" s="1"/>
      <c r="PC121" s="1"/>
      <c r="PD121" s="1"/>
      <c r="PE121" s="1"/>
      <c r="PF121" s="1"/>
      <c r="PG121" s="1"/>
      <c r="PH121" s="1"/>
      <c r="PI121" s="1"/>
      <c r="PJ121" s="1"/>
      <c r="PK121" s="1"/>
      <c r="PL121" s="1"/>
      <c r="PM121" s="1"/>
      <c r="PN121" s="1"/>
      <c r="PO121" s="1"/>
      <c r="PP121" s="1"/>
      <c r="PQ121" s="1"/>
      <c r="PR121" s="1"/>
      <c r="PS121" s="1"/>
      <c r="PT121" s="1"/>
      <c r="PU121" s="1"/>
      <c r="PV121" s="1"/>
      <c r="PW121" s="1"/>
      <c r="PX121" s="1"/>
      <c r="PY121" s="1"/>
      <c r="PZ121" s="1"/>
      <c r="QA121" s="1"/>
      <c r="QB121" s="1"/>
      <c r="QC121" s="1"/>
      <c r="QD121" s="1"/>
      <c r="QE121" s="1"/>
      <c r="QF121" s="1"/>
      <c r="QG121" s="1"/>
      <c r="QH121" s="1"/>
      <c r="QI121" s="1"/>
      <c r="QJ121" s="1"/>
      <c r="QK121" s="1"/>
      <c r="QL121" s="1"/>
      <c r="QM121" s="1"/>
      <c r="QN121" s="1"/>
      <c r="QO121" s="1"/>
      <c r="QP121" s="1"/>
      <c r="QQ121" s="1"/>
      <c r="QR121" s="1"/>
      <c r="QS121" s="1"/>
      <c r="QT121" s="1"/>
      <c r="QU121" s="1"/>
      <c r="QV121" s="1"/>
      <c r="QW121" s="1"/>
      <c r="QX121" s="1"/>
      <c r="QY121" s="1"/>
      <c r="QZ121" s="1"/>
      <c r="RA121" s="1"/>
      <c r="RB121" s="1"/>
      <c r="RC121" s="1"/>
      <c r="RD121" s="1"/>
      <c r="RE121" s="1"/>
      <c r="RF121" s="1"/>
      <c r="RG121" s="1"/>
      <c r="RH121" s="1"/>
      <c r="RI121" s="1"/>
      <c r="RJ121" s="1"/>
      <c r="RK121" s="1"/>
      <c r="RL121" s="1"/>
      <c r="RM121" s="1"/>
      <c r="RN121" s="1"/>
      <c r="RO121" s="1"/>
      <c r="RP121" s="1"/>
      <c r="RQ121" s="1"/>
      <c r="RR121" s="1"/>
      <c r="RS121" s="1"/>
      <c r="RT121" s="1"/>
      <c r="RU121" s="1"/>
      <c r="RV121" s="1"/>
      <c r="RW121" s="1"/>
      <c r="RX121" s="1"/>
      <c r="RY121" s="1"/>
      <c r="RZ121" s="1"/>
      <c r="SA121" s="1"/>
      <c r="SB121" s="1"/>
      <c r="SC121" s="1"/>
      <c r="SD121" s="1"/>
      <c r="SE121" s="1"/>
      <c r="SF121" s="1"/>
      <c r="SG121" s="1"/>
      <c r="SH121" s="1"/>
      <c r="SI121" s="1"/>
      <c r="SJ121" s="1"/>
      <c r="SK121" s="1"/>
      <c r="SL121" s="1"/>
      <c r="SM121" s="1"/>
      <c r="SN121" s="1"/>
      <c r="SO121" s="1"/>
      <c r="SP121" s="1"/>
      <c r="SQ121" s="1"/>
      <c r="SR121" s="1"/>
      <c r="SS121" s="1"/>
      <c r="ST121" s="1"/>
      <c r="SU121" s="1"/>
      <c r="SV121" s="1"/>
      <c r="SW121" s="1"/>
      <c r="SX121" s="1"/>
      <c r="SY121" s="1"/>
      <c r="SZ121" s="1"/>
      <c r="TA121" s="1"/>
      <c r="TB121" s="1"/>
      <c r="TC121" s="1"/>
      <c r="TD121" s="1"/>
      <c r="TE121" s="1"/>
      <c r="TF121" s="1"/>
      <c r="TG121" s="1"/>
      <c r="TH121" s="1"/>
      <c r="TI121" s="1"/>
      <c r="TJ121" s="1"/>
      <c r="TK121" s="1"/>
      <c r="TL121" s="1"/>
      <c r="TM121" s="1"/>
      <c r="TN121" s="1"/>
      <c r="TO121" s="1"/>
      <c r="TP121" s="1"/>
      <c r="TQ121" s="1"/>
      <c r="TR121" s="1"/>
      <c r="TS121" s="1"/>
      <c r="TT121" s="1"/>
      <c r="TU121" s="1"/>
      <c r="TV121" s="1"/>
      <c r="TW121" s="1"/>
      <c r="TX121" s="1"/>
      <c r="TY121" s="1"/>
      <c r="TZ121" s="1"/>
      <c r="UA121" s="1"/>
      <c r="UB121" s="1"/>
      <c r="UC121" s="1"/>
      <c r="UD121" s="1"/>
      <c r="UE121" s="1"/>
      <c r="UF121" s="1"/>
      <c r="UG121" s="1"/>
      <c r="UH121" s="1"/>
      <c r="UI121" s="1"/>
      <c r="UJ121" s="1"/>
      <c r="UK121" s="1"/>
      <c r="UL121" s="1"/>
      <c r="UM121" s="1"/>
      <c r="UN121" s="1"/>
      <c r="UO121" s="1"/>
      <c r="UP121" s="1"/>
      <c r="UQ121" s="1"/>
      <c r="UR121" s="1"/>
      <c r="US121" s="1"/>
      <c r="UT121" s="1"/>
      <c r="UU121" s="1"/>
      <c r="UV121" s="1"/>
      <c r="UW121" s="1"/>
      <c r="UX121" s="1"/>
      <c r="UY121" s="1"/>
      <c r="UZ121" s="1"/>
      <c r="VA121" s="1"/>
      <c r="VB121" s="1"/>
      <c r="VC121" s="1"/>
      <c r="VD121" s="1"/>
      <c r="VE121" s="1"/>
      <c r="VF121" s="1"/>
      <c r="VG121" s="1"/>
      <c r="VH121" s="1"/>
      <c r="VI121" s="1"/>
      <c r="VJ121" s="1"/>
      <c r="VK121" s="1"/>
      <c r="VL121" s="1"/>
      <c r="VM121" s="1"/>
      <c r="VN121" s="1"/>
      <c r="VO121" s="1"/>
      <c r="VP121" s="1"/>
      <c r="VQ121" s="1"/>
      <c r="VR121" s="1"/>
      <c r="VS121" s="1"/>
      <c r="VT121" s="1"/>
      <c r="VU121" s="1"/>
      <c r="VV121" s="1"/>
      <c r="VW121" s="1"/>
      <c r="VX121" s="1"/>
      <c r="VY121" s="1"/>
      <c r="VZ121" s="1"/>
      <c r="WA121" s="1"/>
      <c r="WB121" s="1"/>
      <c r="WC121" s="1"/>
      <c r="WD121" s="1"/>
      <c r="WE121" s="1"/>
      <c r="WF121" s="1"/>
      <c r="WG121" s="1"/>
      <c r="WH121" s="1"/>
      <c r="WI121" s="1"/>
      <c r="WJ121" s="1"/>
      <c r="WK121" s="1"/>
      <c r="WL121" s="1"/>
      <c r="WM121" s="1"/>
      <c r="WN121" s="1"/>
      <c r="WO121" s="1"/>
      <c r="WP121" s="1"/>
      <c r="WQ121" s="1"/>
      <c r="WR121" s="1"/>
      <c r="WS121" s="1"/>
      <c r="WT121" s="1"/>
      <c r="WU121" s="1"/>
      <c r="WV121" s="1"/>
      <c r="WW121" s="1"/>
      <c r="WX121" s="1"/>
      <c r="WY121" s="1"/>
      <c r="WZ121" s="1"/>
      <c r="XA121" s="1"/>
      <c r="XB121" s="1"/>
      <c r="XC121" s="1"/>
      <c r="XD121" s="1"/>
      <c r="XE121" s="1"/>
      <c r="XF121" s="1"/>
      <c r="XG121" s="1"/>
      <c r="XH121" s="1"/>
      <c r="XI121" s="1"/>
      <c r="XJ121" s="1"/>
      <c r="XK121" s="1"/>
      <c r="XL121" s="1"/>
      <c r="XM121" s="1"/>
      <c r="XN121" s="1"/>
      <c r="XO121" s="1"/>
      <c r="XP121" s="1"/>
      <c r="XQ121" s="1"/>
      <c r="XR121" s="1"/>
      <c r="XS121" s="1"/>
      <c r="XT121" s="1"/>
      <c r="XU121" s="1"/>
      <c r="XV121" s="1"/>
      <c r="XW121" s="1"/>
      <c r="XX121" s="1"/>
      <c r="XY121" s="1"/>
      <c r="XZ121" s="1"/>
      <c r="YA121" s="1"/>
      <c r="YB121" s="1"/>
      <c r="YC121" s="1"/>
      <c r="YD121" s="1"/>
      <c r="YE121" s="1"/>
      <c r="YF121" s="1"/>
      <c r="YG121" s="1"/>
      <c r="YH121" s="1"/>
      <c r="YI121" s="1"/>
      <c r="YJ121" s="1"/>
      <c r="YK121" s="1"/>
      <c r="YL121" s="1"/>
      <c r="YM121" s="1"/>
      <c r="YN121" s="1"/>
      <c r="YO121" s="1"/>
      <c r="YP121" s="1"/>
      <c r="YQ121" s="1"/>
      <c r="YR121" s="1"/>
      <c r="YS121" s="1"/>
      <c r="YT121" s="1"/>
      <c r="YU121" s="1"/>
      <c r="YV121" s="1"/>
      <c r="YW121" s="1"/>
      <c r="YX121" s="1"/>
      <c r="YY121" s="1"/>
      <c r="YZ121" s="1"/>
      <c r="ZA121" s="1"/>
      <c r="ZB121" s="1"/>
      <c r="ZC121" s="1"/>
      <c r="ZD121" s="1"/>
      <c r="ZE121" s="1"/>
      <c r="ZF121" s="1"/>
      <c r="ZG121" s="1"/>
      <c r="ZH121" s="1"/>
      <c r="ZI121" s="1"/>
      <c r="ZJ121" s="1"/>
      <c r="ZK121" s="1"/>
      <c r="ZL121" s="1"/>
      <c r="ZM121" s="1"/>
      <c r="ZN121" s="1"/>
      <c r="ZO121" s="1"/>
      <c r="ZP121" s="1"/>
      <c r="ZQ121" s="1"/>
      <c r="ZR121" s="1"/>
      <c r="ZS121" s="1"/>
      <c r="ZT121" s="1"/>
      <c r="ZU121" s="1"/>
      <c r="ZV121" s="1"/>
      <c r="ZW121" s="1"/>
      <c r="ZX121" s="1"/>
      <c r="ZY121" s="1"/>
      <c r="ZZ121" s="1"/>
      <c r="AAA121" s="1"/>
      <c r="AAB121" s="1"/>
      <c r="AAC121" s="1"/>
      <c r="AAD121" s="1"/>
      <c r="AAE121" s="1"/>
      <c r="AAF121" s="1"/>
      <c r="AAG121" s="1"/>
      <c r="AAH121" s="1"/>
      <c r="AAI121" s="1"/>
      <c r="AAJ121" s="1"/>
      <c r="AAK121" s="1"/>
      <c r="AAL121" s="1"/>
      <c r="AAM121" s="1"/>
      <c r="AAN121" s="1"/>
      <c r="AAO121" s="1"/>
      <c r="AAP121" s="1"/>
      <c r="AAQ121" s="1"/>
      <c r="AAR121" s="1"/>
      <c r="AAS121" s="1"/>
      <c r="AAT121" s="1"/>
      <c r="AAU121" s="1"/>
      <c r="AAV121" s="1"/>
      <c r="AAW121" s="1"/>
      <c r="AAX121" s="1"/>
      <c r="AAY121" s="1"/>
      <c r="AAZ121" s="1"/>
      <c r="ABA121" s="1"/>
      <c r="ABB121" s="1"/>
      <c r="ABC121" s="1"/>
      <c r="ABD121" s="1"/>
      <c r="ABE121" s="1"/>
      <c r="ABF121" s="1"/>
      <c r="ABG121" s="1"/>
      <c r="ABH121" s="1"/>
      <c r="ABI121" s="1"/>
      <c r="ABJ121" s="1"/>
      <c r="ABK121" s="1"/>
      <c r="ABL121" s="1"/>
      <c r="ABM121" s="1"/>
      <c r="ABN121" s="1"/>
      <c r="ABO121" s="1"/>
      <c r="ABP121" s="1"/>
      <c r="ABQ121" s="1"/>
      <c r="ABR121" s="1"/>
      <c r="ABS121" s="1"/>
      <c r="ABT121" s="1"/>
      <c r="ABU121" s="1"/>
      <c r="ABV121" s="1"/>
      <c r="ABW121" s="1"/>
      <c r="ABX121" s="1"/>
      <c r="ABY121" s="1"/>
      <c r="ABZ121" s="1"/>
      <c r="ACA121" s="1"/>
      <c r="ACB121" s="1"/>
      <c r="ACC121" s="1"/>
      <c r="ACD121" s="1"/>
      <c r="ACE121" s="1"/>
      <c r="ACF121" s="1"/>
      <c r="ACG121" s="1"/>
      <c r="ACH121" s="1"/>
      <c r="ACI121" s="1"/>
      <c r="ACJ121" s="1"/>
      <c r="ACK121" s="1"/>
      <c r="ACL121" s="1"/>
      <c r="ACM121" s="1"/>
      <c r="ACN121" s="1"/>
      <c r="ACO121" s="1"/>
      <c r="ACP121" s="1"/>
      <c r="ACQ121" s="1"/>
      <c r="ACR121" s="1"/>
      <c r="ACS121" s="1"/>
      <c r="ACT121" s="1"/>
      <c r="ACU121" s="1"/>
      <c r="ACV121" s="1"/>
      <c r="ACW121" s="1"/>
      <c r="ACX121" s="1"/>
      <c r="ACY121" s="1"/>
      <c r="ACZ121" s="1"/>
      <c r="ADA121" s="1"/>
      <c r="ADB121" s="1"/>
      <c r="ADC121" s="1"/>
      <c r="ADD121" s="1"/>
      <c r="ADE121" s="1"/>
      <c r="ADF121" s="1"/>
      <c r="ADG121" s="1"/>
      <c r="ADH121" s="1"/>
      <c r="ADI121" s="1"/>
      <c r="ADJ121" s="1"/>
      <c r="ADK121" s="1"/>
      <c r="ADL121" s="1"/>
      <c r="ADM121" s="1"/>
      <c r="ADN121" s="1"/>
      <c r="ADO121" s="1"/>
      <c r="ADP121" s="1"/>
      <c r="ADQ121" s="1"/>
      <c r="ADR121" s="1"/>
      <c r="ADS121" s="1"/>
      <c r="ADT121" s="1"/>
      <c r="ADU121" s="1"/>
      <c r="ADV121" s="1"/>
      <c r="ADW121" s="1"/>
      <c r="ADX121" s="1"/>
      <c r="ADY121" s="1"/>
      <c r="ADZ121" s="1"/>
      <c r="AEA121" s="1"/>
      <c r="AEB121" s="1"/>
      <c r="AEC121" s="1"/>
      <c r="AED121" s="1"/>
      <c r="AEE121" s="1"/>
      <c r="AEF121" s="1"/>
      <c r="AEG121" s="1"/>
      <c r="AEH121" s="1"/>
      <c r="AEI121" s="1"/>
      <c r="AEJ121" s="1"/>
      <c r="AEK121" s="1"/>
      <c r="AEL121" s="1"/>
      <c r="AEM121" s="1"/>
      <c r="AEN121" s="1"/>
      <c r="AEO121" s="1"/>
      <c r="AEP121" s="1"/>
      <c r="AEQ121" s="1"/>
      <c r="AER121" s="1"/>
      <c r="AES121" s="1"/>
      <c r="AET121" s="1"/>
      <c r="AEU121" s="1"/>
      <c r="AEV121" s="1"/>
      <c r="AEW121" s="1"/>
      <c r="AEX121" s="1"/>
      <c r="AEY121" s="1"/>
      <c r="AEZ121" s="1"/>
      <c r="AFA121" s="1"/>
      <c r="AFB121" s="1"/>
      <c r="AFC121" s="1"/>
      <c r="AFD121" s="1"/>
      <c r="AFE121" s="1"/>
      <c r="AFF121" s="1"/>
      <c r="AFG121" s="1"/>
      <c r="AFH121" s="1"/>
      <c r="AFI121" s="1"/>
      <c r="AFJ121" s="1"/>
      <c r="AFK121" s="1"/>
      <c r="AFL121" s="1"/>
      <c r="AFM121" s="1"/>
      <c r="AFN121" s="1"/>
      <c r="AFO121" s="1"/>
      <c r="AFP121" s="1"/>
      <c r="AFQ121" s="1"/>
      <c r="AFR121" s="1"/>
      <c r="AFS121" s="1"/>
      <c r="AFT121" s="1"/>
      <c r="AFU121" s="1"/>
      <c r="AFV121" s="1"/>
      <c r="AFW121" s="1"/>
      <c r="AFX121" s="1"/>
      <c r="AFY121" s="1"/>
      <c r="AFZ121" s="1"/>
      <c r="AGA121" s="1"/>
      <c r="AGB121" s="1"/>
      <c r="AGC121" s="1"/>
      <c r="AGD121" s="1"/>
      <c r="AGE121" s="1"/>
      <c r="AGF121" s="1"/>
      <c r="AGG121" s="1"/>
      <c r="AGH121" s="1"/>
      <c r="AGI121" s="1"/>
      <c r="AGJ121" s="1"/>
      <c r="AGK121" s="1"/>
      <c r="AGL121" s="1"/>
      <c r="AGM121" s="1"/>
      <c r="AGN121" s="1"/>
      <c r="AGO121" s="1"/>
      <c r="AGP121" s="1"/>
      <c r="AGQ121" s="1"/>
      <c r="AGR121" s="1"/>
      <c r="AGS121" s="1"/>
      <c r="AGT121" s="1"/>
      <c r="AGU121" s="1"/>
      <c r="AGV121" s="1"/>
      <c r="AGW121" s="1"/>
      <c r="AGX121" s="1"/>
      <c r="AGY121" s="1"/>
      <c r="AGZ121" s="1"/>
      <c r="AHA121" s="1"/>
      <c r="AHB121" s="1"/>
      <c r="AHC121" s="1"/>
      <c r="AHD121" s="1"/>
      <c r="AHE121" s="1"/>
      <c r="AHF121" s="1"/>
      <c r="AHG121" s="1"/>
      <c r="AHH121" s="1"/>
      <c r="AHI121" s="1"/>
      <c r="AHJ121" s="1"/>
      <c r="AHK121" s="1"/>
      <c r="AHL121" s="1"/>
      <c r="AHM121" s="1"/>
      <c r="AHN121" s="1"/>
      <c r="AHO121" s="1"/>
      <c r="AHP121" s="1"/>
      <c r="AHQ121" s="1"/>
      <c r="AHR121" s="1"/>
      <c r="AHS121" s="1"/>
      <c r="AHT121" s="1"/>
      <c r="AHU121" s="1"/>
      <c r="AHV121" s="1"/>
      <c r="AHW121" s="1"/>
      <c r="AHX121" s="1"/>
      <c r="AHY121" s="1"/>
      <c r="AHZ121" s="1"/>
      <c r="AIA121" s="1"/>
      <c r="AIB121" s="1"/>
      <c r="AIC121" s="1"/>
      <c r="AID121" s="1"/>
      <c r="AIE121" s="1"/>
      <c r="AIF121" s="1"/>
      <c r="AIG121" s="1"/>
      <c r="AIH121" s="1"/>
      <c r="AII121" s="1"/>
      <c r="AIJ121" s="1"/>
      <c r="AIK121" s="1"/>
      <c r="AIL121" s="1"/>
      <c r="AIM121" s="1"/>
      <c r="AIN121" s="1"/>
      <c r="AIO121" s="1"/>
      <c r="AIP121" s="1"/>
      <c r="AIQ121" s="1"/>
      <c r="AIR121" s="1"/>
      <c r="AIS121" s="1"/>
      <c r="AIT121" s="1"/>
      <c r="AIU121" s="1"/>
      <c r="AIV121" s="1"/>
      <c r="AIW121" s="1"/>
      <c r="AIX121" s="1"/>
      <c r="AIY121" s="1"/>
      <c r="AIZ121" s="1"/>
      <c r="AJA121" s="1"/>
      <c r="AJB121" s="1"/>
      <c r="AJC121" s="1"/>
      <c r="AJD121" s="1"/>
      <c r="AJE121" s="1"/>
      <c r="AJF121" s="1"/>
      <c r="AJG121" s="1"/>
      <c r="AJH121" s="1"/>
      <c r="AJI121" s="1"/>
      <c r="AJJ121" s="1"/>
      <c r="AJK121" s="1"/>
      <c r="AJL121" s="1"/>
      <c r="AJM121" s="1"/>
      <c r="AJN121" s="1"/>
      <c r="AJO121" s="1"/>
      <c r="AJP121" s="1"/>
      <c r="AJQ121" s="1"/>
      <c r="AJR121" s="1"/>
      <c r="AJS121" s="1"/>
      <c r="AJT121" s="1"/>
      <c r="AJU121" s="1"/>
      <c r="AJV121" s="1"/>
      <c r="AJW121" s="1"/>
      <c r="AJX121" s="1"/>
      <c r="AJY121" s="1"/>
      <c r="AJZ121" s="1"/>
      <c r="AKA121" s="1"/>
      <c r="AKB121" s="1"/>
      <c r="AKC121" s="1"/>
      <c r="AKD121" s="1"/>
      <c r="AKE121" s="1"/>
      <c r="AKF121" s="1"/>
      <c r="AKG121" s="1"/>
      <c r="AKH121" s="1"/>
      <c r="AKI121" s="1"/>
      <c r="AKJ121" s="1"/>
      <c r="AKK121" s="1"/>
      <c r="AKL121" s="1"/>
      <c r="AKM121" s="1"/>
      <c r="AKN121" s="1"/>
      <c r="AKO121" s="1"/>
      <c r="AKP121" s="1"/>
      <c r="AKQ121" s="1"/>
      <c r="AKR121" s="1"/>
      <c r="AKS121" s="1"/>
      <c r="AKT121" s="1"/>
      <c r="AKU121" s="1"/>
      <c r="AKV121" s="1"/>
      <c r="AKW121" s="1"/>
      <c r="AKX121" s="1"/>
      <c r="AKY121" s="1"/>
      <c r="AKZ121" s="1"/>
      <c r="ALA121" s="1"/>
      <c r="ALB121" s="1"/>
      <c r="ALC121" s="1"/>
      <c r="ALD121" s="1"/>
      <c r="ALE121" s="1"/>
      <c r="ALF121" s="1"/>
      <c r="ALG121" s="1"/>
      <c r="ALH121" s="1"/>
      <c r="ALI121" s="1"/>
      <c r="ALJ121" s="1"/>
      <c r="ALK121" s="1"/>
      <c r="ALL121" s="1"/>
      <c r="ALM121" s="1"/>
      <c r="ALN121" s="1"/>
      <c r="ALO121" s="1"/>
      <c r="ALP121" s="1"/>
      <c r="ALQ121" s="1"/>
      <c r="ALR121" s="1"/>
      <c r="ALS121" s="1"/>
      <c r="ALT121" s="1"/>
      <c r="ALU121" s="1"/>
      <c r="ALV121" s="1"/>
      <c r="ALW121" s="1"/>
      <c r="ALX121" s="1"/>
      <c r="ALY121" s="1"/>
      <c r="ALZ121" s="1"/>
      <c r="AMA121" s="1"/>
      <c r="AMB121" s="1"/>
      <c r="AMC121" s="1"/>
      <c r="AMD121" s="1"/>
      <c r="AME121" s="1"/>
      <c r="AMF121" s="1"/>
      <c r="AMG121" s="1"/>
      <c r="AMH121" s="1"/>
      <c r="AMI121" s="1"/>
      <c r="AMJ121" s="1"/>
      <c r="AMK121" s="1"/>
      <c r="AML121" s="1"/>
      <c r="AMM121" s="1"/>
      <c r="AMN121" s="1"/>
      <c r="AMO121" s="1"/>
      <c r="AMP121" s="1"/>
      <c r="AMQ121" s="1"/>
      <c r="AMR121" s="1"/>
      <c r="AMS121" s="1"/>
      <c r="AMT121" s="1"/>
      <c r="AMU121" s="1"/>
      <c r="AMV121" s="1"/>
      <c r="AMW121" s="1"/>
      <c r="AMX121" s="1"/>
      <c r="AMY121" s="1"/>
      <c r="AMZ121" s="1"/>
      <c r="ANA121" s="1"/>
      <c r="ANB121" s="1"/>
      <c r="ANC121" s="1"/>
      <c r="AND121" s="1"/>
      <c r="ANE121" s="1"/>
      <c r="ANF121" s="1"/>
      <c r="ANG121" s="1"/>
      <c r="ANH121" s="1"/>
      <c r="ANI121" s="1"/>
      <c r="ANJ121" s="1"/>
      <c r="ANK121" s="1"/>
      <c r="ANL121" s="1"/>
      <c r="ANM121" s="1"/>
      <c r="ANN121" s="1"/>
      <c r="ANO121" s="1"/>
      <c r="ANP121" s="1"/>
      <c r="ANQ121" s="1"/>
      <c r="ANR121" s="1"/>
      <c r="ANS121" s="1"/>
      <c r="ANT121" s="1"/>
      <c r="ANU121" s="1"/>
      <c r="ANV121" s="1"/>
      <c r="ANW121" s="1"/>
      <c r="ANX121" s="1"/>
      <c r="ANY121" s="1"/>
      <c r="ANZ121" s="1"/>
      <c r="AOA121" s="1"/>
      <c r="AOB121" s="1"/>
      <c r="AOC121" s="1"/>
      <c r="AOD121" s="1"/>
      <c r="AOE121" s="1"/>
      <c r="AOF121" s="1"/>
      <c r="AOG121" s="1"/>
      <c r="AOH121" s="1"/>
      <c r="AOI121" s="1"/>
      <c r="AOJ121" s="1"/>
      <c r="AOK121" s="1"/>
      <c r="AOL121" s="1"/>
      <c r="AOM121" s="1"/>
      <c r="AON121" s="1"/>
      <c r="AOO121" s="1"/>
      <c r="AOP121" s="1"/>
      <c r="AOQ121" s="1"/>
      <c r="AOR121" s="1"/>
      <c r="AOS121" s="1"/>
      <c r="AOT121" s="1"/>
      <c r="AOU121" s="1"/>
      <c r="AOV121" s="1"/>
      <c r="AOW121" s="1"/>
      <c r="AOX121" s="1"/>
      <c r="AOY121" s="1"/>
      <c r="AOZ121" s="1"/>
      <c r="APA121" s="1"/>
      <c r="APB121" s="1"/>
      <c r="APC121" s="1"/>
      <c r="APD121" s="1"/>
      <c r="APE121" s="1"/>
      <c r="APF121" s="1"/>
      <c r="APG121" s="1"/>
      <c r="APH121" s="1"/>
    </row>
    <row r="122" spans="1:1100" x14ac:dyDescent="0.35">
      <c r="A122" s="11">
        <v>122</v>
      </c>
      <c r="B122" s="225" t="s">
        <v>1181</v>
      </c>
      <c r="C122" s="12" t="s">
        <v>34</v>
      </c>
      <c r="D122" s="12" t="s">
        <v>30</v>
      </c>
      <c r="E122" s="12" t="s">
        <v>1158</v>
      </c>
      <c r="F122" s="1">
        <v>460</v>
      </c>
      <c r="G122" s="1">
        <v>8</v>
      </c>
      <c r="I122" s="1"/>
      <c r="BM122" s="1"/>
      <c r="BN122" s="1"/>
      <c r="BO122" s="1"/>
      <c r="BP122" s="1">
        <v>2138</v>
      </c>
      <c r="BQ122" s="1">
        <v>2816</v>
      </c>
      <c r="BR122" s="1">
        <v>4860</v>
      </c>
      <c r="BS122" s="1">
        <v>4761</v>
      </c>
      <c r="BT122" s="1">
        <v>4122</v>
      </c>
      <c r="BU122" s="1">
        <v>4776</v>
      </c>
      <c r="BV122" s="1">
        <v>3292</v>
      </c>
      <c r="BW122" s="1">
        <v>2090</v>
      </c>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1"/>
      <c r="KB122" s="1"/>
      <c r="KC122" s="1"/>
      <c r="KD122" s="1"/>
      <c r="KE122" s="1"/>
      <c r="KF122" s="1"/>
      <c r="KG122" s="1"/>
      <c r="KH122" s="1"/>
      <c r="KI122" s="1"/>
      <c r="KJ122" s="1"/>
      <c r="KK122" s="1"/>
      <c r="KL122" s="1"/>
      <c r="KM122" s="1"/>
      <c r="KN122" s="1"/>
      <c r="KO122" s="1"/>
      <c r="KP122" s="1"/>
      <c r="KQ122" s="1"/>
      <c r="KR122" s="1"/>
      <c r="KS122" s="1"/>
      <c r="KT122" s="1"/>
      <c r="KU122" s="1"/>
      <c r="KV122" s="1"/>
      <c r="KW122" s="1"/>
      <c r="KX122" s="1"/>
      <c r="KY122" s="1"/>
      <c r="KZ122" s="1"/>
      <c r="LA122" s="1"/>
      <c r="LB122" s="1"/>
      <c r="LC122" s="1"/>
      <c r="LD122" s="1"/>
      <c r="LE122" s="1"/>
      <c r="LF122" s="1"/>
      <c r="LG122" s="1"/>
      <c r="LH122" s="1"/>
      <c r="LI122" s="1"/>
      <c r="LJ122" s="1"/>
      <c r="LK122" s="1"/>
      <c r="LL122" s="1"/>
      <c r="LM122" s="1"/>
      <c r="LN122" s="1"/>
      <c r="LO122" s="1"/>
      <c r="LP122" s="1"/>
      <c r="LQ122" s="1"/>
      <c r="LR122" s="1"/>
      <c r="LS122" s="1"/>
      <c r="LT122" s="1"/>
      <c r="LU122" s="1"/>
      <c r="LV122" s="1"/>
      <c r="LW122" s="1"/>
      <c r="LX122" s="1"/>
      <c r="LY122" s="1"/>
      <c r="LZ122" s="1"/>
      <c r="MA122" s="1"/>
      <c r="MB122" s="1"/>
      <c r="MC122" s="1"/>
      <c r="MD122" s="1"/>
      <c r="ME122" s="1"/>
      <c r="MF122" s="1"/>
      <c r="MG122" s="1"/>
      <c r="MH122" s="1"/>
      <c r="MI122" s="1"/>
      <c r="MJ122" s="1"/>
      <c r="MK122" s="1"/>
      <c r="ML122" s="1"/>
      <c r="MM122" s="1"/>
      <c r="MN122" s="1"/>
      <c r="MO122" s="1"/>
      <c r="MP122" s="1"/>
      <c r="MQ122" s="1"/>
      <c r="MR122" s="1"/>
      <c r="MS122" s="1"/>
      <c r="MT122" s="1"/>
      <c r="MU122" s="1"/>
      <c r="MV122" s="1"/>
      <c r="MW122" s="1"/>
      <c r="MX122" s="1"/>
      <c r="MY122" s="1"/>
      <c r="MZ122" s="1"/>
      <c r="NA122" s="1"/>
      <c r="NB122" s="1"/>
      <c r="NC122" s="1"/>
      <c r="ND122" s="1"/>
      <c r="NE122" s="1"/>
      <c r="NF122" s="1"/>
      <c r="NG122" s="1"/>
      <c r="NH122" s="1"/>
      <c r="NI122" s="1"/>
      <c r="NJ122" s="1"/>
      <c r="NK122" s="1"/>
      <c r="NL122" s="1"/>
      <c r="NM122" s="1"/>
      <c r="NN122" s="1"/>
      <c r="NO122" s="1"/>
      <c r="NP122" s="1"/>
      <c r="NQ122" s="1"/>
      <c r="NR122" s="1"/>
      <c r="NS122" s="1"/>
      <c r="NT122" s="1"/>
      <c r="NU122" s="1"/>
      <c r="NV122" s="1"/>
      <c r="NW122" s="1"/>
      <c r="NX122" s="1"/>
      <c r="NY122" s="1"/>
      <c r="NZ122" s="1"/>
      <c r="OA122" s="1"/>
      <c r="OB122" s="1"/>
      <c r="OC122" s="1"/>
      <c r="OD122" s="1"/>
      <c r="OE122" s="1"/>
      <c r="OF122" s="1"/>
      <c r="OG122" s="1"/>
      <c r="OH122" s="1"/>
      <c r="OI122" s="1"/>
      <c r="OJ122" s="1"/>
      <c r="OK122" s="1"/>
      <c r="OL122" s="1"/>
      <c r="OM122" s="1"/>
      <c r="ON122" s="1"/>
      <c r="OO122" s="1"/>
      <c r="OP122" s="1"/>
      <c r="OQ122" s="1"/>
      <c r="OR122" s="1"/>
      <c r="OS122" s="1"/>
      <c r="OT122" s="1"/>
      <c r="OU122" s="1"/>
      <c r="OV122" s="1"/>
      <c r="OW122" s="1"/>
      <c r="OX122" s="1"/>
      <c r="OY122" s="1"/>
      <c r="OZ122" s="1"/>
      <c r="PA122" s="1"/>
      <c r="PB122" s="1"/>
      <c r="PC122" s="1"/>
      <c r="PD122" s="1"/>
      <c r="PE122" s="1"/>
      <c r="PF122" s="1"/>
      <c r="PG122" s="1"/>
      <c r="PH122" s="1"/>
      <c r="PI122" s="1"/>
      <c r="PJ122" s="1"/>
      <c r="PK122" s="1"/>
      <c r="PL122" s="1"/>
      <c r="PM122" s="1"/>
      <c r="PN122" s="1"/>
      <c r="PO122" s="1"/>
      <c r="PP122" s="1"/>
      <c r="PQ122" s="1"/>
      <c r="PR122" s="1"/>
      <c r="PS122" s="1"/>
      <c r="PT122" s="1"/>
      <c r="PU122" s="1"/>
      <c r="PV122" s="1"/>
      <c r="PW122" s="1"/>
      <c r="PX122" s="1"/>
      <c r="PY122" s="1"/>
      <c r="PZ122" s="1"/>
      <c r="QA122" s="1"/>
      <c r="QB122" s="1"/>
      <c r="QC122" s="1"/>
      <c r="QD122" s="1"/>
      <c r="QE122" s="1"/>
      <c r="QF122" s="1"/>
      <c r="QG122" s="1"/>
      <c r="QH122" s="1"/>
      <c r="QI122" s="1"/>
      <c r="QJ122" s="1"/>
      <c r="QK122" s="1"/>
      <c r="QL122" s="1"/>
      <c r="QM122" s="1"/>
      <c r="QN122" s="1"/>
      <c r="QO122" s="1"/>
      <c r="QP122" s="1"/>
      <c r="QQ122" s="1"/>
      <c r="QR122" s="1"/>
      <c r="QS122" s="1"/>
      <c r="QT122" s="1"/>
      <c r="QU122" s="1"/>
      <c r="QV122" s="1"/>
      <c r="QW122" s="1"/>
      <c r="QX122" s="1"/>
      <c r="QY122" s="1"/>
      <c r="QZ122" s="1"/>
      <c r="RA122" s="1"/>
      <c r="RB122" s="1"/>
      <c r="RC122" s="1"/>
      <c r="RD122" s="1"/>
      <c r="RE122" s="1"/>
      <c r="RF122" s="1"/>
      <c r="RG122" s="1"/>
      <c r="RH122" s="1"/>
      <c r="RI122" s="1"/>
      <c r="RJ122" s="1"/>
      <c r="RK122" s="1"/>
      <c r="RL122" s="1"/>
      <c r="RM122" s="1"/>
      <c r="RN122" s="1"/>
      <c r="RO122" s="1"/>
      <c r="RP122" s="1"/>
      <c r="RQ122" s="1"/>
      <c r="RR122" s="1"/>
      <c r="RS122" s="1"/>
      <c r="RT122" s="1"/>
      <c r="RU122" s="1"/>
      <c r="RV122" s="1"/>
      <c r="RW122" s="1"/>
      <c r="RX122" s="1"/>
      <c r="RY122" s="1"/>
      <c r="RZ122" s="1"/>
      <c r="SA122" s="1"/>
      <c r="SB122" s="1"/>
      <c r="SC122" s="1"/>
      <c r="SD122" s="1"/>
      <c r="SE122" s="1"/>
      <c r="SF122" s="1"/>
      <c r="SG122" s="1"/>
      <c r="SH122" s="1"/>
      <c r="SI122" s="1"/>
      <c r="SJ122" s="1"/>
      <c r="SK122" s="1"/>
      <c r="SL122" s="1"/>
      <c r="SM122" s="1"/>
      <c r="SN122" s="1"/>
      <c r="SO122" s="1"/>
      <c r="SP122" s="1"/>
      <c r="SQ122" s="1"/>
      <c r="SR122" s="1"/>
      <c r="SS122" s="1"/>
      <c r="ST122" s="1"/>
      <c r="SU122" s="1"/>
      <c r="SV122" s="1"/>
      <c r="SW122" s="1"/>
      <c r="SX122" s="1"/>
      <c r="SY122" s="1"/>
      <c r="SZ122" s="1"/>
      <c r="TA122" s="1"/>
      <c r="TB122" s="1"/>
      <c r="TC122" s="1"/>
      <c r="TD122" s="1"/>
      <c r="TE122" s="1"/>
      <c r="TF122" s="1"/>
      <c r="TG122" s="1"/>
      <c r="TH122" s="1"/>
      <c r="TI122" s="1"/>
      <c r="TJ122" s="1"/>
      <c r="TK122" s="1"/>
      <c r="TL122" s="1"/>
      <c r="TM122" s="1"/>
      <c r="TN122" s="1"/>
      <c r="TO122" s="1"/>
      <c r="TP122" s="1"/>
      <c r="TQ122" s="1"/>
      <c r="TR122" s="1"/>
      <c r="TS122" s="1"/>
      <c r="TT122" s="1"/>
      <c r="TU122" s="1"/>
      <c r="TV122" s="1"/>
      <c r="TW122" s="1"/>
      <c r="TX122" s="1"/>
      <c r="TY122" s="1"/>
      <c r="TZ122" s="1"/>
      <c r="UA122" s="1"/>
      <c r="UB122" s="1"/>
      <c r="UC122" s="1"/>
      <c r="UD122" s="1"/>
      <c r="UE122" s="1"/>
      <c r="UF122" s="1"/>
      <c r="UG122" s="1"/>
      <c r="UH122" s="1"/>
      <c r="UI122" s="1"/>
      <c r="UJ122" s="1"/>
      <c r="UK122" s="1"/>
      <c r="UL122" s="1"/>
      <c r="UM122" s="1"/>
      <c r="UN122" s="1"/>
      <c r="UO122" s="1"/>
      <c r="UP122" s="1"/>
      <c r="UQ122" s="1"/>
      <c r="UR122" s="1"/>
      <c r="US122" s="1"/>
      <c r="UT122" s="1"/>
      <c r="UU122" s="1"/>
      <c r="UV122" s="1"/>
      <c r="UW122" s="1"/>
      <c r="UX122" s="1"/>
      <c r="UY122" s="1"/>
      <c r="UZ122" s="1"/>
      <c r="VA122" s="1"/>
      <c r="VB122" s="1"/>
      <c r="VC122" s="1"/>
      <c r="VD122" s="1"/>
      <c r="VE122" s="1"/>
      <c r="VF122" s="1"/>
      <c r="VG122" s="1"/>
      <c r="VH122" s="1"/>
      <c r="VI122" s="1"/>
      <c r="VJ122" s="1"/>
      <c r="VK122" s="1"/>
      <c r="VL122" s="1"/>
      <c r="VM122" s="1"/>
      <c r="VN122" s="1"/>
      <c r="VO122" s="1"/>
      <c r="VP122" s="1"/>
      <c r="VQ122" s="1"/>
      <c r="VR122" s="1"/>
      <c r="VS122" s="1"/>
      <c r="VT122" s="1"/>
      <c r="VU122" s="1"/>
      <c r="VV122" s="1"/>
      <c r="VW122" s="1"/>
      <c r="VX122" s="1"/>
      <c r="VY122" s="1"/>
      <c r="VZ122" s="1"/>
      <c r="WA122" s="1"/>
      <c r="WB122" s="1"/>
      <c r="WC122" s="1"/>
      <c r="WD122" s="1"/>
      <c r="WE122" s="1"/>
      <c r="WF122" s="1"/>
      <c r="WG122" s="1"/>
      <c r="WH122" s="1"/>
      <c r="WI122" s="1"/>
      <c r="WJ122" s="1"/>
      <c r="WK122" s="1"/>
      <c r="WL122" s="1"/>
      <c r="WM122" s="1"/>
      <c r="WN122" s="1"/>
      <c r="WO122" s="1"/>
      <c r="WP122" s="1"/>
      <c r="WQ122" s="1"/>
      <c r="WR122" s="1"/>
      <c r="WS122" s="1"/>
      <c r="WT122" s="1"/>
      <c r="WU122" s="1"/>
      <c r="WV122" s="1"/>
      <c r="WW122" s="1"/>
      <c r="WX122" s="1"/>
      <c r="WY122" s="1"/>
      <c r="WZ122" s="1"/>
      <c r="XA122" s="1"/>
      <c r="XB122" s="1"/>
      <c r="XC122" s="1"/>
      <c r="XD122" s="1"/>
      <c r="XE122" s="1"/>
      <c r="XF122" s="1"/>
      <c r="XG122" s="1"/>
      <c r="XH122" s="1"/>
      <c r="XI122" s="1"/>
      <c r="XJ122" s="1"/>
      <c r="XK122" s="1"/>
      <c r="XL122" s="1"/>
      <c r="XM122" s="1"/>
      <c r="XN122" s="1"/>
      <c r="XO122" s="1"/>
      <c r="XP122" s="1"/>
      <c r="XQ122" s="1"/>
      <c r="XR122" s="1"/>
      <c r="XS122" s="1"/>
      <c r="XT122" s="1"/>
      <c r="XU122" s="1"/>
      <c r="XV122" s="1"/>
      <c r="XW122" s="1"/>
      <c r="XX122" s="1"/>
      <c r="XY122" s="1"/>
      <c r="XZ122" s="1"/>
      <c r="YA122" s="1"/>
      <c r="YB122" s="1"/>
      <c r="YC122" s="1"/>
      <c r="YD122" s="1"/>
      <c r="YE122" s="1"/>
      <c r="YF122" s="1"/>
      <c r="YG122" s="1"/>
      <c r="YH122" s="1"/>
      <c r="YI122" s="1"/>
      <c r="YJ122" s="1"/>
      <c r="YK122" s="1"/>
      <c r="YL122" s="1"/>
      <c r="YM122" s="1"/>
      <c r="YN122" s="1"/>
      <c r="YO122" s="1"/>
      <c r="YP122" s="1"/>
      <c r="YQ122" s="1"/>
      <c r="YR122" s="1"/>
      <c r="YS122" s="1"/>
      <c r="YT122" s="1"/>
      <c r="YU122" s="1"/>
      <c r="YV122" s="1"/>
      <c r="YW122" s="1"/>
      <c r="YX122" s="1"/>
      <c r="YY122" s="1"/>
      <c r="YZ122" s="1"/>
      <c r="ZA122" s="1"/>
      <c r="ZB122" s="1"/>
      <c r="ZC122" s="1"/>
      <c r="ZD122" s="1"/>
      <c r="ZE122" s="1"/>
      <c r="ZF122" s="1"/>
      <c r="ZG122" s="1"/>
      <c r="ZH122" s="1"/>
      <c r="ZI122" s="1"/>
      <c r="ZJ122" s="1"/>
      <c r="ZK122" s="1"/>
      <c r="ZL122" s="1"/>
      <c r="ZM122" s="1"/>
      <c r="ZN122" s="1"/>
      <c r="ZO122" s="1"/>
      <c r="ZP122" s="1"/>
      <c r="ZQ122" s="1"/>
      <c r="ZR122" s="1"/>
      <c r="ZS122" s="1"/>
      <c r="ZT122" s="1"/>
      <c r="ZU122" s="1"/>
      <c r="ZV122" s="1"/>
      <c r="ZW122" s="1"/>
      <c r="ZX122" s="1"/>
      <c r="ZY122" s="1"/>
      <c r="ZZ122" s="1"/>
      <c r="AAA122" s="1"/>
      <c r="AAB122" s="1"/>
      <c r="AAC122" s="1"/>
      <c r="AAD122" s="1"/>
      <c r="AAE122" s="1"/>
      <c r="AAF122" s="1"/>
      <c r="AAG122" s="1"/>
      <c r="AAH122" s="1"/>
      <c r="AAI122" s="1"/>
      <c r="AAJ122" s="1"/>
      <c r="AAK122" s="1"/>
      <c r="AAL122" s="1"/>
      <c r="AAM122" s="1"/>
      <c r="AAN122" s="1"/>
      <c r="AAO122" s="1"/>
      <c r="AAP122" s="1"/>
      <c r="AAQ122" s="1"/>
      <c r="AAR122" s="1"/>
      <c r="AAS122" s="1"/>
      <c r="AAT122" s="1"/>
      <c r="AAU122" s="1"/>
      <c r="AAV122" s="1"/>
      <c r="AAW122" s="1"/>
      <c r="AAX122" s="1"/>
      <c r="AAY122" s="1"/>
      <c r="AAZ122" s="1"/>
      <c r="ABA122" s="1"/>
      <c r="ABB122" s="1"/>
      <c r="ABC122" s="1"/>
      <c r="ABD122" s="1"/>
      <c r="ABE122" s="1"/>
      <c r="ABF122" s="1"/>
      <c r="ABG122" s="1"/>
      <c r="ABH122" s="1"/>
      <c r="ABI122" s="1"/>
      <c r="ABJ122" s="1"/>
      <c r="ABK122" s="1"/>
      <c r="ABL122" s="1"/>
      <c r="ABM122" s="1"/>
      <c r="ABN122" s="1"/>
      <c r="ABO122" s="1"/>
      <c r="ABP122" s="1"/>
      <c r="ABQ122" s="1"/>
      <c r="ABR122" s="1"/>
      <c r="ABS122" s="1"/>
      <c r="ABT122" s="1"/>
      <c r="ABU122" s="1"/>
      <c r="ABV122" s="1"/>
      <c r="ABW122" s="1"/>
      <c r="ABX122" s="1"/>
      <c r="ABY122" s="1"/>
      <c r="ABZ122" s="1"/>
      <c r="ACA122" s="1"/>
      <c r="ACB122" s="1"/>
      <c r="ACC122" s="1"/>
      <c r="ACD122" s="1"/>
      <c r="ACE122" s="1"/>
      <c r="ACF122" s="1"/>
      <c r="ACG122" s="1"/>
      <c r="ACH122" s="1"/>
      <c r="ACI122" s="1"/>
      <c r="ACJ122" s="1"/>
      <c r="ACK122" s="1"/>
      <c r="ACL122" s="1"/>
      <c r="ACM122" s="1"/>
      <c r="ACN122" s="1"/>
      <c r="ACO122" s="1"/>
      <c r="ACP122" s="1"/>
      <c r="ACQ122" s="1"/>
      <c r="ACR122" s="1"/>
      <c r="ACS122" s="1"/>
      <c r="ACT122" s="1"/>
      <c r="ACU122" s="1"/>
      <c r="ACV122" s="1"/>
      <c r="ACW122" s="1"/>
      <c r="ACX122" s="1"/>
      <c r="ACY122" s="1"/>
      <c r="ACZ122" s="1"/>
      <c r="ADA122" s="1"/>
      <c r="ADB122" s="1"/>
      <c r="ADC122" s="1"/>
      <c r="ADD122" s="1"/>
      <c r="ADE122" s="1"/>
      <c r="ADF122" s="1"/>
      <c r="ADG122" s="1"/>
      <c r="ADH122" s="1"/>
      <c r="ADI122" s="1"/>
      <c r="ADJ122" s="1"/>
      <c r="ADK122" s="1"/>
      <c r="ADL122" s="1"/>
      <c r="ADM122" s="1"/>
      <c r="ADN122" s="1"/>
      <c r="ADO122" s="1"/>
      <c r="ADP122" s="1"/>
      <c r="ADQ122" s="1"/>
      <c r="ADR122" s="1"/>
      <c r="ADS122" s="1"/>
      <c r="ADT122" s="1"/>
      <c r="ADU122" s="1"/>
      <c r="ADV122" s="1"/>
      <c r="ADW122" s="1"/>
      <c r="ADX122" s="1"/>
      <c r="ADY122" s="1"/>
      <c r="ADZ122" s="1"/>
      <c r="AEA122" s="1"/>
      <c r="AEB122" s="1"/>
      <c r="AEC122" s="1"/>
      <c r="AED122" s="1"/>
      <c r="AEE122" s="1"/>
      <c r="AEF122" s="1"/>
      <c r="AEG122" s="1"/>
      <c r="AEH122" s="1"/>
      <c r="AEI122" s="1"/>
      <c r="AEJ122" s="1"/>
      <c r="AEK122" s="1"/>
      <c r="AEL122" s="1"/>
      <c r="AEM122" s="1"/>
      <c r="AEN122" s="1"/>
      <c r="AEO122" s="1"/>
      <c r="AEP122" s="1"/>
      <c r="AEQ122" s="1"/>
      <c r="AER122" s="1"/>
      <c r="AES122" s="1"/>
      <c r="AET122" s="1"/>
      <c r="AEU122" s="1"/>
      <c r="AEV122" s="1"/>
      <c r="AEW122" s="1"/>
      <c r="AEX122" s="1"/>
      <c r="AEY122" s="1"/>
      <c r="AEZ122" s="1"/>
      <c r="AFA122" s="1"/>
      <c r="AFB122" s="1"/>
      <c r="AFC122" s="1"/>
      <c r="AFD122" s="1"/>
      <c r="AFE122" s="1"/>
      <c r="AFF122" s="1"/>
      <c r="AFG122" s="1"/>
      <c r="AFH122" s="1"/>
      <c r="AFI122" s="1"/>
      <c r="AFJ122" s="1"/>
      <c r="AFK122" s="1"/>
      <c r="AFL122" s="1"/>
      <c r="AFM122" s="1"/>
      <c r="AFN122" s="1"/>
      <c r="AFO122" s="1"/>
      <c r="AFP122" s="1"/>
      <c r="AFQ122" s="1"/>
      <c r="AFR122" s="1"/>
      <c r="AFS122" s="1"/>
      <c r="AFT122" s="1"/>
      <c r="AFU122" s="1"/>
      <c r="AFV122" s="1"/>
      <c r="AFW122" s="1"/>
      <c r="AFX122" s="1"/>
      <c r="AFY122" s="1"/>
      <c r="AFZ122" s="1"/>
      <c r="AGA122" s="1"/>
      <c r="AGB122" s="1"/>
      <c r="AGC122" s="1"/>
      <c r="AGD122" s="1"/>
      <c r="AGE122" s="1"/>
      <c r="AGF122" s="1"/>
      <c r="AGG122" s="1"/>
      <c r="AGH122" s="1"/>
      <c r="AGI122" s="1"/>
      <c r="AGJ122" s="1"/>
      <c r="AGK122" s="1"/>
      <c r="AGL122" s="1"/>
      <c r="AGM122" s="1"/>
      <c r="AGN122" s="1"/>
      <c r="AGO122" s="1"/>
      <c r="AGP122" s="1"/>
      <c r="AGQ122" s="1"/>
      <c r="AGR122" s="1"/>
      <c r="AGS122" s="1"/>
      <c r="AGT122" s="1"/>
      <c r="AGU122" s="1"/>
      <c r="AGV122" s="1"/>
      <c r="AGW122" s="1"/>
      <c r="AGX122" s="1"/>
      <c r="AGY122" s="1"/>
      <c r="AGZ122" s="1"/>
      <c r="AHA122" s="1"/>
      <c r="AHB122" s="1"/>
      <c r="AHC122" s="1"/>
      <c r="AHD122" s="1"/>
      <c r="AHE122" s="1"/>
      <c r="AHF122" s="1"/>
      <c r="AHG122" s="1"/>
      <c r="AHH122" s="1"/>
      <c r="AHI122" s="1"/>
      <c r="AHJ122" s="1"/>
      <c r="AHK122" s="1"/>
      <c r="AHL122" s="1"/>
      <c r="AHM122" s="1"/>
      <c r="AHN122" s="1"/>
      <c r="AHO122" s="1"/>
      <c r="AHP122" s="1"/>
      <c r="AHQ122" s="1"/>
      <c r="AHR122" s="1"/>
      <c r="AHS122" s="1"/>
      <c r="AHT122" s="1"/>
      <c r="AHU122" s="1"/>
      <c r="AHV122" s="1"/>
      <c r="AHW122" s="1"/>
      <c r="AHX122" s="1"/>
      <c r="AHY122" s="1"/>
      <c r="AHZ122" s="1"/>
      <c r="AIA122" s="1"/>
      <c r="AIB122" s="1"/>
      <c r="AIC122" s="1"/>
      <c r="AID122" s="1"/>
      <c r="AIE122" s="1"/>
      <c r="AIF122" s="1"/>
      <c r="AIG122" s="1"/>
      <c r="AIH122" s="1"/>
      <c r="AII122" s="1"/>
      <c r="AIJ122" s="1"/>
      <c r="AIK122" s="1"/>
      <c r="AIL122" s="1"/>
      <c r="AIM122" s="1"/>
      <c r="AIN122" s="1"/>
      <c r="AIO122" s="1"/>
      <c r="AIP122" s="1"/>
      <c r="AIQ122" s="1"/>
      <c r="AIR122" s="1"/>
      <c r="AIS122" s="1"/>
      <c r="AIT122" s="1"/>
      <c r="AIU122" s="1"/>
      <c r="AIV122" s="1"/>
      <c r="AIW122" s="1"/>
      <c r="AIX122" s="1"/>
      <c r="AIY122" s="1"/>
      <c r="AIZ122" s="1"/>
      <c r="AJA122" s="1"/>
      <c r="AJB122" s="1"/>
      <c r="AJC122" s="1"/>
      <c r="AJD122" s="1"/>
      <c r="AJE122" s="1"/>
      <c r="AJF122" s="1"/>
      <c r="AJG122" s="1"/>
      <c r="AJH122" s="1"/>
      <c r="AJI122" s="1"/>
      <c r="AJJ122" s="1"/>
      <c r="AJK122" s="1"/>
      <c r="AJL122" s="1"/>
      <c r="AJM122" s="1"/>
      <c r="AJN122" s="1"/>
      <c r="AJO122" s="1"/>
      <c r="AJP122" s="1"/>
      <c r="AJQ122" s="1"/>
      <c r="AJR122" s="1"/>
      <c r="AJS122" s="1"/>
      <c r="AJT122" s="1"/>
      <c r="AJU122" s="1"/>
      <c r="AJV122" s="1"/>
      <c r="AJW122" s="1"/>
      <c r="AJX122" s="1"/>
      <c r="AJY122" s="1"/>
      <c r="AJZ122" s="1"/>
      <c r="AKA122" s="1"/>
      <c r="AKB122" s="1"/>
      <c r="AKC122" s="1"/>
      <c r="AKD122" s="1"/>
      <c r="AKE122" s="1"/>
      <c r="AKF122" s="1"/>
      <c r="AKG122" s="1"/>
      <c r="AKH122" s="1"/>
      <c r="AKI122" s="1"/>
      <c r="AKJ122" s="1"/>
      <c r="AKK122" s="1"/>
      <c r="AKL122" s="1"/>
      <c r="AKM122" s="1"/>
      <c r="AKN122" s="1"/>
      <c r="AKO122" s="1"/>
      <c r="AKP122" s="1"/>
      <c r="AKQ122" s="1"/>
      <c r="AKR122" s="1"/>
      <c r="AKS122" s="1"/>
      <c r="AKT122" s="1"/>
      <c r="AKU122" s="1"/>
      <c r="AKV122" s="1"/>
      <c r="AKW122" s="1"/>
      <c r="AKX122" s="1"/>
      <c r="AKY122" s="1"/>
      <c r="AKZ122" s="1"/>
      <c r="ALA122" s="1"/>
      <c r="ALB122" s="1"/>
      <c r="ALC122" s="1"/>
      <c r="ALD122" s="1"/>
      <c r="ALE122" s="1"/>
      <c r="ALF122" s="1"/>
      <c r="ALG122" s="1"/>
      <c r="ALH122" s="1"/>
      <c r="ALI122" s="1"/>
      <c r="ALJ122" s="1"/>
      <c r="ALK122" s="1"/>
      <c r="ALL122" s="1"/>
      <c r="ALM122" s="1"/>
      <c r="ALN122" s="1"/>
      <c r="ALO122" s="1"/>
      <c r="ALP122" s="1"/>
      <c r="ALQ122" s="1"/>
      <c r="ALR122" s="1"/>
      <c r="ALS122" s="1"/>
      <c r="ALT122" s="1"/>
      <c r="ALU122" s="1"/>
      <c r="ALV122" s="1"/>
      <c r="ALW122" s="1"/>
      <c r="ALX122" s="1"/>
      <c r="ALY122" s="1"/>
      <c r="ALZ122" s="1"/>
      <c r="AMA122" s="1"/>
      <c r="AMB122" s="1"/>
      <c r="AMC122" s="1"/>
      <c r="AMD122" s="1"/>
      <c r="AME122" s="1"/>
      <c r="AMF122" s="1"/>
      <c r="AMG122" s="1"/>
      <c r="AMH122" s="1"/>
      <c r="AMI122" s="1"/>
      <c r="AMJ122" s="1"/>
      <c r="AMK122" s="1"/>
      <c r="AML122" s="1"/>
      <c r="AMM122" s="1"/>
      <c r="AMN122" s="1"/>
      <c r="AMO122" s="1"/>
      <c r="AMP122" s="1"/>
      <c r="AMQ122" s="1"/>
      <c r="AMR122" s="1"/>
      <c r="AMS122" s="1"/>
      <c r="AMT122" s="1"/>
      <c r="AMU122" s="1"/>
      <c r="AMV122" s="1"/>
      <c r="AMW122" s="1"/>
      <c r="AMX122" s="1"/>
      <c r="AMY122" s="1"/>
      <c r="AMZ122" s="1"/>
      <c r="ANA122" s="1"/>
      <c r="ANB122" s="1"/>
      <c r="ANC122" s="1"/>
      <c r="AND122" s="1"/>
      <c r="ANE122" s="1"/>
      <c r="ANF122" s="1"/>
      <c r="ANG122" s="1"/>
      <c r="ANH122" s="1"/>
      <c r="ANI122" s="1"/>
      <c r="ANJ122" s="1"/>
      <c r="ANK122" s="1"/>
      <c r="ANL122" s="1"/>
      <c r="ANM122" s="1"/>
      <c r="ANN122" s="1"/>
      <c r="ANO122" s="1"/>
      <c r="ANP122" s="1"/>
      <c r="ANQ122" s="1"/>
      <c r="ANR122" s="1"/>
      <c r="ANS122" s="1"/>
      <c r="ANT122" s="1"/>
      <c r="ANU122" s="1"/>
      <c r="ANV122" s="1"/>
      <c r="ANW122" s="1"/>
      <c r="ANX122" s="1"/>
      <c r="ANY122" s="1"/>
      <c r="ANZ122" s="1"/>
      <c r="AOA122" s="1"/>
      <c r="AOB122" s="1"/>
      <c r="AOC122" s="1"/>
      <c r="AOD122" s="1"/>
      <c r="AOE122" s="1"/>
      <c r="AOF122" s="1"/>
      <c r="AOG122" s="1"/>
      <c r="AOH122" s="1"/>
      <c r="AOI122" s="1"/>
      <c r="AOJ122" s="1"/>
      <c r="AOK122" s="1"/>
      <c r="AOL122" s="1"/>
      <c r="AOM122" s="1"/>
      <c r="AON122" s="1"/>
      <c r="AOO122" s="1"/>
      <c r="AOP122" s="1"/>
      <c r="AOQ122" s="1"/>
      <c r="AOR122" s="1"/>
      <c r="AOS122" s="1"/>
      <c r="AOT122" s="1"/>
      <c r="AOU122" s="1"/>
      <c r="AOV122" s="1"/>
      <c r="AOW122" s="1"/>
      <c r="AOX122" s="1"/>
      <c r="AOY122" s="1"/>
      <c r="AOZ122" s="1"/>
      <c r="APA122" s="1"/>
      <c r="APB122" s="1"/>
      <c r="APC122" s="1"/>
      <c r="APD122" s="1"/>
      <c r="APE122" s="1"/>
      <c r="APF122" s="1"/>
      <c r="APG122" s="1"/>
      <c r="APH122" s="1"/>
    </row>
    <row r="123" spans="1:1100" x14ac:dyDescent="0.35">
      <c r="A123" s="11">
        <v>123</v>
      </c>
      <c r="B123" s="225" t="s">
        <v>1182</v>
      </c>
      <c r="C123" s="12" t="s">
        <v>34</v>
      </c>
      <c r="D123" s="12" t="s">
        <v>30</v>
      </c>
      <c r="E123" s="12" t="s">
        <v>1158</v>
      </c>
      <c r="F123" s="1">
        <v>573</v>
      </c>
      <c r="G123" s="1">
        <v>8</v>
      </c>
      <c r="I123" s="1"/>
      <c r="BM123" s="1"/>
      <c r="BN123" s="1"/>
      <c r="BO123" s="1"/>
      <c r="BP123" s="1">
        <v>1215</v>
      </c>
      <c r="BQ123" s="1">
        <v>1314</v>
      </c>
      <c r="BR123" s="1">
        <v>1675</v>
      </c>
      <c r="BS123" s="1">
        <v>1802</v>
      </c>
      <c r="BT123" s="1">
        <v>1353</v>
      </c>
      <c r="BU123" s="1">
        <v>1679</v>
      </c>
      <c r="BV123" s="1">
        <v>1444</v>
      </c>
      <c r="BW123" s="1">
        <v>771</v>
      </c>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c r="JY123" s="1"/>
      <c r="JZ123" s="1"/>
      <c r="KA123" s="1"/>
      <c r="KB123" s="1"/>
      <c r="KC123" s="1"/>
      <c r="KD123" s="1"/>
      <c r="KE123" s="1"/>
      <c r="KF123" s="1"/>
      <c r="KG123" s="1"/>
      <c r="KH123" s="1"/>
      <c r="KI123" s="1"/>
      <c r="KJ123" s="1"/>
      <c r="KK123" s="1"/>
      <c r="KL123" s="1"/>
      <c r="KM123" s="1"/>
      <c r="KN123" s="1"/>
      <c r="KO123" s="1"/>
      <c r="KP123" s="1"/>
      <c r="KQ123" s="1"/>
      <c r="KR123" s="1"/>
      <c r="KS123" s="1"/>
      <c r="KT123" s="1"/>
      <c r="KU123" s="1"/>
      <c r="KV123" s="1"/>
      <c r="KW123" s="1"/>
      <c r="KX123" s="1"/>
      <c r="KY123" s="1"/>
      <c r="KZ123" s="1"/>
      <c r="LA123" s="1"/>
      <c r="LB123" s="1"/>
      <c r="LC123" s="1"/>
      <c r="LD123" s="1"/>
      <c r="LE123" s="1"/>
      <c r="LF123" s="1"/>
      <c r="LG123" s="1"/>
      <c r="LH123" s="1"/>
      <c r="LI123" s="1"/>
      <c r="LJ123" s="1"/>
      <c r="LK123" s="1"/>
      <c r="LL123" s="1"/>
      <c r="LM123" s="1"/>
      <c r="LN123" s="1"/>
      <c r="LO123" s="1"/>
      <c r="LP123" s="1"/>
      <c r="LQ123" s="1"/>
      <c r="LR123" s="1"/>
      <c r="LS123" s="1"/>
      <c r="LT123" s="1"/>
      <c r="LU123" s="1"/>
      <c r="LV123" s="1"/>
      <c r="LW123" s="1"/>
      <c r="LX123" s="1"/>
      <c r="LY123" s="1"/>
      <c r="LZ123" s="1"/>
      <c r="MA123" s="1"/>
      <c r="MB123" s="1"/>
      <c r="MC123" s="1"/>
      <c r="MD123" s="1"/>
      <c r="ME123" s="1"/>
      <c r="MF123" s="1"/>
      <c r="MG123" s="1"/>
      <c r="MH123" s="1"/>
      <c r="MI123" s="1"/>
      <c r="MJ123" s="1"/>
      <c r="MK123" s="1"/>
      <c r="ML123" s="1"/>
      <c r="MM123" s="1"/>
      <c r="MN123" s="1"/>
      <c r="MO123" s="1"/>
      <c r="MP123" s="1"/>
      <c r="MQ123" s="1"/>
      <c r="MR123" s="1"/>
      <c r="MS123" s="1"/>
      <c r="MT123" s="1"/>
      <c r="MU123" s="1"/>
      <c r="MV123" s="1"/>
      <c r="MW123" s="1"/>
      <c r="MX123" s="1"/>
      <c r="MY123" s="1"/>
      <c r="MZ123" s="1"/>
      <c r="NA123" s="1"/>
      <c r="NB123" s="1"/>
      <c r="NC123" s="1"/>
      <c r="ND123" s="1"/>
      <c r="NE123" s="1"/>
      <c r="NF123" s="1"/>
      <c r="NG123" s="1"/>
      <c r="NH123" s="1"/>
      <c r="NI123" s="1"/>
      <c r="NJ123" s="1"/>
      <c r="NK123" s="1"/>
      <c r="NL123" s="1"/>
      <c r="NM123" s="1"/>
      <c r="NN123" s="1"/>
      <c r="NO123" s="1"/>
      <c r="NP123" s="1"/>
      <c r="NQ123" s="1"/>
      <c r="NR123" s="1"/>
      <c r="NS123" s="1"/>
      <c r="NT123" s="1"/>
      <c r="NU123" s="1"/>
      <c r="NV123" s="1"/>
      <c r="NW123" s="1"/>
      <c r="NX123" s="1"/>
      <c r="NY123" s="1"/>
      <c r="NZ123" s="1"/>
      <c r="OA123" s="1"/>
      <c r="OB123" s="1"/>
      <c r="OC123" s="1"/>
      <c r="OD123" s="1"/>
      <c r="OE123" s="1"/>
      <c r="OF123" s="1"/>
      <c r="OG123" s="1"/>
      <c r="OH123" s="1"/>
      <c r="OI123" s="1"/>
      <c r="OJ123" s="1"/>
      <c r="OK123" s="1"/>
      <c r="OL123" s="1"/>
      <c r="OM123" s="1"/>
      <c r="ON123" s="1"/>
      <c r="OO123" s="1"/>
      <c r="OP123" s="1"/>
      <c r="OQ123" s="1"/>
      <c r="OR123" s="1"/>
      <c r="OS123" s="1"/>
      <c r="OT123" s="1"/>
      <c r="OU123" s="1"/>
      <c r="OV123" s="1"/>
      <c r="OW123" s="1"/>
      <c r="OX123" s="1"/>
      <c r="OY123" s="1"/>
      <c r="OZ123" s="1"/>
      <c r="PA123" s="1"/>
      <c r="PB123" s="1"/>
      <c r="PC123" s="1"/>
      <c r="PD123" s="1"/>
      <c r="PE123" s="1"/>
      <c r="PF123" s="1"/>
      <c r="PG123" s="1"/>
      <c r="PH123" s="1"/>
      <c r="PI123" s="1"/>
      <c r="PJ123" s="1"/>
      <c r="PK123" s="1"/>
      <c r="PL123" s="1"/>
      <c r="PM123" s="1"/>
      <c r="PN123" s="1"/>
      <c r="PO123" s="1"/>
      <c r="PP123" s="1"/>
      <c r="PQ123" s="1"/>
      <c r="PR123" s="1"/>
      <c r="PS123" s="1"/>
      <c r="PT123" s="1"/>
      <c r="PU123" s="1"/>
      <c r="PV123" s="1"/>
      <c r="PW123" s="1"/>
      <c r="PX123" s="1"/>
      <c r="PY123" s="1"/>
      <c r="PZ123" s="1"/>
      <c r="QA123" s="1"/>
      <c r="QB123" s="1"/>
      <c r="QC123" s="1"/>
      <c r="QD123" s="1"/>
      <c r="QE123" s="1"/>
      <c r="QF123" s="1"/>
      <c r="QG123" s="1"/>
      <c r="QH123" s="1"/>
      <c r="QI123" s="1"/>
      <c r="QJ123" s="1"/>
      <c r="QK123" s="1"/>
      <c r="QL123" s="1"/>
      <c r="QM123" s="1"/>
      <c r="QN123" s="1"/>
      <c r="QO123" s="1"/>
      <c r="QP123" s="1"/>
      <c r="QQ123" s="1"/>
      <c r="QR123" s="1"/>
      <c r="QS123" s="1"/>
      <c r="QT123" s="1"/>
      <c r="QU123" s="1"/>
      <c r="QV123" s="1"/>
      <c r="QW123" s="1"/>
      <c r="QX123" s="1"/>
      <c r="QY123" s="1"/>
      <c r="QZ123" s="1"/>
      <c r="RA123" s="1"/>
      <c r="RB123" s="1"/>
      <c r="RC123" s="1"/>
      <c r="RD123" s="1"/>
      <c r="RE123" s="1"/>
      <c r="RF123" s="1"/>
      <c r="RG123" s="1"/>
      <c r="RH123" s="1"/>
      <c r="RI123" s="1"/>
      <c r="RJ123" s="1"/>
      <c r="RK123" s="1"/>
      <c r="RL123" s="1"/>
      <c r="RM123" s="1"/>
      <c r="RN123" s="1"/>
      <c r="RO123" s="1"/>
      <c r="RP123" s="1"/>
      <c r="RQ123" s="1"/>
      <c r="RR123" s="1"/>
      <c r="RS123" s="1"/>
      <c r="RT123" s="1"/>
      <c r="RU123" s="1"/>
      <c r="RV123" s="1"/>
      <c r="RW123" s="1"/>
      <c r="RX123" s="1"/>
      <c r="RY123" s="1"/>
      <c r="RZ123" s="1"/>
      <c r="SA123" s="1"/>
      <c r="SB123" s="1"/>
      <c r="SC123" s="1"/>
      <c r="SD123" s="1"/>
      <c r="SE123" s="1"/>
      <c r="SF123" s="1"/>
      <c r="SG123" s="1"/>
      <c r="SH123" s="1"/>
      <c r="SI123" s="1"/>
      <c r="SJ123" s="1"/>
      <c r="SK123" s="1"/>
      <c r="SL123" s="1"/>
      <c r="SM123" s="1"/>
      <c r="SN123" s="1"/>
      <c r="SO123" s="1"/>
      <c r="SP123" s="1"/>
      <c r="SQ123" s="1"/>
      <c r="SR123" s="1"/>
      <c r="SS123" s="1"/>
      <c r="ST123" s="1"/>
      <c r="SU123" s="1"/>
      <c r="SV123" s="1"/>
      <c r="SW123" s="1"/>
      <c r="SX123" s="1"/>
      <c r="SY123" s="1"/>
      <c r="SZ123" s="1"/>
      <c r="TA123" s="1"/>
      <c r="TB123" s="1"/>
      <c r="TC123" s="1"/>
      <c r="TD123" s="1"/>
      <c r="TE123" s="1"/>
      <c r="TF123" s="1"/>
      <c r="TG123" s="1"/>
      <c r="TH123" s="1"/>
      <c r="TI123" s="1"/>
      <c r="TJ123" s="1"/>
      <c r="TK123" s="1"/>
      <c r="TL123" s="1"/>
      <c r="TM123" s="1"/>
      <c r="TN123" s="1"/>
      <c r="TO123" s="1"/>
      <c r="TP123" s="1"/>
      <c r="TQ123" s="1"/>
      <c r="TR123" s="1"/>
      <c r="TS123" s="1"/>
      <c r="TT123" s="1"/>
      <c r="TU123" s="1"/>
      <c r="TV123" s="1"/>
      <c r="TW123" s="1"/>
      <c r="TX123" s="1"/>
      <c r="TY123" s="1"/>
      <c r="TZ123" s="1"/>
      <c r="UA123" s="1"/>
      <c r="UB123" s="1"/>
      <c r="UC123" s="1"/>
      <c r="UD123" s="1"/>
      <c r="UE123" s="1"/>
      <c r="UF123" s="1"/>
      <c r="UG123" s="1"/>
      <c r="UH123" s="1"/>
      <c r="UI123" s="1"/>
      <c r="UJ123" s="1"/>
      <c r="UK123" s="1"/>
      <c r="UL123" s="1"/>
      <c r="UM123" s="1"/>
      <c r="UN123" s="1"/>
      <c r="UO123" s="1"/>
      <c r="UP123" s="1"/>
      <c r="UQ123" s="1"/>
      <c r="UR123" s="1"/>
      <c r="US123" s="1"/>
      <c r="UT123" s="1"/>
      <c r="UU123" s="1"/>
      <c r="UV123" s="1"/>
      <c r="UW123" s="1"/>
      <c r="UX123" s="1"/>
      <c r="UY123" s="1"/>
      <c r="UZ123" s="1"/>
      <c r="VA123" s="1"/>
      <c r="VB123" s="1"/>
      <c r="VC123" s="1"/>
      <c r="VD123" s="1"/>
      <c r="VE123" s="1"/>
      <c r="VF123" s="1"/>
      <c r="VG123" s="1"/>
      <c r="VH123" s="1"/>
      <c r="VI123" s="1"/>
      <c r="VJ123" s="1"/>
      <c r="VK123" s="1"/>
      <c r="VL123" s="1"/>
      <c r="VM123" s="1"/>
      <c r="VN123" s="1"/>
      <c r="VO123" s="1"/>
      <c r="VP123" s="1"/>
      <c r="VQ123" s="1"/>
      <c r="VR123" s="1"/>
      <c r="VS123" s="1"/>
      <c r="VT123" s="1"/>
      <c r="VU123" s="1"/>
      <c r="VV123" s="1"/>
      <c r="VW123" s="1"/>
      <c r="VX123" s="1"/>
      <c r="VY123" s="1"/>
      <c r="VZ123" s="1"/>
      <c r="WA123" s="1"/>
      <c r="WB123" s="1"/>
      <c r="WC123" s="1"/>
      <c r="WD123" s="1"/>
      <c r="WE123" s="1"/>
      <c r="WF123" s="1"/>
      <c r="WG123" s="1"/>
      <c r="WH123" s="1"/>
      <c r="WI123" s="1"/>
      <c r="WJ123" s="1"/>
      <c r="WK123" s="1"/>
      <c r="WL123" s="1"/>
      <c r="WM123" s="1"/>
      <c r="WN123" s="1"/>
      <c r="WO123" s="1"/>
      <c r="WP123" s="1"/>
      <c r="WQ123" s="1"/>
      <c r="WR123" s="1"/>
      <c r="WS123" s="1"/>
      <c r="WT123" s="1"/>
      <c r="WU123" s="1"/>
      <c r="WV123" s="1"/>
      <c r="WW123" s="1"/>
      <c r="WX123" s="1"/>
      <c r="WY123" s="1"/>
      <c r="WZ123" s="1"/>
      <c r="XA123" s="1"/>
      <c r="XB123" s="1"/>
      <c r="XC123" s="1"/>
      <c r="XD123" s="1"/>
      <c r="XE123" s="1"/>
      <c r="XF123" s="1"/>
      <c r="XG123" s="1"/>
      <c r="XH123" s="1"/>
      <c r="XI123" s="1"/>
      <c r="XJ123" s="1"/>
      <c r="XK123" s="1"/>
      <c r="XL123" s="1"/>
      <c r="XM123" s="1"/>
      <c r="XN123" s="1"/>
      <c r="XO123" s="1"/>
      <c r="XP123" s="1"/>
      <c r="XQ123" s="1"/>
      <c r="XR123" s="1"/>
      <c r="XS123" s="1"/>
      <c r="XT123" s="1"/>
      <c r="XU123" s="1"/>
      <c r="XV123" s="1"/>
      <c r="XW123" s="1"/>
      <c r="XX123" s="1"/>
      <c r="XY123" s="1"/>
      <c r="XZ123" s="1"/>
      <c r="YA123" s="1"/>
      <c r="YB123" s="1"/>
      <c r="YC123" s="1"/>
      <c r="YD123" s="1"/>
      <c r="YE123" s="1"/>
      <c r="YF123" s="1"/>
      <c r="YG123" s="1"/>
      <c r="YH123" s="1"/>
      <c r="YI123" s="1"/>
      <c r="YJ123" s="1"/>
      <c r="YK123" s="1"/>
      <c r="YL123" s="1"/>
      <c r="YM123" s="1"/>
      <c r="YN123" s="1"/>
      <c r="YO123" s="1"/>
      <c r="YP123" s="1"/>
      <c r="YQ123" s="1"/>
      <c r="YR123" s="1"/>
      <c r="YS123" s="1"/>
      <c r="YT123" s="1"/>
      <c r="YU123" s="1"/>
      <c r="YV123" s="1"/>
      <c r="YW123" s="1"/>
      <c r="YX123" s="1"/>
      <c r="YY123" s="1"/>
      <c r="YZ123" s="1"/>
      <c r="ZA123" s="1"/>
      <c r="ZB123" s="1"/>
      <c r="ZC123" s="1"/>
      <c r="ZD123" s="1"/>
      <c r="ZE123" s="1"/>
      <c r="ZF123" s="1"/>
      <c r="ZG123" s="1"/>
      <c r="ZH123" s="1"/>
      <c r="ZI123" s="1"/>
      <c r="ZJ123" s="1"/>
      <c r="ZK123" s="1"/>
      <c r="ZL123" s="1"/>
      <c r="ZM123" s="1"/>
      <c r="ZN123" s="1"/>
      <c r="ZO123" s="1"/>
      <c r="ZP123" s="1"/>
      <c r="ZQ123" s="1"/>
      <c r="ZR123" s="1"/>
      <c r="ZS123" s="1"/>
      <c r="ZT123" s="1"/>
      <c r="ZU123" s="1"/>
      <c r="ZV123" s="1"/>
      <c r="ZW123" s="1"/>
      <c r="ZX123" s="1"/>
      <c r="ZY123" s="1"/>
      <c r="ZZ123" s="1"/>
      <c r="AAA123" s="1"/>
      <c r="AAB123" s="1"/>
      <c r="AAC123" s="1"/>
      <c r="AAD123" s="1"/>
      <c r="AAE123" s="1"/>
      <c r="AAF123" s="1"/>
      <c r="AAG123" s="1"/>
      <c r="AAH123" s="1"/>
      <c r="AAI123" s="1"/>
      <c r="AAJ123" s="1"/>
      <c r="AAK123" s="1"/>
      <c r="AAL123" s="1"/>
      <c r="AAM123" s="1"/>
      <c r="AAN123" s="1"/>
      <c r="AAO123" s="1"/>
      <c r="AAP123" s="1"/>
      <c r="AAQ123" s="1"/>
      <c r="AAR123" s="1"/>
      <c r="AAS123" s="1"/>
      <c r="AAT123" s="1"/>
      <c r="AAU123" s="1"/>
      <c r="AAV123" s="1"/>
      <c r="AAW123" s="1"/>
      <c r="AAX123" s="1"/>
      <c r="AAY123" s="1"/>
      <c r="AAZ123" s="1"/>
      <c r="ABA123" s="1"/>
      <c r="ABB123" s="1"/>
      <c r="ABC123" s="1"/>
      <c r="ABD123" s="1"/>
      <c r="ABE123" s="1"/>
      <c r="ABF123" s="1"/>
      <c r="ABG123" s="1"/>
      <c r="ABH123" s="1"/>
      <c r="ABI123" s="1"/>
      <c r="ABJ123" s="1"/>
      <c r="ABK123" s="1"/>
      <c r="ABL123" s="1"/>
      <c r="ABM123" s="1"/>
      <c r="ABN123" s="1"/>
      <c r="ABO123" s="1"/>
      <c r="ABP123" s="1"/>
      <c r="ABQ123" s="1"/>
      <c r="ABR123" s="1"/>
      <c r="ABS123" s="1"/>
      <c r="ABT123" s="1"/>
      <c r="ABU123" s="1"/>
      <c r="ABV123" s="1"/>
      <c r="ABW123" s="1"/>
      <c r="ABX123" s="1"/>
      <c r="ABY123" s="1"/>
      <c r="ABZ123" s="1"/>
      <c r="ACA123" s="1"/>
      <c r="ACB123" s="1"/>
      <c r="ACC123" s="1"/>
      <c r="ACD123" s="1"/>
      <c r="ACE123" s="1"/>
      <c r="ACF123" s="1"/>
      <c r="ACG123" s="1"/>
      <c r="ACH123" s="1"/>
      <c r="ACI123" s="1"/>
      <c r="ACJ123" s="1"/>
      <c r="ACK123" s="1"/>
      <c r="ACL123" s="1"/>
      <c r="ACM123" s="1"/>
      <c r="ACN123" s="1"/>
      <c r="ACO123" s="1"/>
      <c r="ACP123" s="1"/>
      <c r="ACQ123" s="1"/>
      <c r="ACR123" s="1"/>
      <c r="ACS123" s="1"/>
      <c r="ACT123" s="1"/>
      <c r="ACU123" s="1"/>
      <c r="ACV123" s="1"/>
      <c r="ACW123" s="1"/>
      <c r="ACX123" s="1"/>
      <c r="ACY123" s="1"/>
      <c r="ACZ123" s="1"/>
      <c r="ADA123" s="1"/>
      <c r="ADB123" s="1"/>
      <c r="ADC123" s="1"/>
      <c r="ADD123" s="1"/>
      <c r="ADE123" s="1"/>
      <c r="ADF123" s="1"/>
      <c r="ADG123" s="1"/>
      <c r="ADH123" s="1"/>
      <c r="ADI123" s="1"/>
      <c r="ADJ123" s="1"/>
      <c r="ADK123" s="1"/>
      <c r="ADL123" s="1"/>
      <c r="ADM123" s="1"/>
      <c r="ADN123" s="1"/>
      <c r="ADO123" s="1"/>
      <c r="ADP123" s="1"/>
      <c r="ADQ123" s="1"/>
      <c r="ADR123" s="1"/>
      <c r="ADS123" s="1"/>
      <c r="ADT123" s="1"/>
      <c r="ADU123" s="1"/>
      <c r="ADV123" s="1"/>
      <c r="ADW123" s="1"/>
      <c r="ADX123" s="1"/>
      <c r="ADY123" s="1"/>
      <c r="ADZ123" s="1"/>
      <c r="AEA123" s="1"/>
      <c r="AEB123" s="1"/>
      <c r="AEC123" s="1"/>
      <c r="AED123" s="1"/>
      <c r="AEE123" s="1"/>
      <c r="AEF123" s="1"/>
      <c r="AEG123" s="1"/>
      <c r="AEH123" s="1"/>
      <c r="AEI123" s="1"/>
      <c r="AEJ123" s="1"/>
      <c r="AEK123" s="1"/>
      <c r="AEL123" s="1"/>
      <c r="AEM123" s="1"/>
      <c r="AEN123" s="1"/>
      <c r="AEO123" s="1"/>
      <c r="AEP123" s="1"/>
      <c r="AEQ123" s="1"/>
      <c r="AER123" s="1"/>
      <c r="AES123" s="1"/>
      <c r="AET123" s="1"/>
      <c r="AEU123" s="1"/>
      <c r="AEV123" s="1"/>
      <c r="AEW123" s="1"/>
      <c r="AEX123" s="1"/>
      <c r="AEY123" s="1"/>
      <c r="AEZ123" s="1"/>
      <c r="AFA123" s="1"/>
      <c r="AFB123" s="1"/>
      <c r="AFC123" s="1"/>
      <c r="AFD123" s="1"/>
      <c r="AFE123" s="1"/>
      <c r="AFF123" s="1"/>
      <c r="AFG123" s="1"/>
      <c r="AFH123" s="1"/>
      <c r="AFI123" s="1"/>
      <c r="AFJ123" s="1"/>
      <c r="AFK123" s="1"/>
      <c r="AFL123" s="1"/>
      <c r="AFM123" s="1"/>
      <c r="AFN123" s="1"/>
      <c r="AFO123" s="1"/>
      <c r="AFP123" s="1"/>
      <c r="AFQ123" s="1"/>
      <c r="AFR123" s="1"/>
      <c r="AFS123" s="1"/>
      <c r="AFT123" s="1"/>
      <c r="AFU123" s="1"/>
      <c r="AFV123" s="1"/>
      <c r="AFW123" s="1"/>
      <c r="AFX123" s="1"/>
      <c r="AFY123" s="1"/>
      <c r="AFZ123" s="1"/>
      <c r="AGA123" s="1"/>
      <c r="AGB123" s="1"/>
      <c r="AGC123" s="1"/>
      <c r="AGD123" s="1"/>
      <c r="AGE123" s="1"/>
      <c r="AGF123" s="1"/>
      <c r="AGG123" s="1"/>
      <c r="AGH123" s="1"/>
      <c r="AGI123" s="1"/>
      <c r="AGJ123" s="1"/>
      <c r="AGK123" s="1"/>
      <c r="AGL123" s="1"/>
      <c r="AGM123" s="1"/>
      <c r="AGN123" s="1"/>
      <c r="AGO123" s="1"/>
      <c r="AGP123" s="1"/>
      <c r="AGQ123" s="1"/>
      <c r="AGR123" s="1"/>
      <c r="AGS123" s="1"/>
      <c r="AGT123" s="1"/>
      <c r="AGU123" s="1"/>
      <c r="AGV123" s="1"/>
      <c r="AGW123" s="1"/>
      <c r="AGX123" s="1"/>
      <c r="AGY123" s="1"/>
      <c r="AGZ123" s="1"/>
      <c r="AHA123" s="1"/>
      <c r="AHB123" s="1"/>
      <c r="AHC123" s="1"/>
      <c r="AHD123" s="1"/>
      <c r="AHE123" s="1"/>
      <c r="AHF123" s="1"/>
      <c r="AHG123" s="1"/>
      <c r="AHH123" s="1"/>
      <c r="AHI123" s="1"/>
      <c r="AHJ123" s="1"/>
      <c r="AHK123" s="1"/>
      <c r="AHL123" s="1"/>
      <c r="AHM123" s="1"/>
      <c r="AHN123" s="1"/>
      <c r="AHO123" s="1"/>
      <c r="AHP123" s="1"/>
      <c r="AHQ123" s="1"/>
      <c r="AHR123" s="1"/>
      <c r="AHS123" s="1"/>
      <c r="AHT123" s="1"/>
      <c r="AHU123" s="1"/>
      <c r="AHV123" s="1"/>
      <c r="AHW123" s="1"/>
      <c r="AHX123" s="1"/>
      <c r="AHY123" s="1"/>
      <c r="AHZ123" s="1"/>
      <c r="AIA123" s="1"/>
      <c r="AIB123" s="1"/>
      <c r="AIC123" s="1"/>
      <c r="AID123" s="1"/>
      <c r="AIE123" s="1"/>
      <c r="AIF123" s="1"/>
      <c r="AIG123" s="1"/>
      <c r="AIH123" s="1"/>
      <c r="AII123" s="1"/>
      <c r="AIJ123" s="1"/>
      <c r="AIK123" s="1"/>
      <c r="AIL123" s="1"/>
      <c r="AIM123" s="1"/>
      <c r="AIN123" s="1"/>
      <c r="AIO123" s="1"/>
      <c r="AIP123" s="1"/>
      <c r="AIQ123" s="1"/>
      <c r="AIR123" s="1"/>
      <c r="AIS123" s="1"/>
      <c r="AIT123" s="1"/>
      <c r="AIU123" s="1"/>
      <c r="AIV123" s="1"/>
      <c r="AIW123" s="1"/>
      <c r="AIX123" s="1"/>
      <c r="AIY123" s="1"/>
      <c r="AIZ123" s="1"/>
      <c r="AJA123" s="1"/>
      <c r="AJB123" s="1"/>
      <c r="AJC123" s="1"/>
      <c r="AJD123" s="1"/>
      <c r="AJE123" s="1"/>
      <c r="AJF123" s="1"/>
      <c r="AJG123" s="1"/>
      <c r="AJH123" s="1"/>
      <c r="AJI123" s="1"/>
      <c r="AJJ123" s="1"/>
      <c r="AJK123" s="1"/>
      <c r="AJL123" s="1"/>
      <c r="AJM123" s="1"/>
      <c r="AJN123" s="1"/>
      <c r="AJO123" s="1"/>
      <c r="AJP123" s="1"/>
      <c r="AJQ123" s="1"/>
      <c r="AJR123" s="1"/>
      <c r="AJS123" s="1"/>
      <c r="AJT123" s="1"/>
      <c r="AJU123" s="1"/>
      <c r="AJV123" s="1"/>
      <c r="AJW123" s="1"/>
      <c r="AJX123" s="1"/>
      <c r="AJY123" s="1"/>
      <c r="AJZ123" s="1"/>
      <c r="AKA123" s="1"/>
      <c r="AKB123" s="1"/>
      <c r="AKC123" s="1"/>
      <c r="AKD123" s="1"/>
      <c r="AKE123" s="1"/>
      <c r="AKF123" s="1"/>
      <c r="AKG123" s="1"/>
      <c r="AKH123" s="1"/>
      <c r="AKI123" s="1"/>
      <c r="AKJ123" s="1"/>
      <c r="AKK123" s="1"/>
      <c r="AKL123" s="1"/>
      <c r="AKM123" s="1"/>
      <c r="AKN123" s="1"/>
      <c r="AKO123" s="1"/>
      <c r="AKP123" s="1"/>
      <c r="AKQ123" s="1"/>
      <c r="AKR123" s="1"/>
      <c r="AKS123" s="1"/>
      <c r="AKT123" s="1"/>
      <c r="AKU123" s="1"/>
      <c r="AKV123" s="1"/>
      <c r="AKW123" s="1"/>
      <c r="AKX123" s="1"/>
      <c r="AKY123" s="1"/>
      <c r="AKZ123" s="1"/>
      <c r="ALA123" s="1"/>
      <c r="ALB123" s="1"/>
      <c r="ALC123" s="1"/>
      <c r="ALD123" s="1"/>
      <c r="ALE123" s="1"/>
      <c r="ALF123" s="1"/>
      <c r="ALG123" s="1"/>
      <c r="ALH123" s="1"/>
      <c r="ALI123" s="1"/>
      <c r="ALJ123" s="1"/>
      <c r="ALK123" s="1"/>
      <c r="ALL123" s="1"/>
      <c r="ALM123" s="1"/>
      <c r="ALN123" s="1"/>
      <c r="ALO123" s="1"/>
      <c r="ALP123" s="1"/>
      <c r="ALQ123" s="1"/>
      <c r="ALR123" s="1"/>
      <c r="ALS123" s="1"/>
      <c r="ALT123" s="1"/>
      <c r="ALU123" s="1"/>
      <c r="ALV123" s="1"/>
      <c r="ALW123" s="1"/>
      <c r="ALX123" s="1"/>
      <c r="ALY123" s="1"/>
      <c r="ALZ123" s="1"/>
      <c r="AMA123" s="1"/>
      <c r="AMB123" s="1"/>
      <c r="AMC123" s="1"/>
      <c r="AMD123" s="1"/>
      <c r="AME123" s="1"/>
      <c r="AMF123" s="1"/>
      <c r="AMG123" s="1"/>
      <c r="AMH123" s="1"/>
      <c r="AMI123" s="1"/>
      <c r="AMJ123" s="1"/>
      <c r="AMK123" s="1"/>
      <c r="AML123" s="1"/>
      <c r="AMM123" s="1"/>
      <c r="AMN123" s="1"/>
      <c r="AMO123" s="1"/>
      <c r="AMP123" s="1"/>
      <c r="AMQ123" s="1"/>
      <c r="AMR123" s="1"/>
      <c r="AMS123" s="1"/>
      <c r="AMT123" s="1"/>
      <c r="AMU123" s="1"/>
      <c r="AMV123" s="1"/>
      <c r="AMW123" s="1"/>
      <c r="AMX123" s="1"/>
      <c r="AMY123" s="1"/>
      <c r="AMZ123" s="1"/>
      <c r="ANA123" s="1"/>
      <c r="ANB123" s="1"/>
      <c r="ANC123" s="1"/>
      <c r="AND123" s="1"/>
      <c r="ANE123" s="1"/>
      <c r="ANF123" s="1"/>
      <c r="ANG123" s="1"/>
      <c r="ANH123" s="1"/>
      <c r="ANI123" s="1"/>
      <c r="ANJ123" s="1"/>
      <c r="ANK123" s="1"/>
      <c r="ANL123" s="1"/>
      <c r="ANM123" s="1"/>
      <c r="ANN123" s="1"/>
      <c r="ANO123" s="1"/>
      <c r="ANP123" s="1"/>
      <c r="ANQ123" s="1"/>
      <c r="ANR123" s="1"/>
      <c r="ANS123" s="1"/>
      <c r="ANT123" s="1"/>
      <c r="ANU123" s="1"/>
      <c r="ANV123" s="1"/>
      <c r="ANW123" s="1"/>
      <c r="ANX123" s="1"/>
      <c r="ANY123" s="1"/>
      <c r="ANZ123" s="1"/>
      <c r="AOA123" s="1"/>
      <c r="AOB123" s="1"/>
      <c r="AOC123" s="1"/>
      <c r="AOD123" s="1"/>
      <c r="AOE123" s="1"/>
      <c r="AOF123" s="1"/>
      <c r="AOG123" s="1"/>
      <c r="AOH123" s="1"/>
      <c r="AOI123" s="1"/>
      <c r="AOJ123" s="1"/>
      <c r="AOK123" s="1"/>
      <c r="AOL123" s="1"/>
      <c r="AOM123" s="1"/>
      <c r="AON123" s="1"/>
      <c r="AOO123" s="1"/>
      <c r="AOP123" s="1"/>
      <c r="AOQ123" s="1"/>
      <c r="AOR123" s="1"/>
      <c r="AOS123" s="1"/>
      <c r="AOT123" s="1"/>
      <c r="AOU123" s="1"/>
      <c r="AOV123" s="1"/>
      <c r="AOW123" s="1"/>
      <c r="AOX123" s="1"/>
      <c r="AOY123" s="1"/>
      <c r="AOZ123" s="1"/>
      <c r="APA123" s="1"/>
      <c r="APB123" s="1"/>
      <c r="APC123" s="1"/>
      <c r="APD123" s="1"/>
      <c r="APE123" s="1"/>
      <c r="APF123" s="1"/>
      <c r="APG123" s="1"/>
      <c r="APH123" s="1"/>
    </row>
    <row r="124" spans="1:1100" x14ac:dyDescent="0.35">
      <c r="A124" s="11">
        <v>124</v>
      </c>
      <c r="B124" s="225" t="s">
        <v>1183</v>
      </c>
      <c r="C124" s="12" t="s">
        <v>34</v>
      </c>
      <c r="D124" s="12" t="s">
        <v>30</v>
      </c>
      <c r="E124" s="12" t="s">
        <v>1158</v>
      </c>
      <c r="F124" s="1">
        <v>686</v>
      </c>
      <c r="G124" s="1">
        <v>8</v>
      </c>
      <c r="I124" s="1"/>
      <c r="BM124" s="1"/>
      <c r="BN124" s="1"/>
      <c r="BO124" s="1"/>
      <c r="BP124" s="1">
        <v>1828</v>
      </c>
      <c r="BQ124" s="1">
        <v>0</v>
      </c>
      <c r="BR124" s="1">
        <v>4455</v>
      </c>
      <c r="BS124" s="1">
        <v>3960</v>
      </c>
      <c r="BT124" s="1">
        <v>3469</v>
      </c>
      <c r="BU124" s="1">
        <v>4462</v>
      </c>
      <c r="BV124" s="1">
        <v>3546</v>
      </c>
      <c r="BW124" s="1">
        <v>3277</v>
      </c>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c r="JY124" s="1"/>
      <c r="JZ124" s="1"/>
      <c r="KA124" s="1"/>
      <c r="KB124" s="1"/>
      <c r="KC124" s="1"/>
      <c r="KD124" s="1"/>
      <c r="KE124" s="1"/>
      <c r="KF124" s="1"/>
      <c r="KG124" s="1"/>
      <c r="KH124" s="1"/>
      <c r="KI124" s="1"/>
      <c r="KJ124" s="1"/>
      <c r="KK124" s="1"/>
      <c r="KL124" s="1"/>
      <c r="KM124" s="1"/>
      <c r="KN124" s="1"/>
      <c r="KO124" s="1"/>
      <c r="KP124" s="1"/>
      <c r="KQ124" s="1"/>
      <c r="KR124" s="1"/>
      <c r="KS124" s="1"/>
      <c r="KT124" s="1"/>
      <c r="KU124" s="1"/>
      <c r="KV124" s="1"/>
      <c r="KW124" s="1"/>
      <c r="KX124" s="1"/>
      <c r="KY124" s="1"/>
      <c r="KZ124" s="1"/>
      <c r="LA124" s="1"/>
      <c r="LB124" s="1"/>
      <c r="LC124" s="1"/>
      <c r="LD124" s="1"/>
      <c r="LE124" s="1"/>
      <c r="LF124" s="1"/>
      <c r="LG124" s="1"/>
      <c r="LH124" s="1"/>
      <c r="LI124" s="1"/>
      <c r="LJ124" s="1"/>
      <c r="LK124" s="1"/>
      <c r="LL124" s="1"/>
      <c r="LM124" s="1"/>
      <c r="LN124" s="1"/>
      <c r="LO124" s="1"/>
      <c r="LP124" s="1"/>
      <c r="LQ124" s="1"/>
      <c r="LR124" s="1"/>
      <c r="LS124" s="1"/>
      <c r="LT124" s="1"/>
      <c r="LU124" s="1"/>
      <c r="LV124" s="1"/>
      <c r="LW124" s="1"/>
      <c r="LX124" s="1"/>
      <c r="LY124" s="1"/>
      <c r="LZ124" s="1"/>
      <c r="MA124" s="1"/>
      <c r="MB124" s="1"/>
      <c r="MC124" s="1"/>
      <c r="MD124" s="1"/>
      <c r="ME124" s="1"/>
      <c r="MF124" s="1"/>
      <c r="MG124" s="1"/>
      <c r="MH124" s="1"/>
      <c r="MI124" s="1"/>
      <c r="MJ124" s="1"/>
      <c r="MK124" s="1"/>
      <c r="ML124" s="1"/>
      <c r="MM124" s="1"/>
      <c r="MN124" s="1"/>
      <c r="MO124" s="1"/>
      <c r="MP124" s="1"/>
      <c r="MQ124" s="1"/>
      <c r="MR124" s="1"/>
      <c r="MS124" s="1"/>
      <c r="MT124" s="1"/>
      <c r="MU124" s="1"/>
      <c r="MV124" s="1"/>
      <c r="MW124" s="1"/>
      <c r="MX124" s="1"/>
      <c r="MY124" s="1"/>
      <c r="MZ124" s="1"/>
      <c r="NA124" s="1"/>
      <c r="NB124" s="1"/>
      <c r="NC124" s="1"/>
      <c r="ND124" s="1"/>
      <c r="NE124" s="1"/>
      <c r="NF124" s="1"/>
      <c r="NG124" s="1"/>
      <c r="NH124" s="1"/>
      <c r="NI124" s="1"/>
      <c r="NJ124" s="1"/>
      <c r="NK124" s="1"/>
      <c r="NL124" s="1"/>
      <c r="NM124" s="1"/>
      <c r="NN124" s="1"/>
      <c r="NO124" s="1"/>
      <c r="NP124" s="1"/>
      <c r="NQ124" s="1"/>
      <c r="NR124" s="1"/>
      <c r="NS124" s="1"/>
      <c r="NT124" s="1"/>
      <c r="NU124" s="1"/>
      <c r="NV124" s="1"/>
      <c r="NW124" s="1"/>
      <c r="NX124" s="1"/>
      <c r="NY124" s="1"/>
      <c r="NZ124" s="1"/>
      <c r="OA124" s="1"/>
      <c r="OB124" s="1"/>
      <c r="OC124" s="1"/>
      <c r="OD124" s="1"/>
      <c r="OE124" s="1"/>
      <c r="OF124" s="1"/>
      <c r="OG124" s="1"/>
      <c r="OH124" s="1"/>
      <c r="OI124" s="1"/>
      <c r="OJ124" s="1"/>
      <c r="OK124" s="1"/>
      <c r="OL124" s="1"/>
      <c r="OM124" s="1"/>
      <c r="ON124" s="1"/>
      <c r="OO124" s="1"/>
      <c r="OP124" s="1"/>
      <c r="OQ124" s="1"/>
      <c r="OR124" s="1"/>
      <c r="OS124" s="1"/>
      <c r="OT124" s="1"/>
      <c r="OU124" s="1"/>
      <c r="OV124" s="1"/>
      <c r="OW124" s="1"/>
      <c r="OX124" s="1"/>
      <c r="OY124" s="1"/>
      <c r="OZ124" s="1"/>
      <c r="PA124" s="1"/>
      <c r="PB124" s="1"/>
      <c r="PC124" s="1"/>
      <c r="PD124" s="1"/>
      <c r="PE124" s="1"/>
      <c r="PF124" s="1"/>
      <c r="PG124" s="1"/>
      <c r="PH124" s="1"/>
      <c r="PI124" s="1"/>
      <c r="PJ124" s="1"/>
      <c r="PK124" s="1"/>
      <c r="PL124" s="1"/>
      <c r="PM124" s="1"/>
      <c r="PN124" s="1"/>
      <c r="PO124" s="1"/>
      <c r="PP124" s="1"/>
      <c r="PQ124" s="1"/>
      <c r="PR124" s="1"/>
      <c r="PS124" s="1"/>
      <c r="PT124" s="1"/>
      <c r="PU124" s="1"/>
      <c r="PV124" s="1"/>
      <c r="PW124" s="1"/>
      <c r="PX124" s="1"/>
      <c r="PY124" s="1"/>
      <c r="PZ124" s="1"/>
      <c r="QA124" s="1"/>
      <c r="QB124" s="1"/>
      <c r="QC124" s="1"/>
      <c r="QD124" s="1"/>
      <c r="QE124" s="1"/>
      <c r="QF124" s="1"/>
      <c r="QG124" s="1"/>
      <c r="QH124" s="1"/>
      <c r="QI124" s="1"/>
      <c r="QJ124" s="1"/>
      <c r="QK124" s="1"/>
      <c r="QL124" s="1"/>
      <c r="QM124" s="1"/>
      <c r="QN124" s="1"/>
      <c r="QO124" s="1"/>
      <c r="QP124" s="1"/>
      <c r="QQ124" s="1"/>
      <c r="QR124" s="1"/>
      <c r="QS124" s="1"/>
      <c r="QT124" s="1"/>
      <c r="QU124" s="1"/>
      <c r="QV124" s="1"/>
      <c r="QW124" s="1"/>
      <c r="QX124" s="1"/>
      <c r="QY124" s="1"/>
      <c r="QZ124" s="1"/>
      <c r="RA124" s="1"/>
      <c r="RB124" s="1"/>
      <c r="RC124" s="1"/>
      <c r="RD124" s="1"/>
      <c r="RE124" s="1"/>
      <c r="RF124" s="1"/>
      <c r="RG124" s="1"/>
      <c r="RH124" s="1"/>
      <c r="RI124" s="1"/>
      <c r="RJ124" s="1"/>
      <c r="RK124" s="1"/>
      <c r="RL124" s="1"/>
      <c r="RM124" s="1"/>
      <c r="RN124" s="1"/>
      <c r="RO124" s="1"/>
      <c r="RP124" s="1"/>
      <c r="RQ124" s="1"/>
      <c r="RR124" s="1"/>
      <c r="RS124" s="1"/>
      <c r="RT124" s="1"/>
      <c r="RU124" s="1"/>
      <c r="RV124" s="1"/>
      <c r="RW124" s="1"/>
      <c r="RX124" s="1"/>
      <c r="RY124" s="1"/>
      <c r="RZ124" s="1"/>
      <c r="SA124" s="1"/>
      <c r="SB124" s="1"/>
      <c r="SC124" s="1"/>
      <c r="SD124" s="1"/>
      <c r="SE124" s="1"/>
      <c r="SF124" s="1"/>
      <c r="SG124" s="1"/>
      <c r="SH124" s="1"/>
      <c r="SI124" s="1"/>
      <c r="SJ124" s="1"/>
      <c r="SK124" s="1"/>
      <c r="SL124" s="1"/>
      <c r="SM124" s="1"/>
      <c r="SN124" s="1"/>
      <c r="SO124" s="1"/>
      <c r="SP124" s="1"/>
      <c r="SQ124" s="1"/>
      <c r="SR124" s="1"/>
      <c r="SS124" s="1"/>
      <c r="ST124" s="1"/>
      <c r="SU124" s="1"/>
      <c r="SV124" s="1"/>
      <c r="SW124" s="1"/>
      <c r="SX124" s="1"/>
      <c r="SY124" s="1"/>
      <c r="SZ124" s="1"/>
      <c r="TA124" s="1"/>
      <c r="TB124" s="1"/>
      <c r="TC124" s="1"/>
      <c r="TD124" s="1"/>
      <c r="TE124" s="1"/>
      <c r="TF124" s="1"/>
      <c r="TG124" s="1"/>
      <c r="TH124" s="1"/>
      <c r="TI124" s="1"/>
      <c r="TJ124" s="1"/>
      <c r="TK124" s="1"/>
      <c r="TL124" s="1"/>
      <c r="TM124" s="1"/>
      <c r="TN124" s="1"/>
      <c r="TO124" s="1"/>
      <c r="TP124" s="1"/>
      <c r="TQ124" s="1"/>
      <c r="TR124" s="1"/>
      <c r="TS124" s="1"/>
      <c r="TT124" s="1"/>
      <c r="TU124" s="1"/>
      <c r="TV124" s="1"/>
      <c r="TW124" s="1"/>
      <c r="TX124" s="1"/>
      <c r="TY124" s="1"/>
      <c r="TZ124" s="1"/>
      <c r="UA124" s="1"/>
      <c r="UB124" s="1"/>
      <c r="UC124" s="1"/>
      <c r="UD124" s="1"/>
      <c r="UE124" s="1"/>
      <c r="UF124" s="1"/>
      <c r="UG124" s="1"/>
      <c r="UH124" s="1"/>
      <c r="UI124" s="1"/>
      <c r="UJ124" s="1"/>
      <c r="UK124" s="1"/>
      <c r="UL124" s="1"/>
      <c r="UM124" s="1"/>
      <c r="UN124" s="1"/>
      <c r="UO124" s="1"/>
      <c r="UP124" s="1"/>
      <c r="UQ124" s="1"/>
      <c r="UR124" s="1"/>
      <c r="US124" s="1"/>
      <c r="UT124" s="1"/>
      <c r="UU124" s="1"/>
      <c r="UV124" s="1"/>
      <c r="UW124" s="1"/>
      <c r="UX124" s="1"/>
      <c r="UY124" s="1"/>
      <c r="UZ124" s="1"/>
      <c r="VA124" s="1"/>
      <c r="VB124" s="1"/>
      <c r="VC124" s="1"/>
      <c r="VD124" s="1"/>
      <c r="VE124" s="1"/>
      <c r="VF124" s="1"/>
      <c r="VG124" s="1"/>
      <c r="VH124" s="1"/>
      <c r="VI124" s="1"/>
      <c r="VJ124" s="1"/>
      <c r="VK124" s="1"/>
      <c r="VL124" s="1"/>
      <c r="VM124" s="1"/>
      <c r="VN124" s="1"/>
      <c r="VO124" s="1"/>
      <c r="VP124" s="1"/>
      <c r="VQ124" s="1"/>
      <c r="VR124" s="1"/>
      <c r="VS124" s="1"/>
      <c r="VT124" s="1"/>
      <c r="VU124" s="1"/>
      <c r="VV124" s="1"/>
      <c r="VW124" s="1"/>
      <c r="VX124" s="1"/>
      <c r="VY124" s="1"/>
      <c r="VZ124" s="1"/>
      <c r="WA124" s="1"/>
      <c r="WB124" s="1"/>
      <c r="WC124" s="1"/>
      <c r="WD124" s="1"/>
      <c r="WE124" s="1"/>
      <c r="WF124" s="1"/>
      <c r="WG124" s="1"/>
      <c r="WH124" s="1"/>
      <c r="WI124" s="1"/>
      <c r="WJ124" s="1"/>
      <c r="WK124" s="1"/>
      <c r="WL124" s="1"/>
      <c r="WM124" s="1"/>
      <c r="WN124" s="1"/>
      <c r="WO124" s="1"/>
      <c r="WP124" s="1"/>
      <c r="WQ124" s="1"/>
      <c r="WR124" s="1"/>
      <c r="WS124" s="1"/>
      <c r="WT124" s="1"/>
      <c r="WU124" s="1"/>
      <c r="WV124" s="1"/>
      <c r="WW124" s="1"/>
      <c r="WX124" s="1"/>
      <c r="WY124" s="1"/>
      <c r="WZ124" s="1"/>
      <c r="XA124" s="1"/>
      <c r="XB124" s="1"/>
      <c r="XC124" s="1"/>
      <c r="XD124" s="1"/>
      <c r="XE124" s="1"/>
      <c r="XF124" s="1"/>
      <c r="XG124" s="1"/>
      <c r="XH124" s="1"/>
      <c r="XI124" s="1"/>
      <c r="XJ124" s="1"/>
      <c r="XK124" s="1"/>
      <c r="XL124" s="1"/>
      <c r="XM124" s="1"/>
      <c r="XN124" s="1"/>
      <c r="XO124" s="1"/>
      <c r="XP124" s="1"/>
      <c r="XQ124" s="1"/>
      <c r="XR124" s="1"/>
      <c r="XS124" s="1"/>
      <c r="XT124" s="1"/>
      <c r="XU124" s="1"/>
      <c r="XV124" s="1"/>
      <c r="XW124" s="1"/>
      <c r="XX124" s="1"/>
      <c r="XY124" s="1"/>
      <c r="XZ124" s="1"/>
      <c r="YA124" s="1"/>
      <c r="YB124" s="1"/>
      <c r="YC124" s="1"/>
      <c r="YD124" s="1"/>
      <c r="YE124" s="1"/>
      <c r="YF124" s="1"/>
      <c r="YG124" s="1"/>
      <c r="YH124" s="1"/>
      <c r="YI124" s="1"/>
      <c r="YJ124" s="1"/>
      <c r="YK124" s="1"/>
      <c r="YL124" s="1"/>
      <c r="YM124" s="1"/>
      <c r="YN124" s="1"/>
      <c r="YO124" s="1"/>
      <c r="YP124" s="1"/>
      <c r="YQ124" s="1"/>
      <c r="YR124" s="1"/>
      <c r="YS124" s="1"/>
      <c r="YT124" s="1"/>
      <c r="YU124" s="1"/>
      <c r="YV124" s="1"/>
      <c r="YW124" s="1"/>
      <c r="YX124" s="1"/>
      <c r="YY124" s="1"/>
      <c r="YZ124" s="1"/>
      <c r="ZA124" s="1"/>
      <c r="ZB124" s="1"/>
      <c r="ZC124" s="1"/>
      <c r="ZD124" s="1"/>
      <c r="ZE124" s="1"/>
      <c r="ZF124" s="1"/>
      <c r="ZG124" s="1"/>
      <c r="ZH124" s="1"/>
      <c r="ZI124" s="1"/>
      <c r="ZJ124" s="1"/>
      <c r="ZK124" s="1"/>
      <c r="ZL124" s="1"/>
      <c r="ZM124" s="1"/>
      <c r="ZN124" s="1"/>
      <c r="ZO124" s="1"/>
      <c r="ZP124" s="1"/>
      <c r="ZQ124" s="1"/>
      <c r="ZR124" s="1"/>
      <c r="ZS124" s="1"/>
      <c r="ZT124" s="1"/>
      <c r="ZU124" s="1"/>
      <c r="ZV124" s="1"/>
      <c r="ZW124" s="1"/>
      <c r="ZX124" s="1"/>
      <c r="ZY124" s="1"/>
      <c r="ZZ124" s="1"/>
      <c r="AAA124" s="1"/>
      <c r="AAB124" s="1"/>
      <c r="AAC124" s="1"/>
      <c r="AAD124" s="1"/>
      <c r="AAE124" s="1"/>
      <c r="AAF124" s="1"/>
      <c r="AAG124" s="1"/>
      <c r="AAH124" s="1"/>
      <c r="AAI124" s="1"/>
      <c r="AAJ124" s="1"/>
      <c r="AAK124" s="1"/>
      <c r="AAL124" s="1"/>
      <c r="AAM124" s="1"/>
      <c r="AAN124" s="1"/>
      <c r="AAO124" s="1"/>
      <c r="AAP124" s="1"/>
      <c r="AAQ124" s="1"/>
      <c r="AAR124" s="1"/>
      <c r="AAS124" s="1"/>
      <c r="AAT124" s="1"/>
      <c r="AAU124" s="1"/>
      <c r="AAV124" s="1"/>
      <c r="AAW124" s="1"/>
      <c r="AAX124" s="1"/>
      <c r="AAY124" s="1"/>
      <c r="AAZ124" s="1"/>
      <c r="ABA124" s="1"/>
      <c r="ABB124" s="1"/>
      <c r="ABC124" s="1"/>
      <c r="ABD124" s="1"/>
      <c r="ABE124" s="1"/>
      <c r="ABF124" s="1"/>
      <c r="ABG124" s="1"/>
      <c r="ABH124" s="1"/>
      <c r="ABI124" s="1"/>
      <c r="ABJ124" s="1"/>
      <c r="ABK124" s="1"/>
      <c r="ABL124" s="1"/>
      <c r="ABM124" s="1"/>
      <c r="ABN124" s="1"/>
      <c r="ABO124" s="1"/>
      <c r="ABP124" s="1"/>
      <c r="ABQ124" s="1"/>
      <c r="ABR124" s="1"/>
      <c r="ABS124" s="1"/>
      <c r="ABT124" s="1"/>
      <c r="ABU124" s="1"/>
      <c r="ABV124" s="1"/>
      <c r="ABW124" s="1"/>
      <c r="ABX124" s="1"/>
      <c r="ABY124" s="1"/>
      <c r="ABZ124" s="1"/>
      <c r="ACA124" s="1"/>
      <c r="ACB124" s="1"/>
      <c r="ACC124" s="1"/>
      <c r="ACD124" s="1"/>
      <c r="ACE124" s="1"/>
      <c r="ACF124" s="1"/>
      <c r="ACG124" s="1"/>
      <c r="ACH124" s="1"/>
      <c r="ACI124" s="1"/>
      <c r="ACJ124" s="1"/>
      <c r="ACK124" s="1"/>
      <c r="ACL124" s="1"/>
      <c r="ACM124" s="1"/>
      <c r="ACN124" s="1"/>
      <c r="ACO124" s="1"/>
      <c r="ACP124" s="1"/>
      <c r="ACQ124" s="1"/>
      <c r="ACR124" s="1"/>
      <c r="ACS124" s="1"/>
      <c r="ACT124" s="1"/>
      <c r="ACU124" s="1"/>
      <c r="ACV124" s="1"/>
      <c r="ACW124" s="1"/>
      <c r="ACX124" s="1"/>
      <c r="ACY124" s="1"/>
      <c r="ACZ124" s="1"/>
      <c r="ADA124" s="1"/>
      <c r="ADB124" s="1"/>
      <c r="ADC124" s="1"/>
      <c r="ADD124" s="1"/>
      <c r="ADE124" s="1"/>
      <c r="ADF124" s="1"/>
      <c r="ADG124" s="1"/>
      <c r="ADH124" s="1"/>
      <c r="ADI124" s="1"/>
      <c r="ADJ124" s="1"/>
      <c r="ADK124" s="1"/>
      <c r="ADL124" s="1"/>
      <c r="ADM124" s="1"/>
      <c r="ADN124" s="1"/>
      <c r="ADO124" s="1"/>
      <c r="ADP124" s="1"/>
      <c r="ADQ124" s="1"/>
      <c r="ADR124" s="1"/>
      <c r="ADS124" s="1"/>
      <c r="ADT124" s="1"/>
      <c r="ADU124" s="1"/>
      <c r="ADV124" s="1"/>
      <c r="ADW124" s="1"/>
      <c r="ADX124" s="1"/>
      <c r="ADY124" s="1"/>
      <c r="ADZ124" s="1"/>
      <c r="AEA124" s="1"/>
      <c r="AEB124" s="1"/>
      <c r="AEC124" s="1"/>
      <c r="AED124" s="1"/>
      <c r="AEE124" s="1"/>
      <c r="AEF124" s="1"/>
      <c r="AEG124" s="1"/>
      <c r="AEH124" s="1"/>
      <c r="AEI124" s="1"/>
      <c r="AEJ124" s="1"/>
      <c r="AEK124" s="1"/>
      <c r="AEL124" s="1"/>
      <c r="AEM124" s="1"/>
      <c r="AEN124" s="1"/>
      <c r="AEO124" s="1"/>
      <c r="AEP124" s="1"/>
      <c r="AEQ124" s="1"/>
      <c r="AER124" s="1"/>
      <c r="AES124" s="1"/>
      <c r="AET124" s="1"/>
      <c r="AEU124" s="1"/>
      <c r="AEV124" s="1"/>
      <c r="AEW124" s="1"/>
      <c r="AEX124" s="1"/>
      <c r="AEY124" s="1"/>
      <c r="AEZ124" s="1"/>
      <c r="AFA124" s="1"/>
      <c r="AFB124" s="1"/>
      <c r="AFC124" s="1"/>
      <c r="AFD124" s="1"/>
      <c r="AFE124" s="1"/>
      <c r="AFF124" s="1"/>
      <c r="AFG124" s="1"/>
      <c r="AFH124" s="1"/>
      <c r="AFI124" s="1"/>
      <c r="AFJ124" s="1"/>
      <c r="AFK124" s="1"/>
      <c r="AFL124" s="1"/>
      <c r="AFM124" s="1"/>
      <c r="AFN124" s="1"/>
      <c r="AFO124" s="1"/>
      <c r="AFP124" s="1"/>
      <c r="AFQ124" s="1"/>
      <c r="AFR124" s="1"/>
      <c r="AFS124" s="1"/>
      <c r="AFT124" s="1"/>
      <c r="AFU124" s="1"/>
      <c r="AFV124" s="1"/>
      <c r="AFW124" s="1"/>
      <c r="AFX124" s="1"/>
      <c r="AFY124" s="1"/>
      <c r="AFZ124" s="1"/>
      <c r="AGA124" s="1"/>
      <c r="AGB124" s="1"/>
      <c r="AGC124" s="1"/>
      <c r="AGD124" s="1"/>
      <c r="AGE124" s="1"/>
      <c r="AGF124" s="1"/>
      <c r="AGG124" s="1"/>
      <c r="AGH124" s="1"/>
      <c r="AGI124" s="1"/>
      <c r="AGJ124" s="1"/>
      <c r="AGK124" s="1"/>
      <c r="AGL124" s="1"/>
      <c r="AGM124" s="1"/>
      <c r="AGN124" s="1"/>
      <c r="AGO124" s="1"/>
      <c r="AGP124" s="1"/>
      <c r="AGQ124" s="1"/>
      <c r="AGR124" s="1"/>
      <c r="AGS124" s="1"/>
      <c r="AGT124" s="1"/>
      <c r="AGU124" s="1"/>
      <c r="AGV124" s="1"/>
      <c r="AGW124" s="1"/>
      <c r="AGX124" s="1"/>
      <c r="AGY124" s="1"/>
      <c r="AGZ124" s="1"/>
      <c r="AHA124" s="1"/>
      <c r="AHB124" s="1"/>
      <c r="AHC124" s="1"/>
      <c r="AHD124" s="1"/>
      <c r="AHE124" s="1"/>
      <c r="AHF124" s="1"/>
      <c r="AHG124" s="1"/>
      <c r="AHH124" s="1"/>
      <c r="AHI124" s="1"/>
      <c r="AHJ124" s="1"/>
      <c r="AHK124" s="1"/>
      <c r="AHL124" s="1"/>
      <c r="AHM124" s="1"/>
      <c r="AHN124" s="1"/>
      <c r="AHO124" s="1"/>
      <c r="AHP124" s="1"/>
      <c r="AHQ124" s="1"/>
      <c r="AHR124" s="1"/>
      <c r="AHS124" s="1"/>
      <c r="AHT124" s="1"/>
      <c r="AHU124" s="1"/>
      <c r="AHV124" s="1"/>
      <c r="AHW124" s="1"/>
      <c r="AHX124" s="1"/>
      <c r="AHY124" s="1"/>
      <c r="AHZ124" s="1"/>
      <c r="AIA124" s="1"/>
      <c r="AIB124" s="1"/>
      <c r="AIC124" s="1"/>
      <c r="AID124" s="1"/>
      <c r="AIE124" s="1"/>
      <c r="AIF124" s="1"/>
      <c r="AIG124" s="1"/>
      <c r="AIH124" s="1"/>
      <c r="AII124" s="1"/>
      <c r="AIJ124" s="1"/>
      <c r="AIK124" s="1"/>
      <c r="AIL124" s="1"/>
      <c r="AIM124" s="1"/>
      <c r="AIN124" s="1"/>
      <c r="AIO124" s="1"/>
      <c r="AIP124" s="1"/>
      <c r="AIQ124" s="1"/>
      <c r="AIR124" s="1"/>
      <c r="AIS124" s="1"/>
      <c r="AIT124" s="1"/>
      <c r="AIU124" s="1"/>
      <c r="AIV124" s="1"/>
      <c r="AIW124" s="1"/>
      <c r="AIX124" s="1"/>
      <c r="AIY124" s="1"/>
      <c r="AIZ124" s="1"/>
      <c r="AJA124" s="1"/>
      <c r="AJB124" s="1"/>
      <c r="AJC124" s="1"/>
      <c r="AJD124" s="1"/>
      <c r="AJE124" s="1"/>
      <c r="AJF124" s="1"/>
      <c r="AJG124" s="1"/>
      <c r="AJH124" s="1"/>
      <c r="AJI124" s="1"/>
      <c r="AJJ124" s="1"/>
      <c r="AJK124" s="1"/>
      <c r="AJL124" s="1"/>
      <c r="AJM124" s="1"/>
      <c r="AJN124" s="1"/>
      <c r="AJO124" s="1"/>
      <c r="AJP124" s="1"/>
      <c r="AJQ124" s="1"/>
      <c r="AJR124" s="1"/>
      <c r="AJS124" s="1"/>
      <c r="AJT124" s="1"/>
      <c r="AJU124" s="1"/>
      <c r="AJV124" s="1"/>
      <c r="AJW124" s="1"/>
      <c r="AJX124" s="1"/>
      <c r="AJY124" s="1"/>
      <c r="AJZ124" s="1"/>
      <c r="AKA124" s="1"/>
      <c r="AKB124" s="1"/>
      <c r="AKC124" s="1"/>
      <c r="AKD124" s="1"/>
      <c r="AKE124" s="1"/>
      <c r="AKF124" s="1"/>
      <c r="AKG124" s="1"/>
      <c r="AKH124" s="1"/>
      <c r="AKI124" s="1"/>
      <c r="AKJ124" s="1"/>
      <c r="AKK124" s="1"/>
      <c r="AKL124" s="1"/>
      <c r="AKM124" s="1"/>
      <c r="AKN124" s="1"/>
      <c r="AKO124" s="1"/>
      <c r="AKP124" s="1"/>
      <c r="AKQ124" s="1"/>
      <c r="AKR124" s="1"/>
      <c r="AKS124" s="1"/>
      <c r="AKT124" s="1"/>
      <c r="AKU124" s="1"/>
      <c r="AKV124" s="1"/>
      <c r="AKW124" s="1"/>
      <c r="AKX124" s="1"/>
      <c r="AKY124" s="1"/>
      <c r="AKZ124" s="1"/>
      <c r="ALA124" s="1"/>
      <c r="ALB124" s="1"/>
      <c r="ALC124" s="1"/>
      <c r="ALD124" s="1"/>
      <c r="ALE124" s="1"/>
      <c r="ALF124" s="1"/>
      <c r="ALG124" s="1"/>
      <c r="ALH124" s="1"/>
      <c r="ALI124" s="1"/>
      <c r="ALJ124" s="1"/>
      <c r="ALK124" s="1"/>
      <c r="ALL124" s="1"/>
      <c r="ALM124" s="1"/>
      <c r="ALN124" s="1"/>
      <c r="ALO124" s="1"/>
      <c r="ALP124" s="1"/>
      <c r="ALQ124" s="1"/>
      <c r="ALR124" s="1"/>
      <c r="ALS124" s="1"/>
      <c r="ALT124" s="1"/>
      <c r="ALU124" s="1"/>
      <c r="ALV124" s="1"/>
      <c r="ALW124" s="1"/>
      <c r="ALX124" s="1"/>
      <c r="ALY124" s="1"/>
      <c r="ALZ124" s="1"/>
      <c r="AMA124" s="1"/>
      <c r="AMB124" s="1"/>
      <c r="AMC124" s="1"/>
      <c r="AMD124" s="1"/>
      <c r="AME124" s="1"/>
      <c r="AMF124" s="1"/>
      <c r="AMG124" s="1"/>
      <c r="AMH124" s="1"/>
      <c r="AMI124" s="1"/>
      <c r="AMJ124" s="1"/>
      <c r="AMK124" s="1"/>
      <c r="AML124" s="1"/>
      <c r="AMM124" s="1"/>
      <c r="AMN124" s="1"/>
      <c r="AMO124" s="1"/>
      <c r="AMP124" s="1"/>
      <c r="AMQ124" s="1"/>
      <c r="AMR124" s="1"/>
      <c r="AMS124" s="1"/>
      <c r="AMT124" s="1"/>
      <c r="AMU124" s="1"/>
      <c r="AMV124" s="1"/>
      <c r="AMW124" s="1"/>
      <c r="AMX124" s="1"/>
      <c r="AMY124" s="1"/>
      <c r="AMZ124" s="1"/>
      <c r="ANA124" s="1"/>
      <c r="ANB124" s="1"/>
      <c r="ANC124" s="1"/>
      <c r="AND124" s="1"/>
      <c r="ANE124" s="1"/>
      <c r="ANF124" s="1"/>
      <c r="ANG124" s="1"/>
      <c r="ANH124" s="1"/>
      <c r="ANI124" s="1"/>
      <c r="ANJ124" s="1"/>
      <c r="ANK124" s="1"/>
      <c r="ANL124" s="1"/>
      <c r="ANM124" s="1"/>
      <c r="ANN124" s="1"/>
      <c r="ANO124" s="1"/>
      <c r="ANP124" s="1"/>
      <c r="ANQ124" s="1"/>
      <c r="ANR124" s="1"/>
      <c r="ANS124" s="1"/>
      <c r="ANT124" s="1"/>
      <c r="ANU124" s="1"/>
      <c r="ANV124" s="1"/>
      <c r="ANW124" s="1"/>
      <c r="ANX124" s="1"/>
      <c r="ANY124" s="1"/>
      <c r="ANZ124" s="1"/>
      <c r="AOA124" s="1"/>
      <c r="AOB124" s="1"/>
      <c r="AOC124" s="1"/>
      <c r="AOD124" s="1"/>
      <c r="AOE124" s="1"/>
      <c r="AOF124" s="1"/>
      <c r="AOG124" s="1"/>
      <c r="AOH124" s="1"/>
      <c r="AOI124" s="1"/>
      <c r="AOJ124" s="1"/>
      <c r="AOK124" s="1"/>
      <c r="AOL124" s="1"/>
      <c r="AOM124" s="1"/>
      <c r="AON124" s="1"/>
      <c r="AOO124" s="1"/>
      <c r="AOP124" s="1"/>
      <c r="AOQ124" s="1"/>
      <c r="AOR124" s="1"/>
      <c r="AOS124" s="1"/>
      <c r="AOT124" s="1"/>
      <c r="AOU124" s="1"/>
      <c r="AOV124" s="1"/>
      <c r="AOW124" s="1"/>
      <c r="AOX124" s="1"/>
      <c r="AOY124" s="1"/>
      <c r="AOZ124" s="1"/>
      <c r="APA124" s="1"/>
      <c r="APB124" s="1"/>
      <c r="APC124" s="1"/>
      <c r="APD124" s="1"/>
      <c r="APE124" s="1"/>
      <c r="APF124" s="1"/>
      <c r="APG124" s="1"/>
      <c r="APH124" s="1"/>
    </row>
    <row r="125" spans="1:1100" x14ac:dyDescent="0.35">
      <c r="A125" s="11">
        <v>125</v>
      </c>
      <c r="B125" s="225" t="s">
        <v>1184</v>
      </c>
      <c r="C125" s="12" t="s">
        <v>34</v>
      </c>
      <c r="D125" s="12" t="s">
        <v>30</v>
      </c>
      <c r="E125" s="12" t="s">
        <v>1158</v>
      </c>
      <c r="F125" s="1">
        <v>120</v>
      </c>
      <c r="G125" s="1">
        <v>12</v>
      </c>
      <c r="BM125" s="1"/>
      <c r="BN125" s="1"/>
      <c r="BO125" s="1"/>
      <c r="BP125" s="1">
        <v>1748541</v>
      </c>
      <c r="BQ125" s="1">
        <v>2123663</v>
      </c>
      <c r="BR125" s="1">
        <v>3631715</v>
      </c>
      <c r="BS125" s="1">
        <v>3439638</v>
      </c>
      <c r="BT125" s="1">
        <v>3056242</v>
      </c>
      <c r="BU125" s="1">
        <v>3752038</v>
      </c>
      <c r="BV125" s="1">
        <v>3097366</v>
      </c>
      <c r="BW125" s="1">
        <v>3633188</v>
      </c>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c r="JM125" s="1"/>
      <c r="JN125" s="1"/>
      <c r="JO125" s="1"/>
      <c r="JP125" s="1"/>
      <c r="JQ125" s="1"/>
      <c r="JR125" s="1"/>
      <c r="JS125" s="1"/>
      <c r="JT125" s="1"/>
      <c r="JU125" s="1"/>
      <c r="JV125" s="1"/>
      <c r="JW125" s="1"/>
      <c r="JX125" s="1"/>
      <c r="JY125" s="1"/>
      <c r="JZ125" s="1"/>
      <c r="KA125" s="1"/>
      <c r="KB125" s="1"/>
      <c r="KC125" s="1"/>
      <c r="KD125" s="1"/>
      <c r="KE125" s="1"/>
      <c r="KF125" s="1"/>
      <c r="KG125" s="1"/>
      <c r="KH125" s="1"/>
      <c r="KI125" s="1"/>
      <c r="KJ125" s="1"/>
      <c r="KK125" s="1"/>
      <c r="KL125" s="1"/>
      <c r="KM125" s="1"/>
      <c r="KN125" s="1"/>
      <c r="KO125" s="1"/>
      <c r="KP125" s="1"/>
      <c r="KQ125" s="1"/>
      <c r="KR125" s="1"/>
      <c r="KS125" s="1"/>
      <c r="KT125" s="1"/>
      <c r="KU125" s="1"/>
      <c r="KV125" s="1"/>
      <c r="KW125" s="1"/>
      <c r="KX125" s="1"/>
      <c r="KY125" s="1"/>
      <c r="KZ125" s="1"/>
      <c r="LA125" s="1"/>
      <c r="LB125" s="1"/>
      <c r="LC125" s="1"/>
      <c r="LD125" s="1"/>
      <c r="LE125" s="1"/>
      <c r="LF125" s="1"/>
      <c r="LG125" s="1"/>
      <c r="LH125" s="1"/>
      <c r="LI125" s="1"/>
      <c r="LJ125" s="1"/>
      <c r="LK125" s="1"/>
      <c r="LL125" s="1"/>
      <c r="LM125" s="1"/>
      <c r="LN125" s="1"/>
      <c r="LO125" s="1"/>
      <c r="LP125" s="1"/>
      <c r="LQ125" s="1"/>
      <c r="LR125" s="1"/>
      <c r="LS125" s="1"/>
      <c r="LT125" s="1"/>
      <c r="LU125" s="1"/>
      <c r="LV125" s="1"/>
      <c r="LW125" s="1"/>
      <c r="LX125" s="1"/>
      <c r="LY125" s="1"/>
      <c r="LZ125" s="1"/>
      <c r="MA125" s="1"/>
      <c r="MB125" s="1"/>
      <c r="MC125" s="1"/>
      <c r="MD125" s="1"/>
      <c r="ME125" s="1"/>
      <c r="MF125" s="1"/>
      <c r="MG125" s="1"/>
      <c r="MH125" s="1"/>
      <c r="MI125" s="1"/>
      <c r="MJ125" s="1"/>
      <c r="MK125" s="1"/>
      <c r="ML125" s="1"/>
      <c r="MM125" s="1"/>
      <c r="MN125" s="1"/>
      <c r="MO125" s="1"/>
      <c r="MP125" s="1"/>
      <c r="MQ125" s="1"/>
      <c r="MR125" s="1"/>
      <c r="MS125" s="1"/>
      <c r="MT125" s="1"/>
      <c r="MU125" s="1"/>
      <c r="MV125" s="1"/>
      <c r="MW125" s="1"/>
      <c r="MX125" s="1"/>
      <c r="MY125" s="1"/>
      <c r="MZ125" s="1"/>
      <c r="NA125" s="1"/>
      <c r="NB125" s="1"/>
      <c r="NC125" s="1"/>
      <c r="ND125" s="1"/>
      <c r="NE125" s="1"/>
      <c r="NF125" s="1"/>
      <c r="NG125" s="1"/>
      <c r="NH125" s="1"/>
      <c r="NI125" s="1"/>
      <c r="NJ125" s="1"/>
      <c r="NK125" s="1"/>
      <c r="NL125" s="1"/>
      <c r="NM125" s="1"/>
      <c r="NN125" s="1"/>
      <c r="NO125" s="1"/>
      <c r="NP125" s="1"/>
      <c r="NQ125" s="1"/>
      <c r="NR125" s="1"/>
      <c r="NS125" s="1"/>
      <c r="NT125" s="1"/>
      <c r="NU125" s="1"/>
      <c r="NV125" s="1"/>
      <c r="NW125" s="1"/>
      <c r="NX125" s="1"/>
      <c r="NY125" s="1"/>
      <c r="NZ125" s="1"/>
      <c r="OA125" s="1"/>
      <c r="OB125" s="1"/>
      <c r="OC125" s="1"/>
      <c r="OD125" s="1"/>
      <c r="OE125" s="1"/>
      <c r="OF125" s="1"/>
      <c r="OG125" s="1"/>
      <c r="OH125" s="1"/>
      <c r="OI125" s="1"/>
      <c r="OJ125" s="1"/>
      <c r="OK125" s="1"/>
      <c r="OL125" s="1"/>
      <c r="OM125" s="1"/>
      <c r="ON125" s="1"/>
      <c r="OO125" s="1"/>
      <c r="OP125" s="1"/>
      <c r="OQ125" s="1"/>
      <c r="OR125" s="1"/>
      <c r="OS125" s="1"/>
      <c r="OT125" s="1"/>
      <c r="OU125" s="1"/>
      <c r="OV125" s="1"/>
      <c r="OW125" s="1"/>
      <c r="OX125" s="1"/>
      <c r="OY125" s="1"/>
      <c r="OZ125" s="1"/>
      <c r="PA125" s="1"/>
      <c r="PB125" s="1"/>
      <c r="PC125" s="1"/>
      <c r="PD125" s="1"/>
      <c r="PE125" s="1"/>
      <c r="PF125" s="1"/>
      <c r="PG125" s="1"/>
      <c r="PH125" s="1"/>
      <c r="PI125" s="1"/>
      <c r="PJ125" s="1"/>
      <c r="PK125" s="1"/>
      <c r="PL125" s="1"/>
      <c r="PM125" s="1"/>
      <c r="PN125" s="1"/>
      <c r="PO125" s="1"/>
      <c r="PP125" s="1"/>
      <c r="PQ125" s="1"/>
      <c r="PR125" s="1"/>
      <c r="PS125" s="1"/>
      <c r="PT125" s="1"/>
      <c r="PU125" s="1"/>
      <c r="PV125" s="1"/>
      <c r="PW125" s="1"/>
      <c r="PX125" s="1"/>
      <c r="PY125" s="1"/>
      <c r="PZ125" s="1"/>
      <c r="QA125" s="1"/>
      <c r="QB125" s="1"/>
      <c r="QC125" s="1"/>
      <c r="QD125" s="1"/>
      <c r="QE125" s="1"/>
      <c r="QF125" s="1"/>
      <c r="QG125" s="1"/>
      <c r="QH125" s="1"/>
      <c r="QI125" s="1"/>
      <c r="QJ125" s="1"/>
      <c r="QK125" s="1"/>
      <c r="QL125" s="1"/>
      <c r="QM125" s="1"/>
      <c r="QN125" s="1"/>
      <c r="QO125" s="1"/>
      <c r="QP125" s="1"/>
      <c r="QQ125" s="1"/>
      <c r="QR125" s="1"/>
      <c r="QS125" s="1"/>
      <c r="QT125" s="1"/>
      <c r="QU125" s="1"/>
      <c r="QV125" s="1"/>
      <c r="QW125" s="1"/>
      <c r="QX125" s="1"/>
      <c r="QY125" s="1"/>
      <c r="QZ125" s="1"/>
      <c r="RA125" s="1"/>
      <c r="RB125" s="1"/>
      <c r="RC125" s="1"/>
      <c r="RD125" s="1"/>
      <c r="RE125" s="1"/>
      <c r="RF125" s="1"/>
      <c r="RG125" s="1"/>
      <c r="RH125" s="1"/>
      <c r="RI125" s="1"/>
      <c r="RJ125" s="1"/>
      <c r="RK125" s="1"/>
      <c r="RL125" s="1"/>
      <c r="RM125" s="1"/>
      <c r="RN125" s="1"/>
      <c r="RO125" s="1"/>
      <c r="RP125" s="1"/>
      <c r="RQ125" s="1"/>
      <c r="RR125" s="1"/>
      <c r="RS125" s="1"/>
      <c r="RT125" s="1"/>
      <c r="RU125" s="1"/>
      <c r="RV125" s="1"/>
      <c r="RW125" s="1"/>
      <c r="RX125" s="1"/>
      <c r="RY125" s="1"/>
      <c r="RZ125" s="1"/>
      <c r="SA125" s="1"/>
      <c r="SB125" s="1"/>
      <c r="SC125" s="1"/>
      <c r="SD125" s="1"/>
      <c r="SE125" s="1"/>
      <c r="SF125" s="1"/>
      <c r="SG125" s="1"/>
      <c r="SH125" s="1"/>
      <c r="SI125" s="1"/>
      <c r="SJ125" s="1"/>
      <c r="SK125" s="1"/>
      <c r="SL125" s="1"/>
      <c r="SM125" s="1"/>
      <c r="SN125" s="1"/>
      <c r="SO125" s="1"/>
      <c r="SP125" s="1"/>
      <c r="SQ125" s="1"/>
      <c r="SR125" s="1"/>
      <c r="SS125" s="1"/>
      <c r="ST125" s="1"/>
      <c r="SU125" s="1"/>
      <c r="SV125" s="1"/>
      <c r="SW125" s="1"/>
      <c r="SX125" s="1"/>
      <c r="SY125" s="1"/>
      <c r="SZ125" s="1"/>
      <c r="TA125" s="1"/>
      <c r="TB125" s="1"/>
      <c r="TC125" s="1"/>
      <c r="TD125" s="1"/>
      <c r="TE125" s="1"/>
      <c r="TF125" s="1"/>
      <c r="TG125" s="1"/>
      <c r="TH125" s="1"/>
      <c r="TI125" s="1"/>
      <c r="TJ125" s="1"/>
      <c r="TK125" s="1"/>
      <c r="TL125" s="1"/>
      <c r="TM125" s="1"/>
      <c r="TN125" s="1"/>
      <c r="TO125" s="1"/>
      <c r="TP125" s="1"/>
      <c r="TQ125" s="1"/>
      <c r="TR125" s="1"/>
      <c r="TS125" s="1"/>
      <c r="TT125" s="1"/>
      <c r="TU125" s="1"/>
      <c r="TV125" s="1"/>
      <c r="TW125" s="1"/>
      <c r="TX125" s="1"/>
      <c r="TY125" s="1"/>
      <c r="TZ125" s="1"/>
      <c r="UA125" s="1"/>
      <c r="UB125" s="1"/>
      <c r="UC125" s="1"/>
      <c r="UD125" s="1"/>
      <c r="UE125" s="1"/>
      <c r="UF125" s="1"/>
      <c r="UG125" s="1"/>
      <c r="UH125" s="1"/>
      <c r="UI125" s="1"/>
      <c r="UJ125" s="1"/>
      <c r="UK125" s="1"/>
      <c r="UL125" s="1"/>
      <c r="UM125" s="1"/>
      <c r="UN125" s="1"/>
      <c r="UO125" s="1"/>
      <c r="UP125" s="1"/>
      <c r="UQ125" s="1"/>
      <c r="UR125" s="1"/>
      <c r="US125" s="1"/>
      <c r="UT125" s="1"/>
      <c r="UU125" s="1"/>
      <c r="UV125" s="1"/>
      <c r="UW125" s="1"/>
      <c r="UX125" s="1"/>
      <c r="UY125" s="1"/>
      <c r="UZ125" s="1"/>
      <c r="VA125" s="1"/>
      <c r="VB125" s="1"/>
      <c r="VC125" s="1"/>
      <c r="VD125" s="1"/>
      <c r="VE125" s="1"/>
      <c r="VF125" s="1"/>
      <c r="VG125" s="1"/>
      <c r="VH125" s="1"/>
      <c r="VI125" s="1"/>
      <c r="VJ125" s="1"/>
      <c r="VK125" s="1"/>
      <c r="VL125" s="1"/>
      <c r="VM125" s="1"/>
      <c r="VN125" s="1"/>
      <c r="VO125" s="1"/>
      <c r="VP125" s="1"/>
      <c r="VQ125" s="1"/>
      <c r="VR125" s="1"/>
      <c r="VS125" s="1"/>
      <c r="VT125" s="1"/>
      <c r="VU125" s="1"/>
      <c r="VV125" s="1"/>
      <c r="VW125" s="1"/>
      <c r="VX125" s="1"/>
      <c r="VY125" s="1"/>
      <c r="VZ125" s="1"/>
      <c r="WA125" s="1"/>
      <c r="WB125" s="1"/>
      <c r="WC125" s="1"/>
      <c r="WD125" s="1"/>
      <c r="WE125" s="1"/>
      <c r="WF125" s="1"/>
      <c r="WG125" s="1"/>
      <c r="WH125" s="1"/>
      <c r="WI125" s="1"/>
      <c r="WJ125" s="1"/>
      <c r="WK125" s="1"/>
      <c r="WL125" s="1"/>
      <c r="WM125" s="1"/>
      <c r="WN125" s="1"/>
      <c r="WO125" s="1"/>
      <c r="WP125" s="1"/>
      <c r="WQ125" s="1"/>
      <c r="WR125" s="1"/>
      <c r="WS125" s="1"/>
      <c r="WT125" s="1"/>
      <c r="WU125" s="1"/>
      <c r="WV125" s="1"/>
      <c r="WW125" s="1"/>
      <c r="WX125" s="1"/>
      <c r="WY125" s="1"/>
      <c r="WZ125" s="1"/>
      <c r="XA125" s="1"/>
      <c r="XB125" s="1"/>
      <c r="XC125" s="1"/>
      <c r="XD125" s="1"/>
      <c r="XE125" s="1"/>
      <c r="XF125" s="1"/>
      <c r="XG125" s="1"/>
      <c r="XH125" s="1"/>
      <c r="XI125" s="1"/>
      <c r="XJ125" s="1"/>
      <c r="XK125" s="1"/>
      <c r="XL125" s="1"/>
      <c r="XM125" s="1"/>
      <c r="XN125" s="1"/>
      <c r="XO125" s="1"/>
      <c r="XP125" s="1"/>
      <c r="XQ125" s="1"/>
      <c r="XR125" s="1"/>
      <c r="XS125" s="1"/>
      <c r="XT125" s="1"/>
      <c r="XU125" s="1"/>
      <c r="XV125" s="1"/>
      <c r="XW125" s="1"/>
      <c r="XX125" s="1"/>
      <c r="XY125" s="1"/>
      <c r="XZ125" s="1"/>
      <c r="YA125" s="1"/>
      <c r="YB125" s="1"/>
      <c r="YC125" s="1"/>
      <c r="YD125" s="1"/>
      <c r="YE125" s="1"/>
      <c r="YF125" s="1"/>
      <c r="YG125" s="1"/>
      <c r="YH125" s="1"/>
      <c r="YI125" s="1"/>
      <c r="YJ125" s="1"/>
      <c r="YK125" s="1"/>
      <c r="YL125" s="1"/>
      <c r="YM125" s="1"/>
      <c r="YN125" s="1"/>
      <c r="YO125" s="1"/>
      <c r="YP125" s="1"/>
      <c r="YQ125" s="1"/>
      <c r="YR125" s="1"/>
      <c r="YS125" s="1"/>
      <c r="YT125" s="1"/>
      <c r="YU125" s="1"/>
      <c r="YV125" s="1"/>
      <c r="YW125" s="1"/>
      <c r="YX125" s="1"/>
      <c r="YY125" s="1"/>
      <c r="YZ125" s="1"/>
      <c r="ZA125" s="1"/>
      <c r="ZB125" s="1"/>
      <c r="ZC125" s="1"/>
      <c r="ZD125" s="1"/>
      <c r="ZE125" s="1"/>
      <c r="ZF125" s="1"/>
      <c r="ZG125" s="1"/>
      <c r="ZH125" s="1"/>
      <c r="ZI125" s="1"/>
      <c r="ZJ125" s="1"/>
      <c r="ZK125" s="1"/>
      <c r="ZL125" s="1"/>
      <c r="ZM125" s="1"/>
      <c r="ZN125" s="1"/>
      <c r="ZO125" s="1"/>
      <c r="ZP125" s="1"/>
      <c r="ZQ125" s="1"/>
      <c r="ZR125" s="1"/>
      <c r="ZS125" s="1"/>
      <c r="ZT125" s="1"/>
      <c r="ZU125" s="1"/>
      <c r="ZV125" s="1"/>
      <c r="ZW125" s="1"/>
      <c r="ZX125" s="1"/>
      <c r="ZY125" s="1"/>
      <c r="ZZ125" s="1"/>
      <c r="AAA125" s="1"/>
      <c r="AAB125" s="1"/>
      <c r="AAC125" s="1"/>
      <c r="AAD125" s="1"/>
      <c r="AAE125" s="1"/>
      <c r="AAF125" s="1"/>
      <c r="AAG125" s="1"/>
      <c r="AAH125" s="1"/>
      <c r="AAI125" s="1"/>
      <c r="AAJ125" s="1"/>
      <c r="AAK125" s="1"/>
      <c r="AAL125" s="1"/>
      <c r="AAM125" s="1"/>
      <c r="AAN125" s="1"/>
      <c r="AAO125" s="1"/>
      <c r="AAP125" s="1"/>
      <c r="AAQ125" s="1"/>
      <c r="AAR125" s="1"/>
      <c r="AAS125" s="1"/>
      <c r="AAT125" s="1"/>
      <c r="AAU125" s="1"/>
      <c r="AAV125" s="1"/>
      <c r="AAW125" s="1"/>
      <c r="AAX125" s="1"/>
      <c r="AAY125" s="1"/>
      <c r="AAZ125" s="1"/>
      <c r="ABA125" s="1"/>
      <c r="ABB125" s="1"/>
      <c r="ABC125" s="1"/>
      <c r="ABD125" s="1"/>
      <c r="ABE125" s="1"/>
      <c r="ABF125" s="1"/>
      <c r="ABG125" s="1"/>
      <c r="ABH125" s="1"/>
      <c r="ABI125" s="1"/>
      <c r="ABJ125" s="1"/>
      <c r="ABK125" s="1"/>
      <c r="ABL125" s="1"/>
      <c r="ABM125" s="1"/>
      <c r="ABN125" s="1"/>
      <c r="ABO125" s="1"/>
      <c r="ABP125" s="1"/>
      <c r="ABQ125" s="1"/>
      <c r="ABR125" s="1"/>
      <c r="ABS125" s="1"/>
      <c r="ABT125" s="1"/>
      <c r="ABU125" s="1"/>
      <c r="ABV125" s="1"/>
      <c r="ABW125" s="1"/>
      <c r="ABX125" s="1"/>
      <c r="ABY125" s="1"/>
      <c r="ABZ125" s="1"/>
      <c r="ACA125" s="1"/>
      <c r="ACB125" s="1"/>
      <c r="ACC125" s="1"/>
      <c r="ACD125" s="1"/>
      <c r="ACE125" s="1"/>
      <c r="ACF125" s="1"/>
      <c r="ACG125" s="1"/>
      <c r="ACH125" s="1"/>
      <c r="ACI125" s="1"/>
      <c r="ACJ125" s="1"/>
      <c r="ACK125" s="1"/>
      <c r="ACL125" s="1"/>
      <c r="ACM125" s="1"/>
      <c r="ACN125" s="1"/>
      <c r="ACO125" s="1"/>
      <c r="ACP125" s="1"/>
      <c r="ACQ125" s="1"/>
      <c r="ACR125" s="1"/>
      <c r="ACS125" s="1"/>
      <c r="ACT125" s="1"/>
      <c r="ACU125" s="1"/>
      <c r="ACV125" s="1"/>
      <c r="ACW125" s="1"/>
      <c r="ACX125" s="1"/>
      <c r="ACY125" s="1"/>
      <c r="ACZ125" s="1"/>
      <c r="ADA125" s="1"/>
      <c r="ADB125" s="1"/>
      <c r="ADC125" s="1"/>
      <c r="ADD125" s="1"/>
      <c r="ADE125" s="1"/>
      <c r="ADF125" s="1"/>
      <c r="ADG125" s="1"/>
      <c r="ADH125" s="1"/>
      <c r="ADI125" s="1"/>
      <c r="ADJ125" s="1"/>
      <c r="ADK125" s="1"/>
      <c r="ADL125" s="1"/>
      <c r="ADM125" s="1"/>
      <c r="ADN125" s="1"/>
      <c r="ADO125" s="1"/>
      <c r="ADP125" s="1"/>
      <c r="ADQ125" s="1"/>
      <c r="ADR125" s="1"/>
      <c r="ADS125" s="1"/>
      <c r="ADT125" s="1"/>
      <c r="ADU125" s="1"/>
      <c r="ADV125" s="1"/>
      <c r="ADW125" s="1"/>
      <c r="ADX125" s="1"/>
      <c r="ADY125" s="1"/>
      <c r="ADZ125" s="1"/>
      <c r="AEA125" s="1"/>
      <c r="AEB125" s="1"/>
      <c r="AEC125" s="1"/>
      <c r="AED125" s="1"/>
      <c r="AEE125" s="1"/>
      <c r="AEF125" s="1"/>
      <c r="AEG125" s="1"/>
      <c r="AEH125" s="1"/>
      <c r="AEI125" s="1"/>
      <c r="AEJ125" s="1"/>
      <c r="AEK125" s="1"/>
      <c r="AEL125" s="1"/>
      <c r="AEM125" s="1"/>
      <c r="AEN125" s="1"/>
      <c r="AEO125" s="1"/>
      <c r="AEP125" s="1"/>
      <c r="AEQ125" s="1"/>
      <c r="AER125" s="1"/>
      <c r="AES125" s="1"/>
      <c r="AET125" s="1"/>
      <c r="AEU125" s="1"/>
      <c r="AEV125" s="1"/>
      <c r="AEW125" s="1"/>
      <c r="AEX125" s="1"/>
      <c r="AEY125" s="1"/>
      <c r="AEZ125" s="1"/>
      <c r="AFA125" s="1"/>
      <c r="AFB125" s="1"/>
      <c r="AFC125" s="1"/>
      <c r="AFD125" s="1"/>
      <c r="AFE125" s="1"/>
      <c r="AFF125" s="1"/>
      <c r="AFG125" s="1"/>
      <c r="AFH125" s="1"/>
      <c r="AFI125" s="1"/>
      <c r="AFJ125" s="1"/>
      <c r="AFK125" s="1"/>
      <c r="AFL125" s="1"/>
      <c r="AFM125" s="1"/>
      <c r="AFN125" s="1"/>
      <c r="AFO125" s="1"/>
      <c r="AFP125" s="1"/>
      <c r="AFQ125" s="1"/>
      <c r="AFR125" s="1"/>
      <c r="AFS125" s="1"/>
      <c r="AFT125" s="1"/>
      <c r="AFU125" s="1"/>
      <c r="AFV125" s="1"/>
      <c r="AFW125" s="1"/>
      <c r="AFX125" s="1"/>
      <c r="AFY125" s="1"/>
      <c r="AFZ125" s="1"/>
      <c r="AGA125" s="1"/>
      <c r="AGB125" s="1"/>
      <c r="AGC125" s="1"/>
      <c r="AGD125" s="1"/>
      <c r="AGE125" s="1"/>
      <c r="AGF125" s="1"/>
      <c r="AGG125" s="1"/>
      <c r="AGH125" s="1"/>
      <c r="AGI125" s="1"/>
      <c r="AGJ125" s="1"/>
      <c r="AGK125" s="1"/>
      <c r="AGL125" s="1"/>
      <c r="AGM125" s="1"/>
      <c r="AGN125" s="1"/>
      <c r="AGO125" s="1"/>
      <c r="AGP125" s="1"/>
      <c r="AGQ125" s="1"/>
      <c r="AGR125" s="1"/>
      <c r="AGS125" s="1"/>
      <c r="AGT125" s="1"/>
      <c r="AGU125" s="1"/>
      <c r="AGV125" s="1"/>
      <c r="AGW125" s="1"/>
      <c r="AGX125" s="1"/>
      <c r="AGY125" s="1"/>
      <c r="AGZ125" s="1"/>
      <c r="AHA125" s="1"/>
      <c r="AHB125" s="1"/>
      <c r="AHC125" s="1"/>
      <c r="AHD125" s="1"/>
      <c r="AHE125" s="1"/>
      <c r="AHF125" s="1"/>
      <c r="AHG125" s="1"/>
      <c r="AHH125" s="1"/>
      <c r="AHI125" s="1"/>
      <c r="AHJ125" s="1"/>
      <c r="AHK125" s="1"/>
      <c r="AHL125" s="1"/>
      <c r="AHM125" s="1"/>
      <c r="AHN125" s="1"/>
      <c r="AHO125" s="1"/>
      <c r="AHP125" s="1"/>
      <c r="AHQ125" s="1"/>
      <c r="AHR125" s="1"/>
      <c r="AHS125" s="1"/>
      <c r="AHT125" s="1"/>
      <c r="AHU125" s="1"/>
      <c r="AHV125" s="1"/>
      <c r="AHW125" s="1"/>
      <c r="AHX125" s="1"/>
      <c r="AHY125" s="1"/>
      <c r="AHZ125" s="1"/>
      <c r="AIA125" s="1"/>
      <c r="AIB125" s="1"/>
      <c r="AIC125" s="1"/>
      <c r="AID125" s="1"/>
      <c r="AIE125" s="1"/>
      <c r="AIF125" s="1"/>
      <c r="AIG125" s="1"/>
      <c r="AIH125" s="1"/>
      <c r="AII125" s="1"/>
      <c r="AIJ125" s="1"/>
      <c r="AIK125" s="1"/>
      <c r="AIL125" s="1"/>
      <c r="AIM125" s="1"/>
      <c r="AIN125" s="1"/>
      <c r="AIO125" s="1"/>
      <c r="AIP125" s="1"/>
      <c r="AIQ125" s="1"/>
      <c r="AIR125" s="1"/>
      <c r="AIS125" s="1"/>
      <c r="AIT125" s="1"/>
      <c r="AIU125" s="1"/>
      <c r="AIV125" s="1"/>
      <c r="AIW125" s="1"/>
      <c r="AIX125" s="1"/>
      <c r="AIY125" s="1"/>
      <c r="AIZ125" s="1"/>
      <c r="AJA125" s="1"/>
      <c r="AJB125" s="1"/>
      <c r="AJC125" s="1"/>
      <c r="AJD125" s="1"/>
      <c r="AJE125" s="1"/>
      <c r="AJF125" s="1"/>
      <c r="AJG125" s="1"/>
      <c r="AJH125" s="1"/>
      <c r="AJI125" s="1"/>
      <c r="AJJ125" s="1"/>
      <c r="AJK125" s="1"/>
      <c r="AJL125" s="1"/>
      <c r="AJM125" s="1"/>
      <c r="AJN125" s="1"/>
      <c r="AJO125" s="1"/>
      <c r="AJP125" s="1"/>
      <c r="AJQ125" s="1"/>
      <c r="AJR125" s="1"/>
      <c r="AJS125" s="1"/>
      <c r="AJT125" s="1"/>
      <c r="AJU125" s="1"/>
      <c r="AJV125" s="1"/>
      <c r="AJW125" s="1"/>
      <c r="AJX125" s="1"/>
      <c r="AJY125" s="1"/>
      <c r="AJZ125" s="1"/>
      <c r="AKA125" s="1"/>
      <c r="AKB125" s="1"/>
      <c r="AKC125" s="1"/>
      <c r="AKD125" s="1"/>
      <c r="AKE125" s="1"/>
      <c r="AKF125" s="1"/>
      <c r="AKG125" s="1"/>
      <c r="AKH125" s="1"/>
      <c r="AKI125" s="1"/>
      <c r="AKJ125" s="1"/>
      <c r="AKK125" s="1"/>
      <c r="AKL125" s="1"/>
      <c r="AKM125" s="1"/>
      <c r="AKN125" s="1"/>
      <c r="AKO125" s="1"/>
      <c r="AKP125" s="1"/>
      <c r="AKQ125" s="1"/>
      <c r="AKR125" s="1"/>
      <c r="AKS125" s="1"/>
      <c r="AKT125" s="1"/>
      <c r="AKU125" s="1"/>
      <c r="AKV125" s="1"/>
      <c r="AKW125" s="1"/>
      <c r="AKX125" s="1"/>
      <c r="AKY125" s="1"/>
      <c r="AKZ125" s="1"/>
      <c r="ALA125" s="1"/>
      <c r="ALB125" s="1"/>
      <c r="ALC125" s="1"/>
      <c r="ALD125" s="1"/>
      <c r="ALE125" s="1"/>
      <c r="ALF125" s="1"/>
      <c r="ALG125" s="1"/>
      <c r="ALH125" s="1"/>
      <c r="ALI125" s="1"/>
      <c r="ALJ125" s="1"/>
      <c r="ALK125" s="1"/>
      <c r="ALL125" s="1"/>
      <c r="ALM125" s="1"/>
      <c r="ALN125" s="1"/>
      <c r="ALO125" s="1"/>
      <c r="ALP125" s="1"/>
      <c r="ALQ125" s="1"/>
      <c r="ALR125" s="1"/>
      <c r="ALS125" s="1"/>
      <c r="ALT125" s="1"/>
      <c r="ALU125" s="1"/>
      <c r="ALV125" s="1"/>
      <c r="ALW125" s="1"/>
      <c r="ALX125" s="1"/>
      <c r="ALY125" s="1"/>
      <c r="ALZ125" s="1"/>
      <c r="AMA125" s="1"/>
      <c r="AMB125" s="1"/>
      <c r="AMC125" s="1"/>
      <c r="AMD125" s="1"/>
      <c r="AME125" s="1"/>
      <c r="AMF125" s="1"/>
      <c r="AMG125" s="1"/>
      <c r="AMH125" s="1"/>
      <c r="AMI125" s="1"/>
      <c r="AMJ125" s="1"/>
      <c r="AMK125" s="1"/>
      <c r="AML125" s="1"/>
      <c r="AMM125" s="1"/>
      <c r="AMN125" s="1"/>
      <c r="AMO125" s="1"/>
      <c r="AMP125" s="1"/>
      <c r="AMQ125" s="1"/>
      <c r="AMR125" s="1"/>
      <c r="AMS125" s="1"/>
      <c r="AMT125" s="1"/>
      <c r="AMU125" s="1"/>
      <c r="AMV125" s="1"/>
      <c r="AMW125" s="1"/>
      <c r="AMX125" s="1"/>
      <c r="AMY125" s="1"/>
      <c r="AMZ125" s="1"/>
      <c r="ANA125" s="1"/>
      <c r="ANB125" s="1"/>
      <c r="ANC125" s="1"/>
      <c r="AND125" s="1"/>
      <c r="ANE125" s="1"/>
      <c r="ANF125" s="1"/>
      <c r="ANG125" s="1"/>
      <c r="ANH125" s="1"/>
      <c r="ANI125" s="1"/>
      <c r="ANJ125" s="1"/>
      <c r="ANK125" s="1"/>
      <c r="ANL125" s="1"/>
      <c r="ANM125" s="1"/>
      <c r="ANN125" s="1"/>
      <c r="ANO125" s="1"/>
      <c r="ANP125" s="1"/>
      <c r="ANQ125" s="1"/>
      <c r="ANR125" s="1"/>
      <c r="ANS125" s="1"/>
      <c r="ANT125" s="1"/>
      <c r="ANU125" s="1"/>
      <c r="ANV125" s="1"/>
      <c r="ANW125" s="1"/>
      <c r="ANX125" s="1"/>
      <c r="ANY125" s="1"/>
      <c r="ANZ125" s="1"/>
      <c r="AOA125" s="1"/>
      <c r="AOB125" s="1"/>
      <c r="AOC125" s="1"/>
      <c r="AOD125" s="1"/>
      <c r="AOE125" s="1"/>
      <c r="AOF125" s="1"/>
      <c r="AOG125" s="1"/>
      <c r="AOH125" s="1"/>
      <c r="AOI125" s="1"/>
      <c r="AOJ125" s="1"/>
      <c r="AOK125" s="1"/>
      <c r="AOL125" s="1"/>
      <c r="AOM125" s="1"/>
      <c r="AON125" s="1"/>
      <c r="AOO125" s="1"/>
      <c r="AOP125" s="1"/>
      <c r="AOQ125" s="1"/>
      <c r="AOR125" s="1"/>
      <c r="AOS125" s="1"/>
      <c r="AOT125" s="1"/>
      <c r="AOU125" s="1"/>
      <c r="AOV125" s="1"/>
      <c r="AOW125" s="1"/>
      <c r="AOX125" s="1"/>
      <c r="AOY125" s="1"/>
      <c r="AOZ125" s="1"/>
      <c r="APA125" s="1"/>
      <c r="APB125" s="1"/>
      <c r="APC125" s="1"/>
      <c r="APD125" s="1"/>
      <c r="APE125" s="1"/>
      <c r="APF125" s="1"/>
      <c r="APG125" s="1"/>
      <c r="APH125" s="1"/>
    </row>
    <row r="126" spans="1:1100" x14ac:dyDescent="0.35">
      <c r="A126" s="11">
        <v>126</v>
      </c>
      <c r="B126" s="225" t="s">
        <v>1185</v>
      </c>
      <c r="C126" s="12" t="s">
        <v>34</v>
      </c>
      <c r="D126" s="12" t="s">
        <v>30</v>
      </c>
      <c r="E126" s="12" t="s">
        <v>1158</v>
      </c>
      <c r="F126" s="1">
        <v>233</v>
      </c>
      <c r="G126" s="1">
        <v>12</v>
      </c>
      <c r="BM126" s="1"/>
      <c r="BN126" s="1"/>
      <c r="BO126" s="1"/>
      <c r="BP126" s="1">
        <v>69843</v>
      </c>
      <c r="BQ126" s="1">
        <v>74278</v>
      </c>
      <c r="BR126" s="1">
        <v>151773</v>
      </c>
      <c r="BS126" s="1">
        <v>184214</v>
      </c>
      <c r="BT126" s="1">
        <v>103104</v>
      </c>
      <c r="BU126" s="1">
        <v>166608</v>
      </c>
      <c r="BV126" s="1">
        <v>118823</v>
      </c>
      <c r="BW126" s="1">
        <v>343926</v>
      </c>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c r="JL126" s="1"/>
      <c r="JM126" s="1"/>
      <c r="JN126" s="1"/>
      <c r="JO126" s="1"/>
      <c r="JP126" s="1"/>
      <c r="JQ126" s="1"/>
      <c r="JR126" s="1"/>
      <c r="JS126" s="1"/>
      <c r="JT126" s="1"/>
      <c r="JU126" s="1"/>
      <c r="JV126" s="1"/>
      <c r="JW126" s="1"/>
      <c r="JX126" s="1"/>
      <c r="JY126" s="1"/>
      <c r="JZ126" s="1"/>
      <c r="KA126" s="1"/>
      <c r="KB126" s="1"/>
      <c r="KC126" s="1"/>
      <c r="KD126" s="1"/>
      <c r="KE126" s="1"/>
      <c r="KF126" s="1"/>
      <c r="KG126" s="1"/>
      <c r="KH126" s="1"/>
      <c r="KI126" s="1"/>
      <c r="KJ126" s="1"/>
      <c r="KK126" s="1"/>
      <c r="KL126" s="1"/>
      <c r="KM126" s="1"/>
      <c r="KN126" s="1"/>
      <c r="KO126" s="1"/>
      <c r="KP126" s="1"/>
      <c r="KQ126" s="1"/>
      <c r="KR126" s="1"/>
      <c r="KS126" s="1"/>
      <c r="KT126" s="1"/>
      <c r="KU126" s="1"/>
      <c r="KV126" s="1"/>
      <c r="KW126" s="1"/>
      <c r="KX126" s="1"/>
      <c r="KY126" s="1"/>
      <c r="KZ126" s="1"/>
      <c r="LA126" s="1"/>
      <c r="LB126" s="1"/>
      <c r="LC126" s="1"/>
      <c r="LD126" s="1"/>
      <c r="LE126" s="1"/>
      <c r="LF126" s="1"/>
      <c r="LG126" s="1"/>
      <c r="LH126" s="1"/>
      <c r="LI126" s="1"/>
      <c r="LJ126" s="1"/>
      <c r="LK126" s="1"/>
      <c r="LL126" s="1"/>
      <c r="LM126" s="1"/>
      <c r="LN126" s="1"/>
      <c r="LO126" s="1"/>
      <c r="LP126" s="1"/>
      <c r="LQ126" s="1"/>
      <c r="LR126" s="1"/>
      <c r="LS126" s="1"/>
      <c r="LT126" s="1"/>
      <c r="LU126" s="1"/>
      <c r="LV126" s="1"/>
      <c r="LW126" s="1"/>
      <c r="LX126" s="1"/>
      <c r="LY126" s="1"/>
      <c r="LZ126" s="1"/>
      <c r="MA126" s="1"/>
      <c r="MB126" s="1"/>
      <c r="MC126" s="1"/>
      <c r="MD126" s="1"/>
      <c r="ME126" s="1"/>
      <c r="MF126" s="1"/>
      <c r="MG126" s="1"/>
      <c r="MH126" s="1"/>
      <c r="MI126" s="1"/>
      <c r="MJ126" s="1"/>
      <c r="MK126" s="1"/>
      <c r="ML126" s="1"/>
      <c r="MM126" s="1"/>
      <c r="MN126" s="1"/>
      <c r="MO126" s="1"/>
      <c r="MP126" s="1"/>
      <c r="MQ126" s="1"/>
      <c r="MR126" s="1"/>
      <c r="MS126" s="1"/>
      <c r="MT126" s="1"/>
      <c r="MU126" s="1"/>
      <c r="MV126" s="1"/>
      <c r="MW126" s="1"/>
      <c r="MX126" s="1"/>
      <c r="MY126" s="1"/>
      <c r="MZ126" s="1"/>
      <c r="NA126" s="1"/>
      <c r="NB126" s="1"/>
      <c r="NC126" s="1"/>
      <c r="ND126" s="1"/>
      <c r="NE126" s="1"/>
      <c r="NF126" s="1"/>
      <c r="NG126" s="1"/>
      <c r="NH126" s="1"/>
      <c r="NI126" s="1"/>
      <c r="NJ126" s="1"/>
      <c r="NK126" s="1"/>
      <c r="NL126" s="1"/>
      <c r="NM126" s="1"/>
      <c r="NN126" s="1"/>
      <c r="NO126" s="1"/>
      <c r="NP126" s="1"/>
      <c r="NQ126" s="1"/>
      <c r="NR126" s="1"/>
      <c r="NS126" s="1"/>
      <c r="NT126" s="1"/>
      <c r="NU126" s="1"/>
      <c r="NV126" s="1"/>
      <c r="NW126" s="1"/>
      <c r="NX126" s="1"/>
      <c r="NY126" s="1"/>
      <c r="NZ126" s="1"/>
      <c r="OA126" s="1"/>
      <c r="OB126" s="1"/>
      <c r="OC126" s="1"/>
      <c r="OD126" s="1"/>
      <c r="OE126" s="1"/>
      <c r="OF126" s="1"/>
      <c r="OG126" s="1"/>
      <c r="OH126" s="1"/>
      <c r="OI126" s="1"/>
      <c r="OJ126" s="1"/>
      <c r="OK126" s="1"/>
      <c r="OL126" s="1"/>
      <c r="OM126" s="1"/>
      <c r="ON126" s="1"/>
      <c r="OO126" s="1"/>
      <c r="OP126" s="1"/>
      <c r="OQ126" s="1"/>
      <c r="OR126" s="1"/>
      <c r="OS126" s="1"/>
      <c r="OT126" s="1"/>
      <c r="OU126" s="1"/>
      <c r="OV126" s="1"/>
      <c r="OW126" s="1"/>
      <c r="OX126" s="1"/>
      <c r="OY126" s="1"/>
      <c r="OZ126" s="1"/>
      <c r="PA126" s="1"/>
      <c r="PB126" s="1"/>
      <c r="PC126" s="1"/>
      <c r="PD126" s="1"/>
      <c r="PE126" s="1"/>
      <c r="PF126" s="1"/>
      <c r="PG126" s="1"/>
      <c r="PH126" s="1"/>
      <c r="PI126" s="1"/>
      <c r="PJ126" s="1"/>
      <c r="PK126" s="1"/>
      <c r="PL126" s="1"/>
      <c r="PM126" s="1"/>
      <c r="PN126" s="1"/>
      <c r="PO126" s="1"/>
      <c r="PP126" s="1"/>
      <c r="PQ126" s="1"/>
      <c r="PR126" s="1"/>
      <c r="PS126" s="1"/>
      <c r="PT126" s="1"/>
      <c r="PU126" s="1"/>
      <c r="PV126" s="1"/>
      <c r="PW126" s="1"/>
      <c r="PX126" s="1"/>
      <c r="PY126" s="1"/>
      <c r="PZ126" s="1"/>
      <c r="QA126" s="1"/>
      <c r="QB126" s="1"/>
      <c r="QC126" s="1"/>
      <c r="QD126" s="1"/>
      <c r="QE126" s="1"/>
      <c r="QF126" s="1"/>
      <c r="QG126" s="1"/>
      <c r="QH126" s="1"/>
      <c r="QI126" s="1"/>
      <c r="QJ126" s="1"/>
      <c r="QK126" s="1"/>
      <c r="QL126" s="1"/>
      <c r="QM126" s="1"/>
      <c r="QN126" s="1"/>
      <c r="QO126" s="1"/>
      <c r="QP126" s="1"/>
      <c r="QQ126" s="1"/>
      <c r="QR126" s="1"/>
      <c r="QS126" s="1"/>
      <c r="QT126" s="1"/>
      <c r="QU126" s="1"/>
      <c r="QV126" s="1"/>
      <c r="QW126" s="1"/>
      <c r="QX126" s="1"/>
      <c r="QY126" s="1"/>
      <c r="QZ126" s="1"/>
      <c r="RA126" s="1"/>
      <c r="RB126" s="1"/>
      <c r="RC126" s="1"/>
      <c r="RD126" s="1"/>
      <c r="RE126" s="1"/>
      <c r="RF126" s="1"/>
      <c r="RG126" s="1"/>
      <c r="RH126" s="1"/>
      <c r="RI126" s="1"/>
      <c r="RJ126" s="1"/>
      <c r="RK126" s="1"/>
      <c r="RL126" s="1"/>
      <c r="RM126" s="1"/>
      <c r="RN126" s="1"/>
      <c r="RO126" s="1"/>
      <c r="RP126" s="1"/>
      <c r="RQ126" s="1"/>
      <c r="RR126" s="1"/>
      <c r="RS126" s="1"/>
      <c r="RT126" s="1"/>
      <c r="RU126" s="1"/>
      <c r="RV126" s="1"/>
      <c r="RW126" s="1"/>
      <c r="RX126" s="1"/>
      <c r="RY126" s="1"/>
      <c r="RZ126" s="1"/>
      <c r="SA126" s="1"/>
      <c r="SB126" s="1"/>
      <c r="SC126" s="1"/>
      <c r="SD126" s="1"/>
      <c r="SE126" s="1"/>
      <c r="SF126" s="1"/>
      <c r="SG126" s="1"/>
      <c r="SH126" s="1"/>
      <c r="SI126" s="1"/>
      <c r="SJ126" s="1"/>
      <c r="SK126" s="1"/>
      <c r="SL126" s="1"/>
      <c r="SM126" s="1"/>
      <c r="SN126" s="1"/>
      <c r="SO126" s="1"/>
      <c r="SP126" s="1"/>
      <c r="SQ126" s="1"/>
      <c r="SR126" s="1"/>
      <c r="SS126" s="1"/>
      <c r="ST126" s="1"/>
      <c r="SU126" s="1"/>
      <c r="SV126" s="1"/>
      <c r="SW126" s="1"/>
      <c r="SX126" s="1"/>
      <c r="SY126" s="1"/>
      <c r="SZ126" s="1"/>
      <c r="TA126" s="1"/>
      <c r="TB126" s="1"/>
      <c r="TC126" s="1"/>
      <c r="TD126" s="1"/>
      <c r="TE126" s="1"/>
      <c r="TF126" s="1"/>
      <c r="TG126" s="1"/>
      <c r="TH126" s="1"/>
      <c r="TI126" s="1"/>
      <c r="TJ126" s="1"/>
      <c r="TK126" s="1"/>
      <c r="TL126" s="1"/>
      <c r="TM126" s="1"/>
      <c r="TN126" s="1"/>
      <c r="TO126" s="1"/>
      <c r="TP126" s="1"/>
      <c r="TQ126" s="1"/>
      <c r="TR126" s="1"/>
      <c r="TS126" s="1"/>
      <c r="TT126" s="1"/>
      <c r="TU126" s="1"/>
      <c r="TV126" s="1"/>
      <c r="TW126" s="1"/>
      <c r="TX126" s="1"/>
      <c r="TY126" s="1"/>
      <c r="TZ126" s="1"/>
      <c r="UA126" s="1"/>
      <c r="UB126" s="1"/>
      <c r="UC126" s="1"/>
      <c r="UD126" s="1"/>
      <c r="UE126" s="1"/>
      <c r="UF126" s="1"/>
      <c r="UG126" s="1"/>
      <c r="UH126" s="1"/>
      <c r="UI126" s="1"/>
      <c r="UJ126" s="1"/>
      <c r="UK126" s="1"/>
      <c r="UL126" s="1"/>
      <c r="UM126" s="1"/>
      <c r="UN126" s="1"/>
      <c r="UO126" s="1"/>
      <c r="UP126" s="1"/>
      <c r="UQ126" s="1"/>
      <c r="UR126" s="1"/>
      <c r="US126" s="1"/>
      <c r="UT126" s="1"/>
      <c r="UU126" s="1"/>
      <c r="UV126" s="1"/>
      <c r="UW126" s="1"/>
      <c r="UX126" s="1"/>
      <c r="UY126" s="1"/>
      <c r="UZ126" s="1"/>
      <c r="VA126" s="1"/>
      <c r="VB126" s="1"/>
      <c r="VC126" s="1"/>
      <c r="VD126" s="1"/>
      <c r="VE126" s="1"/>
      <c r="VF126" s="1"/>
      <c r="VG126" s="1"/>
      <c r="VH126" s="1"/>
      <c r="VI126" s="1"/>
      <c r="VJ126" s="1"/>
      <c r="VK126" s="1"/>
      <c r="VL126" s="1"/>
      <c r="VM126" s="1"/>
      <c r="VN126" s="1"/>
      <c r="VO126" s="1"/>
      <c r="VP126" s="1"/>
      <c r="VQ126" s="1"/>
      <c r="VR126" s="1"/>
      <c r="VS126" s="1"/>
      <c r="VT126" s="1"/>
      <c r="VU126" s="1"/>
      <c r="VV126" s="1"/>
      <c r="VW126" s="1"/>
      <c r="VX126" s="1"/>
      <c r="VY126" s="1"/>
      <c r="VZ126" s="1"/>
      <c r="WA126" s="1"/>
      <c r="WB126" s="1"/>
      <c r="WC126" s="1"/>
      <c r="WD126" s="1"/>
      <c r="WE126" s="1"/>
      <c r="WF126" s="1"/>
      <c r="WG126" s="1"/>
      <c r="WH126" s="1"/>
      <c r="WI126" s="1"/>
      <c r="WJ126" s="1"/>
      <c r="WK126" s="1"/>
      <c r="WL126" s="1"/>
      <c r="WM126" s="1"/>
      <c r="WN126" s="1"/>
      <c r="WO126" s="1"/>
      <c r="WP126" s="1"/>
      <c r="WQ126" s="1"/>
      <c r="WR126" s="1"/>
      <c r="WS126" s="1"/>
      <c r="WT126" s="1"/>
      <c r="WU126" s="1"/>
      <c r="WV126" s="1"/>
      <c r="WW126" s="1"/>
      <c r="WX126" s="1"/>
      <c r="WY126" s="1"/>
      <c r="WZ126" s="1"/>
      <c r="XA126" s="1"/>
      <c r="XB126" s="1"/>
      <c r="XC126" s="1"/>
      <c r="XD126" s="1"/>
      <c r="XE126" s="1"/>
      <c r="XF126" s="1"/>
      <c r="XG126" s="1"/>
      <c r="XH126" s="1"/>
      <c r="XI126" s="1"/>
      <c r="XJ126" s="1"/>
      <c r="XK126" s="1"/>
      <c r="XL126" s="1"/>
      <c r="XM126" s="1"/>
      <c r="XN126" s="1"/>
      <c r="XO126" s="1"/>
      <c r="XP126" s="1"/>
      <c r="XQ126" s="1"/>
      <c r="XR126" s="1"/>
      <c r="XS126" s="1"/>
      <c r="XT126" s="1"/>
      <c r="XU126" s="1"/>
      <c r="XV126" s="1"/>
      <c r="XW126" s="1"/>
      <c r="XX126" s="1"/>
      <c r="XY126" s="1"/>
      <c r="XZ126" s="1"/>
      <c r="YA126" s="1"/>
      <c r="YB126" s="1"/>
      <c r="YC126" s="1"/>
      <c r="YD126" s="1"/>
      <c r="YE126" s="1"/>
      <c r="YF126" s="1"/>
      <c r="YG126" s="1"/>
      <c r="YH126" s="1"/>
      <c r="YI126" s="1"/>
      <c r="YJ126" s="1"/>
      <c r="YK126" s="1"/>
      <c r="YL126" s="1"/>
      <c r="YM126" s="1"/>
      <c r="YN126" s="1"/>
      <c r="YO126" s="1"/>
      <c r="YP126" s="1"/>
      <c r="YQ126" s="1"/>
      <c r="YR126" s="1"/>
      <c r="YS126" s="1"/>
      <c r="YT126" s="1"/>
      <c r="YU126" s="1"/>
      <c r="YV126" s="1"/>
      <c r="YW126" s="1"/>
      <c r="YX126" s="1"/>
      <c r="YY126" s="1"/>
      <c r="YZ126" s="1"/>
      <c r="ZA126" s="1"/>
      <c r="ZB126" s="1"/>
      <c r="ZC126" s="1"/>
      <c r="ZD126" s="1"/>
      <c r="ZE126" s="1"/>
      <c r="ZF126" s="1"/>
      <c r="ZG126" s="1"/>
      <c r="ZH126" s="1"/>
      <c r="ZI126" s="1"/>
      <c r="ZJ126" s="1"/>
      <c r="ZK126" s="1"/>
      <c r="ZL126" s="1"/>
      <c r="ZM126" s="1"/>
      <c r="ZN126" s="1"/>
      <c r="ZO126" s="1"/>
      <c r="ZP126" s="1"/>
      <c r="ZQ126" s="1"/>
      <c r="ZR126" s="1"/>
      <c r="ZS126" s="1"/>
      <c r="ZT126" s="1"/>
      <c r="ZU126" s="1"/>
      <c r="ZV126" s="1"/>
      <c r="ZW126" s="1"/>
      <c r="ZX126" s="1"/>
      <c r="ZY126" s="1"/>
      <c r="ZZ126" s="1"/>
      <c r="AAA126" s="1"/>
      <c r="AAB126" s="1"/>
      <c r="AAC126" s="1"/>
      <c r="AAD126" s="1"/>
      <c r="AAE126" s="1"/>
      <c r="AAF126" s="1"/>
      <c r="AAG126" s="1"/>
      <c r="AAH126" s="1"/>
      <c r="AAI126" s="1"/>
      <c r="AAJ126" s="1"/>
      <c r="AAK126" s="1"/>
      <c r="AAL126" s="1"/>
      <c r="AAM126" s="1"/>
      <c r="AAN126" s="1"/>
      <c r="AAO126" s="1"/>
      <c r="AAP126" s="1"/>
      <c r="AAQ126" s="1"/>
      <c r="AAR126" s="1"/>
      <c r="AAS126" s="1"/>
      <c r="AAT126" s="1"/>
      <c r="AAU126" s="1"/>
      <c r="AAV126" s="1"/>
      <c r="AAW126" s="1"/>
      <c r="AAX126" s="1"/>
      <c r="AAY126" s="1"/>
      <c r="AAZ126" s="1"/>
      <c r="ABA126" s="1"/>
      <c r="ABB126" s="1"/>
      <c r="ABC126" s="1"/>
      <c r="ABD126" s="1"/>
      <c r="ABE126" s="1"/>
      <c r="ABF126" s="1"/>
      <c r="ABG126" s="1"/>
      <c r="ABH126" s="1"/>
      <c r="ABI126" s="1"/>
      <c r="ABJ126" s="1"/>
      <c r="ABK126" s="1"/>
      <c r="ABL126" s="1"/>
      <c r="ABM126" s="1"/>
      <c r="ABN126" s="1"/>
      <c r="ABO126" s="1"/>
      <c r="ABP126" s="1"/>
      <c r="ABQ126" s="1"/>
      <c r="ABR126" s="1"/>
      <c r="ABS126" s="1"/>
      <c r="ABT126" s="1"/>
      <c r="ABU126" s="1"/>
      <c r="ABV126" s="1"/>
      <c r="ABW126" s="1"/>
      <c r="ABX126" s="1"/>
      <c r="ABY126" s="1"/>
      <c r="ABZ126" s="1"/>
      <c r="ACA126" s="1"/>
      <c r="ACB126" s="1"/>
      <c r="ACC126" s="1"/>
      <c r="ACD126" s="1"/>
      <c r="ACE126" s="1"/>
      <c r="ACF126" s="1"/>
      <c r="ACG126" s="1"/>
      <c r="ACH126" s="1"/>
      <c r="ACI126" s="1"/>
      <c r="ACJ126" s="1"/>
      <c r="ACK126" s="1"/>
      <c r="ACL126" s="1"/>
      <c r="ACM126" s="1"/>
      <c r="ACN126" s="1"/>
      <c r="ACO126" s="1"/>
      <c r="ACP126" s="1"/>
      <c r="ACQ126" s="1"/>
      <c r="ACR126" s="1"/>
      <c r="ACS126" s="1"/>
      <c r="ACT126" s="1"/>
      <c r="ACU126" s="1"/>
      <c r="ACV126" s="1"/>
      <c r="ACW126" s="1"/>
      <c r="ACX126" s="1"/>
      <c r="ACY126" s="1"/>
      <c r="ACZ126" s="1"/>
      <c r="ADA126" s="1"/>
      <c r="ADB126" s="1"/>
      <c r="ADC126" s="1"/>
      <c r="ADD126" s="1"/>
      <c r="ADE126" s="1"/>
      <c r="ADF126" s="1"/>
      <c r="ADG126" s="1"/>
      <c r="ADH126" s="1"/>
      <c r="ADI126" s="1"/>
      <c r="ADJ126" s="1"/>
      <c r="ADK126" s="1"/>
      <c r="ADL126" s="1"/>
      <c r="ADM126" s="1"/>
      <c r="ADN126" s="1"/>
      <c r="ADO126" s="1"/>
      <c r="ADP126" s="1"/>
      <c r="ADQ126" s="1"/>
      <c r="ADR126" s="1"/>
      <c r="ADS126" s="1"/>
      <c r="ADT126" s="1"/>
      <c r="ADU126" s="1"/>
      <c r="ADV126" s="1"/>
      <c r="ADW126" s="1"/>
      <c r="ADX126" s="1"/>
      <c r="ADY126" s="1"/>
      <c r="ADZ126" s="1"/>
      <c r="AEA126" s="1"/>
      <c r="AEB126" s="1"/>
      <c r="AEC126" s="1"/>
      <c r="AED126" s="1"/>
      <c r="AEE126" s="1"/>
      <c r="AEF126" s="1"/>
      <c r="AEG126" s="1"/>
      <c r="AEH126" s="1"/>
      <c r="AEI126" s="1"/>
      <c r="AEJ126" s="1"/>
      <c r="AEK126" s="1"/>
      <c r="AEL126" s="1"/>
      <c r="AEM126" s="1"/>
      <c r="AEN126" s="1"/>
      <c r="AEO126" s="1"/>
      <c r="AEP126" s="1"/>
      <c r="AEQ126" s="1"/>
      <c r="AER126" s="1"/>
      <c r="AES126" s="1"/>
      <c r="AET126" s="1"/>
      <c r="AEU126" s="1"/>
      <c r="AEV126" s="1"/>
      <c r="AEW126" s="1"/>
      <c r="AEX126" s="1"/>
      <c r="AEY126" s="1"/>
      <c r="AEZ126" s="1"/>
      <c r="AFA126" s="1"/>
      <c r="AFB126" s="1"/>
      <c r="AFC126" s="1"/>
      <c r="AFD126" s="1"/>
      <c r="AFE126" s="1"/>
      <c r="AFF126" s="1"/>
      <c r="AFG126" s="1"/>
      <c r="AFH126" s="1"/>
      <c r="AFI126" s="1"/>
      <c r="AFJ126" s="1"/>
      <c r="AFK126" s="1"/>
      <c r="AFL126" s="1"/>
      <c r="AFM126" s="1"/>
      <c r="AFN126" s="1"/>
      <c r="AFO126" s="1"/>
      <c r="AFP126" s="1"/>
      <c r="AFQ126" s="1"/>
      <c r="AFR126" s="1"/>
      <c r="AFS126" s="1"/>
      <c r="AFT126" s="1"/>
      <c r="AFU126" s="1"/>
      <c r="AFV126" s="1"/>
      <c r="AFW126" s="1"/>
      <c r="AFX126" s="1"/>
      <c r="AFY126" s="1"/>
      <c r="AFZ126" s="1"/>
      <c r="AGA126" s="1"/>
      <c r="AGB126" s="1"/>
      <c r="AGC126" s="1"/>
      <c r="AGD126" s="1"/>
      <c r="AGE126" s="1"/>
      <c r="AGF126" s="1"/>
      <c r="AGG126" s="1"/>
      <c r="AGH126" s="1"/>
      <c r="AGI126" s="1"/>
      <c r="AGJ126" s="1"/>
      <c r="AGK126" s="1"/>
      <c r="AGL126" s="1"/>
      <c r="AGM126" s="1"/>
      <c r="AGN126" s="1"/>
      <c r="AGO126" s="1"/>
      <c r="AGP126" s="1"/>
      <c r="AGQ126" s="1"/>
      <c r="AGR126" s="1"/>
      <c r="AGS126" s="1"/>
      <c r="AGT126" s="1"/>
      <c r="AGU126" s="1"/>
      <c r="AGV126" s="1"/>
      <c r="AGW126" s="1"/>
      <c r="AGX126" s="1"/>
      <c r="AGY126" s="1"/>
      <c r="AGZ126" s="1"/>
      <c r="AHA126" s="1"/>
      <c r="AHB126" s="1"/>
      <c r="AHC126" s="1"/>
      <c r="AHD126" s="1"/>
      <c r="AHE126" s="1"/>
      <c r="AHF126" s="1"/>
      <c r="AHG126" s="1"/>
      <c r="AHH126" s="1"/>
      <c r="AHI126" s="1"/>
      <c r="AHJ126" s="1"/>
      <c r="AHK126" s="1"/>
      <c r="AHL126" s="1"/>
      <c r="AHM126" s="1"/>
      <c r="AHN126" s="1"/>
      <c r="AHO126" s="1"/>
      <c r="AHP126" s="1"/>
      <c r="AHQ126" s="1"/>
      <c r="AHR126" s="1"/>
      <c r="AHS126" s="1"/>
      <c r="AHT126" s="1"/>
      <c r="AHU126" s="1"/>
      <c r="AHV126" s="1"/>
      <c r="AHW126" s="1"/>
      <c r="AHX126" s="1"/>
      <c r="AHY126" s="1"/>
      <c r="AHZ126" s="1"/>
      <c r="AIA126" s="1"/>
      <c r="AIB126" s="1"/>
      <c r="AIC126" s="1"/>
      <c r="AID126" s="1"/>
      <c r="AIE126" s="1"/>
      <c r="AIF126" s="1"/>
      <c r="AIG126" s="1"/>
      <c r="AIH126" s="1"/>
      <c r="AII126" s="1"/>
      <c r="AIJ126" s="1"/>
      <c r="AIK126" s="1"/>
      <c r="AIL126" s="1"/>
      <c r="AIM126" s="1"/>
      <c r="AIN126" s="1"/>
      <c r="AIO126" s="1"/>
      <c r="AIP126" s="1"/>
      <c r="AIQ126" s="1"/>
      <c r="AIR126" s="1"/>
      <c r="AIS126" s="1"/>
      <c r="AIT126" s="1"/>
      <c r="AIU126" s="1"/>
      <c r="AIV126" s="1"/>
      <c r="AIW126" s="1"/>
      <c r="AIX126" s="1"/>
      <c r="AIY126" s="1"/>
      <c r="AIZ126" s="1"/>
      <c r="AJA126" s="1"/>
      <c r="AJB126" s="1"/>
      <c r="AJC126" s="1"/>
      <c r="AJD126" s="1"/>
      <c r="AJE126" s="1"/>
      <c r="AJF126" s="1"/>
      <c r="AJG126" s="1"/>
      <c r="AJH126" s="1"/>
      <c r="AJI126" s="1"/>
      <c r="AJJ126" s="1"/>
      <c r="AJK126" s="1"/>
      <c r="AJL126" s="1"/>
      <c r="AJM126" s="1"/>
      <c r="AJN126" s="1"/>
      <c r="AJO126" s="1"/>
      <c r="AJP126" s="1"/>
      <c r="AJQ126" s="1"/>
      <c r="AJR126" s="1"/>
      <c r="AJS126" s="1"/>
      <c r="AJT126" s="1"/>
      <c r="AJU126" s="1"/>
      <c r="AJV126" s="1"/>
      <c r="AJW126" s="1"/>
      <c r="AJX126" s="1"/>
      <c r="AJY126" s="1"/>
      <c r="AJZ126" s="1"/>
      <c r="AKA126" s="1"/>
      <c r="AKB126" s="1"/>
      <c r="AKC126" s="1"/>
      <c r="AKD126" s="1"/>
      <c r="AKE126" s="1"/>
      <c r="AKF126" s="1"/>
      <c r="AKG126" s="1"/>
      <c r="AKH126" s="1"/>
      <c r="AKI126" s="1"/>
      <c r="AKJ126" s="1"/>
      <c r="AKK126" s="1"/>
      <c r="AKL126" s="1"/>
      <c r="AKM126" s="1"/>
      <c r="AKN126" s="1"/>
      <c r="AKO126" s="1"/>
      <c r="AKP126" s="1"/>
      <c r="AKQ126" s="1"/>
      <c r="AKR126" s="1"/>
      <c r="AKS126" s="1"/>
      <c r="AKT126" s="1"/>
      <c r="AKU126" s="1"/>
      <c r="AKV126" s="1"/>
      <c r="AKW126" s="1"/>
      <c r="AKX126" s="1"/>
      <c r="AKY126" s="1"/>
      <c r="AKZ126" s="1"/>
      <c r="ALA126" s="1"/>
      <c r="ALB126" s="1"/>
      <c r="ALC126" s="1"/>
      <c r="ALD126" s="1"/>
      <c r="ALE126" s="1"/>
      <c r="ALF126" s="1"/>
      <c r="ALG126" s="1"/>
      <c r="ALH126" s="1"/>
      <c r="ALI126" s="1"/>
      <c r="ALJ126" s="1"/>
      <c r="ALK126" s="1"/>
      <c r="ALL126" s="1"/>
      <c r="ALM126" s="1"/>
      <c r="ALN126" s="1"/>
      <c r="ALO126" s="1"/>
      <c r="ALP126" s="1"/>
      <c r="ALQ126" s="1"/>
      <c r="ALR126" s="1"/>
      <c r="ALS126" s="1"/>
      <c r="ALT126" s="1"/>
      <c r="ALU126" s="1"/>
      <c r="ALV126" s="1"/>
      <c r="ALW126" s="1"/>
      <c r="ALX126" s="1"/>
      <c r="ALY126" s="1"/>
      <c r="ALZ126" s="1"/>
      <c r="AMA126" s="1"/>
      <c r="AMB126" s="1"/>
      <c r="AMC126" s="1"/>
      <c r="AMD126" s="1"/>
      <c r="AME126" s="1"/>
      <c r="AMF126" s="1"/>
      <c r="AMG126" s="1"/>
      <c r="AMH126" s="1"/>
      <c r="AMI126" s="1"/>
      <c r="AMJ126" s="1"/>
      <c r="AMK126" s="1"/>
      <c r="AML126" s="1"/>
      <c r="AMM126" s="1"/>
      <c r="AMN126" s="1"/>
      <c r="AMO126" s="1"/>
      <c r="AMP126" s="1"/>
      <c r="AMQ126" s="1"/>
      <c r="AMR126" s="1"/>
      <c r="AMS126" s="1"/>
      <c r="AMT126" s="1"/>
      <c r="AMU126" s="1"/>
      <c r="AMV126" s="1"/>
      <c r="AMW126" s="1"/>
      <c r="AMX126" s="1"/>
      <c r="AMY126" s="1"/>
      <c r="AMZ126" s="1"/>
      <c r="ANA126" s="1"/>
      <c r="ANB126" s="1"/>
      <c r="ANC126" s="1"/>
      <c r="AND126" s="1"/>
      <c r="ANE126" s="1"/>
      <c r="ANF126" s="1"/>
      <c r="ANG126" s="1"/>
      <c r="ANH126" s="1"/>
      <c r="ANI126" s="1"/>
      <c r="ANJ126" s="1"/>
      <c r="ANK126" s="1"/>
      <c r="ANL126" s="1"/>
      <c r="ANM126" s="1"/>
      <c r="ANN126" s="1"/>
      <c r="ANO126" s="1"/>
      <c r="ANP126" s="1"/>
      <c r="ANQ126" s="1"/>
      <c r="ANR126" s="1"/>
      <c r="ANS126" s="1"/>
      <c r="ANT126" s="1"/>
      <c r="ANU126" s="1"/>
      <c r="ANV126" s="1"/>
      <c r="ANW126" s="1"/>
      <c r="ANX126" s="1"/>
      <c r="ANY126" s="1"/>
      <c r="ANZ126" s="1"/>
      <c r="AOA126" s="1"/>
      <c r="AOB126" s="1"/>
      <c r="AOC126" s="1"/>
      <c r="AOD126" s="1"/>
      <c r="AOE126" s="1"/>
      <c r="AOF126" s="1"/>
      <c r="AOG126" s="1"/>
      <c r="AOH126" s="1"/>
      <c r="AOI126" s="1"/>
      <c r="AOJ126" s="1"/>
      <c r="AOK126" s="1"/>
      <c r="AOL126" s="1"/>
      <c r="AOM126" s="1"/>
      <c r="AON126" s="1"/>
      <c r="AOO126" s="1"/>
      <c r="AOP126" s="1"/>
      <c r="AOQ126" s="1"/>
      <c r="AOR126" s="1"/>
      <c r="AOS126" s="1"/>
      <c r="AOT126" s="1"/>
      <c r="AOU126" s="1"/>
      <c r="AOV126" s="1"/>
      <c r="AOW126" s="1"/>
      <c r="AOX126" s="1"/>
      <c r="AOY126" s="1"/>
      <c r="AOZ126" s="1"/>
      <c r="APA126" s="1"/>
      <c r="APB126" s="1"/>
      <c r="APC126" s="1"/>
      <c r="APD126" s="1"/>
      <c r="APE126" s="1"/>
      <c r="APF126" s="1"/>
      <c r="APG126" s="1"/>
      <c r="APH126" s="1"/>
    </row>
    <row r="127" spans="1:1100" x14ac:dyDescent="0.35">
      <c r="A127" s="11">
        <v>127</v>
      </c>
      <c r="B127" s="225" t="s">
        <v>1186</v>
      </c>
      <c r="C127" s="12" t="s">
        <v>34</v>
      </c>
      <c r="D127" s="12" t="s">
        <v>30</v>
      </c>
      <c r="E127" s="12" t="s">
        <v>1158</v>
      </c>
      <c r="F127" s="1">
        <v>347</v>
      </c>
      <c r="G127" s="1">
        <v>12</v>
      </c>
      <c r="BM127" s="1"/>
      <c r="BN127" s="1"/>
      <c r="BO127" s="1"/>
      <c r="BP127" s="1">
        <v>286493</v>
      </c>
      <c r="BQ127" s="1">
        <v>369281</v>
      </c>
      <c r="BR127" s="1">
        <v>529923</v>
      </c>
      <c r="BS127" s="1">
        <v>690367</v>
      </c>
      <c r="BT127" s="1">
        <v>296449</v>
      </c>
      <c r="BU127" s="1">
        <v>626320</v>
      </c>
      <c r="BV127" s="1">
        <v>492371</v>
      </c>
      <c r="BW127" s="1">
        <v>1421009</v>
      </c>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c r="JL127" s="1"/>
      <c r="JM127" s="1"/>
      <c r="JN127" s="1"/>
      <c r="JO127" s="1"/>
      <c r="JP127" s="1"/>
      <c r="JQ127" s="1"/>
      <c r="JR127" s="1"/>
      <c r="JS127" s="1"/>
      <c r="JT127" s="1"/>
      <c r="JU127" s="1"/>
      <c r="JV127" s="1"/>
      <c r="JW127" s="1"/>
      <c r="JX127" s="1"/>
      <c r="JY127" s="1"/>
      <c r="JZ127" s="1"/>
      <c r="KA127" s="1"/>
      <c r="KB127" s="1"/>
      <c r="KC127" s="1"/>
      <c r="KD127" s="1"/>
      <c r="KE127" s="1"/>
      <c r="KF127" s="1"/>
      <c r="KG127" s="1"/>
      <c r="KH127" s="1"/>
      <c r="KI127" s="1"/>
      <c r="KJ127" s="1"/>
      <c r="KK127" s="1"/>
      <c r="KL127" s="1"/>
      <c r="KM127" s="1"/>
      <c r="KN127" s="1"/>
      <c r="KO127" s="1"/>
      <c r="KP127" s="1"/>
      <c r="KQ127" s="1"/>
      <c r="KR127" s="1"/>
      <c r="KS127" s="1"/>
      <c r="KT127" s="1"/>
      <c r="KU127" s="1"/>
      <c r="KV127" s="1"/>
      <c r="KW127" s="1"/>
      <c r="KX127" s="1"/>
      <c r="KY127" s="1"/>
      <c r="KZ127" s="1"/>
      <c r="LA127" s="1"/>
      <c r="LB127" s="1"/>
      <c r="LC127" s="1"/>
      <c r="LD127" s="1"/>
      <c r="LE127" s="1"/>
      <c r="LF127" s="1"/>
      <c r="LG127" s="1"/>
      <c r="LH127" s="1"/>
      <c r="LI127" s="1"/>
      <c r="LJ127" s="1"/>
      <c r="LK127" s="1"/>
      <c r="LL127" s="1"/>
      <c r="LM127" s="1"/>
      <c r="LN127" s="1"/>
      <c r="LO127" s="1"/>
      <c r="LP127" s="1"/>
      <c r="LQ127" s="1"/>
      <c r="LR127" s="1"/>
      <c r="LS127" s="1"/>
      <c r="LT127" s="1"/>
      <c r="LU127" s="1"/>
      <c r="LV127" s="1"/>
      <c r="LW127" s="1"/>
      <c r="LX127" s="1"/>
      <c r="LY127" s="1"/>
      <c r="LZ127" s="1"/>
      <c r="MA127" s="1"/>
      <c r="MB127" s="1"/>
      <c r="MC127" s="1"/>
      <c r="MD127" s="1"/>
      <c r="ME127" s="1"/>
      <c r="MF127" s="1"/>
      <c r="MG127" s="1"/>
      <c r="MH127" s="1"/>
      <c r="MI127" s="1"/>
      <c r="MJ127" s="1"/>
      <c r="MK127" s="1"/>
      <c r="ML127" s="1"/>
      <c r="MM127" s="1"/>
      <c r="MN127" s="1"/>
      <c r="MO127" s="1"/>
      <c r="MP127" s="1"/>
      <c r="MQ127" s="1"/>
      <c r="MR127" s="1"/>
      <c r="MS127" s="1"/>
      <c r="MT127" s="1"/>
      <c r="MU127" s="1"/>
      <c r="MV127" s="1"/>
      <c r="MW127" s="1"/>
      <c r="MX127" s="1"/>
      <c r="MY127" s="1"/>
      <c r="MZ127" s="1"/>
      <c r="NA127" s="1"/>
      <c r="NB127" s="1"/>
      <c r="NC127" s="1"/>
      <c r="ND127" s="1"/>
      <c r="NE127" s="1"/>
      <c r="NF127" s="1"/>
      <c r="NG127" s="1"/>
      <c r="NH127" s="1"/>
      <c r="NI127" s="1"/>
      <c r="NJ127" s="1"/>
      <c r="NK127" s="1"/>
      <c r="NL127" s="1"/>
      <c r="NM127" s="1"/>
      <c r="NN127" s="1"/>
      <c r="NO127" s="1"/>
      <c r="NP127" s="1"/>
      <c r="NQ127" s="1"/>
      <c r="NR127" s="1"/>
      <c r="NS127" s="1"/>
      <c r="NT127" s="1"/>
      <c r="NU127" s="1"/>
      <c r="NV127" s="1"/>
      <c r="NW127" s="1"/>
      <c r="NX127" s="1"/>
      <c r="NY127" s="1"/>
      <c r="NZ127" s="1"/>
      <c r="OA127" s="1"/>
      <c r="OB127" s="1"/>
      <c r="OC127" s="1"/>
      <c r="OD127" s="1"/>
      <c r="OE127" s="1"/>
      <c r="OF127" s="1"/>
      <c r="OG127" s="1"/>
      <c r="OH127" s="1"/>
      <c r="OI127" s="1"/>
      <c r="OJ127" s="1"/>
      <c r="OK127" s="1"/>
      <c r="OL127" s="1"/>
      <c r="OM127" s="1"/>
      <c r="ON127" s="1"/>
      <c r="OO127" s="1"/>
      <c r="OP127" s="1"/>
      <c r="OQ127" s="1"/>
      <c r="OR127" s="1"/>
      <c r="OS127" s="1"/>
      <c r="OT127" s="1"/>
      <c r="OU127" s="1"/>
      <c r="OV127" s="1"/>
      <c r="OW127" s="1"/>
      <c r="OX127" s="1"/>
      <c r="OY127" s="1"/>
      <c r="OZ127" s="1"/>
      <c r="PA127" s="1"/>
      <c r="PB127" s="1"/>
      <c r="PC127" s="1"/>
      <c r="PD127" s="1"/>
      <c r="PE127" s="1"/>
      <c r="PF127" s="1"/>
      <c r="PG127" s="1"/>
      <c r="PH127" s="1"/>
      <c r="PI127" s="1"/>
      <c r="PJ127" s="1"/>
      <c r="PK127" s="1"/>
      <c r="PL127" s="1"/>
      <c r="PM127" s="1"/>
      <c r="PN127" s="1"/>
      <c r="PO127" s="1"/>
      <c r="PP127" s="1"/>
      <c r="PQ127" s="1"/>
      <c r="PR127" s="1"/>
      <c r="PS127" s="1"/>
      <c r="PT127" s="1"/>
      <c r="PU127" s="1"/>
      <c r="PV127" s="1"/>
      <c r="PW127" s="1"/>
      <c r="PX127" s="1"/>
      <c r="PY127" s="1"/>
      <c r="PZ127" s="1"/>
      <c r="QA127" s="1"/>
      <c r="QB127" s="1"/>
      <c r="QC127" s="1"/>
      <c r="QD127" s="1"/>
      <c r="QE127" s="1"/>
      <c r="QF127" s="1"/>
      <c r="QG127" s="1"/>
      <c r="QH127" s="1"/>
      <c r="QI127" s="1"/>
      <c r="QJ127" s="1"/>
      <c r="QK127" s="1"/>
      <c r="QL127" s="1"/>
      <c r="QM127" s="1"/>
      <c r="QN127" s="1"/>
      <c r="QO127" s="1"/>
      <c r="QP127" s="1"/>
      <c r="QQ127" s="1"/>
      <c r="QR127" s="1"/>
      <c r="QS127" s="1"/>
      <c r="QT127" s="1"/>
      <c r="QU127" s="1"/>
      <c r="QV127" s="1"/>
      <c r="QW127" s="1"/>
      <c r="QX127" s="1"/>
      <c r="QY127" s="1"/>
      <c r="QZ127" s="1"/>
      <c r="RA127" s="1"/>
      <c r="RB127" s="1"/>
      <c r="RC127" s="1"/>
      <c r="RD127" s="1"/>
      <c r="RE127" s="1"/>
      <c r="RF127" s="1"/>
      <c r="RG127" s="1"/>
      <c r="RH127" s="1"/>
      <c r="RI127" s="1"/>
      <c r="RJ127" s="1"/>
      <c r="RK127" s="1"/>
      <c r="RL127" s="1"/>
      <c r="RM127" s="1"/>
      <c r="RN127" s="1"/>
      <c r="RO127" s="1"/>
      <c r="RP127" s="1"/>
      <c r="RQ127" s="1"/>
      <c r="RR127" s="1"/>
      <c r="RS127" s="1"/>
      <c r="RT127" s="1"/>
      <c r="RU127" s="1"/>
      <c r="RV127" s="1"/>
      <c r="RW127" s="1"/>
      <c r="RX127" s="1"/>
      <c r="RY127" s="1"/>
      <c r="RZ127" s="1"/>
      <c r="SA127" s="1"/>
      <c r="SB127" s="1"/>
      <c r="SC127" s="1"/>
      <c r="SD127" s="1"/>
      <c r="SE127" s="1"/>
      <c r="SF127" s="1"/>
      <c r="SG127" s="1"/>
      <c r="SH127" s="1"/>
      <c r="SI127" s="1"/>
      <c r="SJ127" s="1"/>
      <c r="SK127" s="1"/>
      <c r="SL127" s="1"/>
      <c r="SM127" s="1"/>
      <c r="SN127" s="1"/>
      <c r="SO127" s="1"/>
      <c r="SP127" s="1"/>
      <c r="SQ127" s="1"/>
      <c r="SR127" s="1"/>
      <c r="SS127" s="1"/>
      <c r="ST127" s="1"/>
      <c r="SU127" s="1"/>
      <c r="SV127" s="1"/>
      <c r="SW127" s="1"/>
      <c r="SX127" s="1"/>
      <c r="SY127" s="1"/>
      <c r="SZ127" s="1"/>
      <c r="TA127" s="1"/>
      <c r="TB127" s="1"/>
      <c r="TC127" s="1"/>
      <c r="TD127" s="1"/>
      <c r="TE127" s="1"/>
      <c r="TF127" s="1"/>
      <c r="TG127" s="1"/>
      <c r="TH127" s="1"/>
      <c r="TI127" s="1"/>
      <c r="TJ127" s="1"/>
      <c r="TK127" s="1"/>
      <c r="TL127" s="1"/>
      <c r="TM127" s="1"/>
      <c r="TN127" s="1"/>
      <c r="TO127" s="1"/>
      <c r="TP127" s="1"/>
      <c r="TQ127" s="1"/>
      <c r="TR127" s="1"/>
      <c r="TS127" s="1"/>
      <c r="TT127" s="1"/>
      <c r="TU127" s="1"/>
      <c r="TV127" s="1"/>
      <c r="TW127" s="1"/>
      <c r="TX127" s="1"/>
      <c r="TY127" s="1"/>
      <c r="TZ127" s="1"/>
      <c r="UA127" s="1"/>
      <c r="UB127" s="1"/>
      <c r="UC127" s="1"/>
      <c r="UD127" s="1"/>
      <c r="UE127" s="1"/>
      <c r="UF127" s="1"/>
      <c r="UG127" s="1"/>
      <c r="UH127" s="1"/>
      <c r="UI127" s="1"/>
      <c r="UJ127" s="1"/>
      <c r="UK127" s="1"/>
      <c r="UL127" s="1"/>
      <c r="UM127" s="1"/>
      <c r="UN127" s="1"/>
      <c r="UO127" s="1"/>
      <c r="UP127" s="1"/>
      <c r="UQ127" s="1"/>
      <c r="UR127" s="1"/>
      <c r="US127" s="1"/>
      <c r="UT127" s="1"/>
      <c r="UU127" s="1"/>
      <c r="UV127" s="1"/>
      <c r="UW127" s="1"/>
      <c r="UX127" s="1"/>
      <c r="UY127" s="1"/>
      <c r="UZ127" s="1"/>
      <c r="VA127" s="1"/>
      <c r="VB127" s="1"/>
      <c r="VC127" s="1"/>
      <c r="VD127" s="1"/>
      <c r="VE127" s="1"/>
      <c r="VF127" s="1"/>
      <c r="VG127" s="1"/>
      <c r="VH127" s="1"/>
      <c r="VI127" s="1"/>
      <c r="VJ127" s="1"/>
      <c r="VK127" s="1"/>
      <c r="VL127" s="1"/>
      <c r="VM127" s="1"/>
      <c r="VN127" s="1"/>
      <c r="VO127" s="1"/>
      <c r="VP127" s="1"/>
      <c r="VQ127" s="1"/>
      <c r="VR127" s="1"/>
      <c r="VS127" s="1"/>
      <c r="VT127" s="1"/>
      <c r="VU127" s="1"/>
      <c r="VV127" s="1"/>
      <c r="VW127" s="1"/>
      <c r="VX127" s="1"/>
      <c r="VY127" s="1"/>
      <c r="VZ127" s="1"/>
      <c r="WA127" s="1"/>
      <c r="WB127" s="1"/>
      <c r="WC127" s="1"/>
      <c r="WD127" s="1"/>
      <c r="WE127" s="1"/>
      <c r="WF127" s="1"/>
      <c r="WG127" s="1"/>
      <c r="WH127" s="1"/>
      <c r="WI127" s="1"/>
      <c r="WJ127" s="1"/>
      <c r="WK127" s="1"/>
      <c r="WL127" s="1"/>
      <c r="WM127" s="1"/>
      <c r="WN127" s="1"/>
      <c r="WO127" s="1"/>
      <c r="WP127" s="1"/>
      <c r="WQ127" s="1"/>
      <c r="WR127" s="1"/>
      <c r="WS127" s="1"/>
      <c r="WT127" s="1"/>
      <c r="WU127" s="1"/>
      <c r="WV127" s="1"/>
      <c r="WW127" s="1"/>
      <c r="WX127" s="1"/>
      <c r="WY127" s="1"/>
      <c r="WZ127" s="1"/>
      <c r="XA127" s="1"/>
      <c r="XB127" s="1"/>
      <c r="XC127" s="1"/>
      <c r="XD127" s="1"/>
      <c r="XE127" s="1"/>
      <c r="XF127" s="1"/>
      <c r="XG127" s="1"/>
      <c r="XH127" s="1"/>
      <c r="XI127" s="1"/>
      <c r="XJ127" s="1"/>
      <c r="XK127" s="1"/>
      <c r="XL127" s="1"/>
      <c r="XM127" s="1"/>
      <c r="XN127" s="1"/>
      <c r="XO127" s="1"/>
      <c r="XP127" s="1"/>
      <c r="XQ127" s="1"/>
      <c r="XR127" s="1"/>
      <c r="XS127" s="1"/>
      <c r="XT127" s="1"/>
      <c r="XU127" s="1"/>
      <c r="XV127" s="1"/>
      <c r="XW127" s="1"/>
      <c r="XX127" s="1"/>
      <c r="XY127" s="1"/>
      <c r="XZ127" s="1"/>
      <c r="YA127" s="1"/>
      <c r="YB127" s="1"/>
      <c r="YC127" s="1"/>
      <c r="YD127" s="1"/>
      <c r="YE127" s="1"/>
      <c r="YF127" s="1"/>
      <c r="YG127" s="1"/>
      <c r="YH127" s="1"/>
      <c r="YI127" s="1"/>
      <c r="YJ127" s="1"/>
      <c r="YK127" s="1"/>
      <c r="YL127" s="1"/>
      <c r="YM127" s="1"/>
      <c r="YN127" s="1"/>
      <c r="YO127" s="1"/>
      <c r="YP127" s="1"/>
      <c r="YQ127" s="1"/>
      <c r="YR127" s="1"/>
      <c r="YS127" s="1"/>
      <c r="YT127" s="1"/>
      <c r="YU127" s="1"/>
      <c r="YV127" s="1"/>
      <c r="YW127" s="1"/>
      <c r="YX127" s="1"/>
      <c r="YY127" s="1"/>
      <c r="YZ127" s="1"/>
      <c r="ZA127" s="1"/>
      <c r="ZB127" s="1"/>
      <c r="ZC127" s="1"/>
      <c r="ZD127" s="1"/>
      <c r="ZE127" s="1"/>
      <c r="ZF127" s="1"/>
      <c r="ZG127" s="1"/>
      <c r="ZH127" s="1"/>
      <c r="ZI127" s="1"/>
      <c r="ZJ127" s="1"/>
      <c r="ZK127" s="1"/>
      <c r="ZL127" s="1"/>
      <c r="ZM127" s="1"/>
      <c r="ZN127" s="1"/>
      <c r="ZO127" s="1"/>
      <c r="ZP127" s="1"/>
      <c r="ZQ127" s="1"/>
      <c r="ZR127" s="1"/>
      <c r="ZS127" s="1"/>
      <c r="ZT127" s="1"/>
      <c r="ZU127" s="1"/>
      <c r="ZV127" s="1"/>
      <c r="ZW127" s="1"/>
      <c r="ZX127" s="1"/>
      <c r="ZY127" s="1"/>
      <c r="ZZ127" s="1"/>
      <c r="AAA127" s="1"/>
      <c r="AAB127" s="1"/>
      <c r="AAC127" s="1"/>
      <c r="AAD127" s="1"/>
      <c r="AAE127" s="1"/>
      <c r="AAF127" s="1"/>
      <c r="AAG127" s="1"/>
      <c r="AAH127" s="1"/>
      <c r="AAI127" s="1"/>
      <c r="AAJ127" s="1"/>
      <c r="AAK127" s="1"/>
      <c r="AAL127" s="1"/>
      <c r="AAM127" s="1"/>
      <c r="AAN127" s="1"/>
      <c r="AAO127" s="1"/>
      <c r="AAP127" s="1"/>
      <c r="AAQ127" s="1"/>
      <c r="AAR127" s="1"/>
      <c r="AAS127" s="1"/>
      <c r="AAT127" s="1"/>
      <c r="AAU127" s="1"/>
      <c r="AAV127" s="1"/>
      <c r="AAW127" s="1"/>
      <c r="AAX127" s="1"/>
      <c r="AAY127" s="1"/>
      <c r="AAZ127" s="1"/>
      <c r="ABA127" s="1"/>
      <c r="ABB127" s="1"/>
      <c r="ABC127" s="1"/>
      <c r="ABD127" s="1"/>
      <c r="ABE127" s="1"/>
      <c r="ABF127" s="1"/>
      <c r="ABG127" s="1"/>
      <c r="ABH127" s="1"/>
      <c r="ABI127" s="1"/>
      <c r="ABJ127" s="1"/>
      <c r="ABK127" s="1"/>
      <c r="ABL127" s="1"/>
      <c r="ABM127" s="1"/>
      <c r="ABN127" s="1"/>
      <c r="ABO127" s="1"/>
      <c r="ABP127" s="1"/>
      <c r="ABQ127" s="1"/>
      <c r="ABR127" s="1"/>
      <c r="ABS127" s="1"/>
      <c r="ABT127" s="1"/>
      <c r="ABU127" s="1"/>
      <c r="ABV127" s="1"/>
      <c r="ABW127" s="1"/>
      <c r="ABX127" s="1"/>
      <c r="ABY127" s="1"/>
      <c r="ABZ127" s="1"/>
      <c r="ACA127" s="1"/>
      <c r="ACB127" s="1"/>
      <c r="ACC127" s="1"/>
      <c r="ACD127" s="1"/>
      <c r="ACE127" s="1"/>
      <c r="ACF127" s="1"/>
      <c r="ACG127" s="1"/>
      <c r="ACH127" s="1"/>
      <c r="ACI127" s="1"/>
      <c r="ACJ127" s="1"/>
      <c r="ACK127" s="1"/>
      <c r="ACL127" s="1"/>
      <c r="ACM127" s="1"/>
      <c r="ACN127" s="1"/>
      <c r="ACO127" s="1"/>
      <c r="ACP127" s="1"/>
      <c r="ACQ127" s="1"/>
      <c r="ACR127" s="1"/>
      <c r="ACS127" s="1"/>
      <c r="ACT127" s="1"/>
      <c r="ACU127" s="1"/>
      <c r="ACV127" s="1"/>
      <c r="ACW127" s="1"/>
      <c r="ACX127" s="1"/>
      <c r="ACY127" s="1"/>
      <c r="ACZ127" s="1"/>
      <c r="ADA127" s="1"/>
      <c r="ADB127" s="1"/>
      <c r="ADC127" s="1"/>
      <c r="ADD127" s="1"/>
      <c r="ADE127" s="1"/>
      <c r="ADF127" s="1"/>
      <c r="ADG127" s="1"/>
      <c r="ADH127" s="1"/>
      <c r="ADI127" s="1"/>
      <c r="ADJ127" s="1"/>
      <c r="ADK127" s="1"/>
      <c r="ADL127" s="1"/>
      <c r="ADM127" s="1"/>
      <c r="ADN127" s="1"/>
      <c r="ADO127" s="1"/>
      <c r="ADP127" s="1"/>
      <c r="ADQ127" s="1"/>
      <c r="ADR127" s="1"/>
      <c r="ADS127" s="1"/>
      <c r="ADT127" s="1"/>
      <c r="ADU127" s="1"/>
      <c r="ADV127" s="1"/>
      <c r="ADW127" s="1"/>
      <c r="ADX127" s="1"/>
      <c r="ADY127" s="1"/>
      <c r="ADZ127" s="1"/>
      <c r="AEA127" s="1"/>
      <c r="AEB127" s="1"/>
      <c r="AEC127" s="1"/>
      <c r="AED127" s="1"/>
      <c r="AEE127" s="1"/>
      <c r="AEF127" s="1"/>
      <c r="AEG127" s="1"/>
      <c r="AEH127" s="1"/>
      <c r="AEI127" s="1"/>
      <c r="AEJ127" s="1"/>
      <c r="AEK127" s="1"/>
      <c r="AEL127" s="1"/>
      <c r="AEM127" s="1"/>
      <c r="AEN127" s="1"/>
      <c r="AEO127" s="1"/>
      <c r="AEP127" s="1"/>
      <c r="AEQ127" s="1"/>
      <c r="AER127" s="1"/>
      <c r="AES127" s="1"/>
      <c r="AET127" s="1"/>
      <c r="AEU127" s="1"/>
      <c r="AEV127" s="1"/>
      <c r="AEW127" s="1"/>
      <c r="AEX127" s="1"/>
      <c r="AEY127" s="1"/>
      <c r="AEZ127" s="1"/>
      <c r="AFA127" s="1"/>
      <c r="AFB127" s="1"/>
      <c r="AFC127" s="1"/>
      <c r="AFD127" s="1"/>
      <c r="AFE127" s="1"/>
      <c r="AFF127" s="1"/>
      <c r="AFG127" s="1"/>
      <c r="AFH127" s="1"/>
      <c r="AFI127" s="1"/>
      <c r="AFJ127" s="1"/>
      <c r="AFK127" s="1"/>
      <c r="AFL127" s="1"/>
      <c r="AFM127" s="1"/>
      <c r="AFN127" s="1"/>
      <c r="AFO127" s="1"/>
      <c r="AFP127" s="1"/>
      <c r="AFQ127" s="1"/>
      <c r="AFR127" s="1"/>
      <c r="AFS127" s="1"/>
      <c r="AFT127" s="1"/>
      <c r="AFU127" s="1"/>
      <c r="AFV127" s="1"/>
      <c r="AFW127" s="1"/>
      <c r="AFX127" s="1"/>
      <c r="AFY127" s="1"/>
      <c r="AFZ127" s="1"/>
      <c r="AGA127" s="1"/>
      <c r="AGB127" s="1"/>
      <c r="AGC127" s="1"/>
      <c r="AGD127" s="1"/>
      <c r="AGE127" s="1"/>
      <c r="AGF127" s="1"/>
      <c r="AGG127" s="1"/>
      <c r="AGH127" s="1"/>
      <c r="AGI127" s="1"/>
      <c r="AGJ127" s="1"/>
      <c r="AGK127" s="1"/>
      <c r="AGL127" s="1"/>
      <c r="AGM127" s="1"/>
      <c r="AGN127" s="1"/>
      <c r="AGO127" s="1"/>
      <c r="AGP127" s="1"/>
      <c r="AGQ127" s="1"/>
      <c r="AGR127" s="1"/>
      <c r="AGS127" s="1"/>
      <c r="AGT127" s="1"/>
      <c r="AGU127" s="1"/>
      <c r="AGV127" s="1"/>
      <c r="AGW127" s="1"/>
      <c r="AGX127" s="1"/>
      <c r="AGY127" s="1"/>
      <c r="AGZ127" s="1"/>
      <c r="AHA127" s="1"/>
      <c r="AHB127" s="1"/>
      <c r="AHC127" s="1"/>
      <c r="AHD127" s="1"/>
      <c r="AHE127" s="1"/>
      <c r="AHF127" s="1"/>
      <c r="AHG127" s="1"/>
      <c r="AHH127" s="1"/>
      <c r="AHI127" s="1"/>
      <c r="AHJ127" s="1"/>
      <c r="AHK127" s="1"/>
      <c r="AHL127" s="1"/>
      <c r="AHM127" s="1"/>
      <c r="AHN127" s="1"/>
      <c r="AHO127" s="1"/>
      <c r="AHP127" s="1"/>
      <c r="AHQ127" s="1"/>
      <c r="AHR127" s="1"/>
      <c r="AHS127" s="1"/>
      <c r="AHT127" s="1"/>
      <c r="AHU127" s="1"/>
      <c r="AHV127" s="1"/>
      <c r="AHW127" s="1"/>
      <c r="AHX127" s="1"/>
      <c r="AHY127" s="1"/>
      <c r="AHZ127" s="1"/>
      <c r="AIA127" s="1"/>
      <c r="AIB127" s="1"/>
      <c r="AIC127" s="1"/>
      <c r="AID127" s="1"/>
      <c r="AIE127" s="1"/>
      <c r="AIF127" s="1"/>
      <c r="AIG127" s="1"/>
      <c r="AIH127" s="1"/>
      <c r="AII127" s="1"/>
      <c r="AIJ127" s="1"/>
      <c r="AIK127" s="1"/>
      <c r="AIL127" s="1"/>
      <c r="AIM127" s="1"/>
      <c r="AIN127" s="1"/>
      <c r="AIO127" s="1"/>
      <c r="AIP127" s="1"/>
      <c r="AIQ127" s="1"/>
      <c r="AIR127" s="1"/>
      <c r="AIS127" s="1"/>
      <c r="AIT127" s="1"/>
      <c r="AIU127" s="1"/>
      <c r="AIV127" s="1"/>
      <c r="AIW127" s="1"/>
      <c r="AIX127" s="1"/>
      <c r="AIY127" s="1"/>
      <c r="AIZ127" s="1"/>
      <c r="AJA127" s="1"/>
      <c r="AJB127" s="1"/>
      <c r="AJC127" s="1"/>
      <c r="AJD127" s="1"/>
      <c r="AJE127" s="1"/>
      <c r="AJF127" s="1"/>
      <c r="AJG127" s="1"/>
      <c r="AJH127" s="1"/>
      <c r="AJI127" s="1"/>
      <c r="AJJ127" s="1"/>
      <c r="AJK127" s="1"/>
      <c r="AJL127" s="1"/>
      <c r="AJM127" s="1"/>
      <c r="AJN127" s="1"/>
      <c r="AJO127" s="1"/>
      <c r="AJP127" s="1"/>
      <c r="AJQ127" s="1"/>
      <c r="AJR127" s="1"/>
      <c r="AJS127" s="1"/>
      <c r="AJT127" s="1"/>
      <c r="AJU127" s="1"/>
      <c r="AJV127" s="1"/>
      <c r="AJW127" s="1"/>
      <c r="AJX127" s="1"/>
      <c r="AJY127" s="1"/>
      <c r="AJZ127" s="1"/>
      <c r="AKA127" s="1"/>
      <c r="AKB127" s="1"/>
      <c r="AKC127" s="1"/>
      <c r="AKD127" s="1"/>
      <c r="AKE127" s="1"/>
      <c r="AKF127" s="1"/>
      <c r="AKG127" s="1"/>
      <c r="AKH127" s="1"/>
      <c r="AKI127" s="1"/>
      <c r="AKJ127" s="1"/>
      <c r="AKK127" s="1"/>
      <c r="AKL127" s="1"/>
      <c r="AKM127" s="1"/>
      <c r="AKN127" s="1"/>
      <c r="AKO127" s="1"/>
      <c r="AKP127" s="1"/>
      <c r="AKQ127" s="1"/>
      <c r="AKR127" s="1"/>
      <c r="AKS127" s="1"/>
      <c r="AKT127" s="1"/>
      <c r="AKU127" s="1"/>
      <c r="AKV127" s="1"/>
      <c r="AKW127" s="1"/>
      <c r="AKX127" s="1"/>
      <c r="AKY127" s="1"/>
      <c r="AKZ127" s="1"/>
      <c r="ALA127" s="1"/>
      <c r="ALB127" s="1"/>
      <c r="ALC127" s="1"/>
      <c r="ALD127" s="1"/>
      <c r="ALE127" s="1"/>
      <c r="ALF127" s="1"/>
      <c r="ALG127" s="1"/>
      <c r="ALH127" s="1"/>
      <c r="ALI127" s="1"/>
      <c r="ALJ127" s="1"/>
      <c r="ALK127" s="1"/>
      <c r="ALL127" s="1"/>
      <c r="ALM127" s="1"/>
      <c r="ALN127" s="1"/>
      <c r="ALO127" s="1"/>
      <c r="ALP127" s="1"/>
      <c r="ALQ127" s="1"/>
      <c r="ALR127" s="1"/>
      <c r="ALS127" s="1"/>
      <c r="ALT127" s="1"/>
      <c r="ALU127" s="1"/>
      <c r="ALV127" s="1"/>
      <c r="ALW127" s="1"/>
      <c r="ALX127" s="1"/>
      <c r="ALY127" s="1"/>
      <c r="ALZ127" s="1"/>
      <c r="AMA127" s="1"/>
      <c r="AMB127" s="1"/>
      <c r="AMC127" s="1"/>
      <c r="AMD127" s="1"/>
      <c r="AME127" s="1"/>
      <c r="AMF127" s="1"/>
      <c r="AMG127" s="1"/>
      <c r="AMH127" s="1"/>
      <c r="AMI127" s="1"/>
      <c r="AMJ127" s="1"/>
      <c r="AMK127" s="1"/>
      <c r="AML127" s="1"/>
      <c r="AMM127" s="1"/>
      <c r="AMN127" s="1"/>
      <c r="AMO127" s="1"/>
      <c r="AMP127" s="1"/>
      <c r="AMQ127" s="1"/>
      <c r="AMR127" s="1"/>
      <c r="AMS127" s="1"/>
      <c r="AMT127" s="1"/>
      <c r="AMU127" s="1"/>
      <c r="AMV127" s="1"/>
      <c r="AMW127" s="1"/>
      <c r="AMX127" s="1"/>
      <c r="AMY127" s="1"/>
      <c r="AMZ127" s="1"/>
      <c r="ANA127" s="1"/>
      <c r="ANB127" s="1"/>
      <c r="ANC127" s="1"/>
      <c r="AND127" s="1"/>
      <c r="ANE127" s="1"/>
      <c r="ANF127" s="1"/>
      <c r="ANG127" s="1"/>
      <c r="ANH127" s="1"/>
      <c r="ANI127" s="1"/>
      <c r="ANJ127" s="1"/>
      <c r="ANK127" s="1"/>
      <c r="ANL127" s="1"/>
      <c r="ANM127" s="1"/>
      <c r="ANN127" s="1"/>
      <c r="ANO127" s="1"/>
      <c r="ANP127" s="1"/>
      <c r="ANQ127" s="1"/>
      <c r="ANR127" s="1"/>
      <c r="ANS127" s="1"/>
      <c r="ANT127" s="1"/>
      <c r="ANU127" s="1"/>
      <c r="ANV127" s="1"/>
      <c r="ANW127" s="1"/>
      <c r="ANX127" s="1"/>
      <c r="ANY127" s="1"/>
      <c r="ANZ127" s="1"/>
      <c r="AOA127" s="1"/>
      <c r="AOB127" s="1"/>
      <c r="AOC127" s="1"/>
      <c r="AOD127" s="1"/>
      <c r="AOE127" s="1"/>
      <c r="AOF127" s="1"/>
      <c r="AOG127" s="1"/>
      <c r="AOH127" s="1"/>
      <c r="AOI127" s="1"/>
      <c r="AOJ127" s="1"/>
      <c r="AOK127" s="1"/>
      <c r="AOL127" s="1"/>
      <c r="AOM127" s="1"/>
      <c r="AON127" s="1"/>
      <c r="AOO127" s="1"/>
      <c r="AOP127" s="1"/>
      <c r="AOQ127" s="1"/>
      <c r="AOR127" s="1"/>
      <c r="AOS127" s="1"/>
      <c r="AOT127" s="1"/>
      <c r="AOU127" s="1"/>
      <c r="AOV127" s="1"/>
      <c r="AOW127" s="1"/>
      <c r="AOX127" s="1"/>
      <c r="AOY127" s="1"/>
      <c r="AOZ127" s="1"/>
      <c r="APA127" s="1"/>
      <c r="APB127" s="1"/>
      <c r="APC127" s="1"/>
      <c r="APD127" s="1"/>
      <c r="APE127" s="1"/>
      <c r="APF127" s="1"/>
      <c r="APG127" s="1"/>
      <c r="APH127" s="1"/>
    </row>
    <row r="128" spans="1:1100" x14ac:dyDescent="0.35">
      <c r="A128" s="11">
        <v>128</v>
      </c>
      <c r="B128" s="225" t="s">
        <v>1189</v>
      </c>
      <c r="C128" s="12" t="s">
        <v>34</v>
      </c>
      <c r="D128" s="12" t="s">
        <v>30</v>
      </c>
      <c r="E128" s="12" t="s">
        <v>1158</v>
      </c>
      <c r="F128" s="1">
        <v>460</v>
      </c>
      <c r="G128" s="1">
        <v>12</v>
      </c>
      <c r="BM128" s="1"/>
      <c r="BN128" s="1"/>
      <c r="BO128" s="1"/>
      <c r="BP128" s="1">
        <v>111459</v>
      </c>
      <c r="BQ128" s="1">
        <v>98132</v>
      </c>
      <c r="BR128" s="1">
        <v>120873</v>
      </c>
      <c r="BS128" s="1">
        <v>116843</v>
      </c>
      <c r="BT128" s="1">
        <v>7192</v>
      </c>
      <c r="BU128" s="1">
        <v>281767</v>
      </c>
      <c r="BV128" s="1">
        <v>169840</v>
      </c>
      <c r="BW128" s="1">
        <v>1083130</v>
      </c>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c r="JO128" s="1"/>
      <c r="JP128" s="1"/>
      <c r="JQ128" s="1"/>
      <c r="JR128" s="1"/>
      <c r="JS128" s="1"/>
      <c r="JT128" s="1"/>
      <c r="JU128" s="1"/>
      <c r="JV128" s="1"/>
      <c r="JW128" s="1"/>
      <c r="JX128" s="1"/>
      <c r="JY128" s="1"/>
      <c r="JZ128" s="1"/>
      <c r="KA128" s="1"/>
      <c r="KB128" s="1"/>
      <c r="KC128" s="1"/>
      <c r="KD128" s="1"/>
      <c r="KE128" s="1"/>
      <c r="KF128" s="1"/>
      <c r="KG128" s="1"/>
      <c r="KH128" s="1"/>
      <c r="KI128" s="1"/>
      <c r="KJ128" s="1"/>
      <c r="KK128" s="1"/>
      <c r="KL128" s="1"/>
      <c r="KM128" s="1"/>
      <c r="KN128" s="1"/>
      <c r="KO128" s="1"/>
      <c r="KP128" s="1"/>
      <c r="KQ128" s="1"/>
      <c r="KR128" s="1"/>
      <c r="KS128" s="1"/>
      <c r="KT128" s="1"/>
      <c r="KU128" s="1"/>
      <c r="KV128" s="1"/>
      <c r="KW128" s="1"/>
      <c r="KX128" s="1"/>
      <c r="KY128" s="1"/>
      <c r="KZ128" s="1"/>
      <c r="LA128" s="1"/>
      <c r="LB128" s="1"/>
      <c r="LC128" s="1"/>
      <c r="LD128" s="1"/>
      <c r="LE128" s="1"/>
      <c r="LF128" s="1"/>
      <c r="LG128" s="1"/>
      <c r="LH128" s="1"/>
      <c r="LI128" s="1"/>
      <c r="LJ128" s="1"/>
      <c r="LK128" s="1"/>
      <c r="LL128" s="1"/>
      <c r="LM128" s="1"/>
      <c r="LN128" s="1"/>
      <c r="LO128" s="1"/>
      <c r="LP128" s="1"/>
      <c r="LQ128" s="1"/>
      <c r="LR128" s="1"/>
      <c r="LS128" s="1"/>
      <c r="LT128" s="1"/>
      <c r="LU128" s="1"/>
      <c r="LV128" s="1"/>
      <c r="LW128" s="1"/>
      <c r="LX128" s="1"/>
      <c r="LY128" s="1"/>
      <c r="LZ128" s="1"/>
      <c r="MA128" s="1"/>
      <c r="MB128" s="1"/>
      <c r="MC128" s="1"/>
      <c r="MD128" s="1"/>
      <c r="ME128" s="1"/>
      <c r="MF128" s="1"/>
      <c r="MG128" s="1"/>
      <c r="MH128" s="1"/>
      <c r="MI128" s="1"/>
      <c r="MJ128" s="1"/>
      <c r="MK128" s="1"/>
      <c r="ML128" s="1"/>
      <c r="MM128" s="1"/>
      <c r="MN128" s="1"/>
      <c r="MO128" s="1"/>
      <c r="MP128" s="1"/>
      <c r="MQ128" s="1"/>
      <c r="MR128" s="1"/>
      <c r="MS128" s="1"/>
      <c r="MT128" s="1"/>
      <c r="MU128" s="1"/>
      <c r="MV128" s="1"/>
      <c r="MW128" s="1"/>
      <c r="MX128" s="1"/>
      <c r="MY128" s="1"/>
      <c r="MZ128" s="1"/>
      <c r="NA128" s="1"/>
      <c r="NB128" s="1"/>
      <c r="NC128" s="1"/>
      <c r="ND128" s="1"/>
      <c r="NE128" s="1"/>
      <c r="NF128" s="1"/>
      <c r="NG128" s="1"/>
      <c r="NH128" s="1"/>
      <c r="NI128" s="1"/>
      <c r="NJ128" s="1"/>
      <c r="NK128" s="1"/>
      <c r="NL128" s="1"/>
      <c r="NM128" s="1"/>
      <c r="NN128" s="1"/>
      <c r="NO128" s="1"/>
      <c r="NP128" s="1"/>
      <c r="NQ128" s="1"/>
      <c r="NR128" s="1"/>
      <c r="NS128" s="1"/>
      <c r="NT128" s="1"/>
      <c r="NU128" s="1"/>
      <c r="NV128" s="1"/>
      <c r="NW128" s="1"/>
      <c r="NX128" s="1"/>
      <c r="NY128" s="1"/>
      <c r="NZ128" s="1"/>
      <c r="OA128" s="1"/>
      <c r="OB128" s="1"/>
      <c r="OC128" s="1"/>
      <c r="OD128" s="1"/>
      <c r="OE128" s="1"/>
      <c r="OF128" s="1"/>
      <c r="OG128" s="1"/>
      <c r="OH128" s="1"/>
      <c r="OI128" s="1"/>
      <c r="OJ128" s="1"/>
      <c r="OK128" s="1"/>
      <c r="OL128" s="1"/>
      <c r="OM128" s="1"/>
      <c r="ON128" s="1"/>
      <c r="OO128" s="1"/>
      <c r="OP128" s="1"/>
      <c r="OQ128" s="1"/>
      <c r="OR128" s="1"/>
      <c r="OS128" s="1"/>
      <c r="OT128" s="1"/>
      <c r="OU128" s="1"/>
      <c r="OV128" s="1"/>
      <c r="OW128" s="1"/>
      <c r="OX128" s="1"/>
      <c r="OY128" s="1"/>
      <c r="OZ128" s="1"/>
      <c r="PA128" s="1"/>
      <c r="PB128" s="1"/>
      <c r="PC128" s="1"/>
      <c r="PD128" s="1"/>
      <c r="PE128" s="1"/>
      <c r="PF128" s="1"/>
      <c r="PG128" s="1"/>
      <c r="PH128" s="1"/>
      <c r="PI128" s="1"/>
      <c r="PJ128" s="1"/>
      <c r="PK128" s="1"/>
      <c r="PL128" s="1"/>
      <c r="PM128" s="1"/>
      <c r="PN128" s="1"/>
      <c r="PO128" s="1"/>
      <c r="PP128" s="1"/>
      <c r="PQ128" s="1"/>
      <c r="PR128" s="1"/>
      <c r="PS128" s="1"/>
      <c r="PT128" s="1"/>
      <c r="PU128" s="1"/>
      <c r="PV128" s="1"/>
      <c r="PW128" s="1"/>
      <c r="PX128" s="1"/>
      <c r="PY128" s="1"/>
      <c r="PZ128" s="1"/>
      <c r="QA128" s="1"/>
      <c r="QB128" s="1"/>
      <c r="QC128" s="1"/>
      <c r="QD128" s="1"/>
      <c r="QE128" s="1"/>
      <c r="QF128" s="1"/>
      <c r="QG128" s="1"/>
      <c r="QH128" s="1"/>
      <c r="QI128" s="1"/>
      <c r="QJ128" s="1"/>
      <c r="QK128" s="1"/>
      <c r="QL128" s="1"/>
      <c r="QM128" s="1"/>
      <c r="QN128" s="1"/>
      <c r="QO128" s="1"/>
      <c r="QP128" s="1"/>
      <c r="QQ128" s="1"/>
      <c r="QR128" s="1"/>
      <c r="QS128" s="1"/>
      <c r="QT128" s="1"/>
      <c r="QU128" s="1"/>
      <c r="QV128" s="1"/>
      <c r="QW128" s="1"/>
      <c r="QX128" s="1"/>
      <c r="QY128" s="1"/>
      <c r="QZ128" s="1"/>
      <c r="RA128" s="1"/>
      <c r="RB128" s="1"/>
      <c r="RC128" s="1"/>
      <c r="RD128" s="1"/>
      <c r="RE128" s="1"/>
      <c r="RF128" s="1"/>
      <c r="RG128" s="1"/>
      <c r="RH128" s="1"/>
      <c r="RI128" s="1"/>
      <c r="RJ128" s="1"/>
      <c r="RK128" s="1"/>
      <c r="RL128" s="1"/>
      <c r="RM128" s="1"/>
      <c r="RN128" s="1"/>
      <c r="RO128" s="1"/>
      <c r="RP128" s="1"/>
      <c r="RQ128" s="1"/>
      <c r="RR128" s="1"/>
      <c r="RS128" s="1"/>
      <c r="RT128" s="1"/>
      <c r="RU128" s="1"/>
      <c r="RV128" s="1"/>
      <c r="RW128" s="1"/>
      <c r="RX128" s="1"/>
      <c r="RY128" s="1"/>
      <c r="RZ128" s="1"/>
      <c r="SA128" s="1"/>
      <c r="SB128" s="1"/>
      <c r="SC128" s="1"/>
      <c r="SD128" s="1"/>
      <c r="SE128" s="1"/>
      <c r="SF128" s="1"/>
      <c r="SG128" s="1"/>
      <c r="SH128" s="1"/>
      <c r="SI128" s="1"/>
      <c r="SJ128" s="1"/>
      <c r="SK128" s="1"/>
      <c r="SL128" s="1"/>
      <c r="SM128" s="1"/>
      <c r="SN128" s="1"/>
      <c r="SO128" s="1"/>
      <c r="SP128" s="1"/>
      <c r="SQ128" s="1"/>
      <c r="SR128" s="1"/>
      <c r="SS128" s="1"/>
      <c r="ST128" s="1"/>
      <c r="SU128" s="1"/>
      <c r="SV128" s="1"/>
      <c r="SW128" s="1"/>
      <c r="SX128" s="1"/>
      <c r="SY128" s="1"/>
      <c r="SZ128" s="1"/>
      <c r="TA128" s="1"/>
      <c r="TB128" s="1"/>
      <c r="TC128" s="1"/>
      <c r="TD128" s="1"/>
      <c r="TE128" s="1"/>
      <c r="TF128" s="1"/>
      <c r="TG128" s="1"/>
      <c r="TH128" s="1"/>
      <c r="TI128" s="1"/>
      <c r="TJ128" s="1"/>
      <c r="TK128" s="1"/>
      <c r="TL128" s="1"/>
      <c r="TM128" s="1"/>
      <c r="TN128" s="1"/>
      <c r="TO128" s="1"/>
      <c r="TP128" s="1"/>
      <c r="TQ128" s="1"/>
      <c r="TR128" s="1"/>
      <c r="TS128" s="1"/>
      <c r="TT128" s="1"/>
      <c r="TU128" s="1"/>
      <c r="TV128" s="1"/>
      <c r="TW128" s="1"/>
      <c r="TX128" s="1"/>
      <c r="TY128" s="1"/>
      <c r="TZ128" s="1"/>
      <c r="UA128" s="1"/>
      <c r="UB128" s="1"/>
      <c r="UC128" s="1"/>
      <c r="UD128" s="1"/>
      <c r="UE128" s="1"/>
      <c r="UF128" s="1"/>
      <c r="UG128" s="1"/>
      <c r="UH128" s="1"/>
      <c r="UI128" s="1"/>
      <c r="UJ128" s="1"/>
      <c r="UK128" s="1"/>
      <c r="UL128" s="1"/>
      <c r="UM128" s="1"/>
      <c r="UN128" s="1"/>
      <c r="UO128" s="1"/>
      <c r="UP128" s="1"/>
      <c r="UQ128" s="1"/>
      <c r="UR128" s="1"/>
      <c r="US128" s="1"/>
      <c r="UT128" s="1"/>
      <c r="UU128" s="1"/>
      <c r="UV128" s="1"/>
      <c r="UW128" s="1"/>
      <c r="UX128" s="1"/>
      <c r="UY128" s="1"/>
      <c r="UZ128" s="1"/>
      <c r="VA128" s="1"/>
      <c r="VB128" s="1"/>
      <c r="VC128" s="1"/>
      <c r="VD128" s="1"/>
      <c r="VE128" s="1"/>
      <c r="VF128" s="1"/>
      <c r="VG128" s="1"/>
      <c r="VH128" s="1"/>
      <c r="VI128" s="1"/>
      <c r="VJ128" s="1"/>
      <c r="VK128" s="1"/>
      <c r="VL128" s="1"/>
      <c r="VM128" s="1"/>
      <c r="VN128" s="1"/>
      <c r="VO128" s="1"/>
      <c r="VP128" s="1"/>
      <c r="VQ128" s="1"/>
      <c r="VR128" s="1"/>
      <c r="VS128" s="1"/>
      <c r="VT128" s="1"/>
      <c r="VU128" s="1"/>
      <c r="VV128" s="1"/>
      <c r="VW128" s="1"/>
      <c r="VX128" s="1"/>
      <c r="VY128" s="1"/>
      <c r="VZ128" s="1"/>
      <c r="WA128" s="1"/>
      <c r="WB128" s="1"/>
      <c r="WC128" s="1"/>
      <c r="WD128" s="1"/>
      <c r="WE128" s="1"/>
      <c r="WF128" s="1"/>
      <c r="WG128" s="1"/>
      <c r="WH128" s="1"/>
      <c r="WI128" s="1"/>
      <c r="WJ128" s="1"/>
      <c r="WK128" s="1"/>
      <c r="WL128" s="1"/>
      <c r="WM128" s="1"/>
      <c r="WN128" s="1"/>
      <c r="WO128" s="1"/>
      <c r="WP128" s="1"/>
      <c r="WQ128" s="1"/>
      <c r="WR128" s="1"/>
      <c r="WS128" s="1"/>
      <c r="WT128" s="1"/>
      <c r="WU128" s="1"/>
      <c r="WV128" s="1"/>
      <c r="WW128" s="1"/>
      <c r="WX128" s="1"/>
      <c r="WY128" s="1"/>
      <c r="WZ128" s="1"/>
      <c r="XA128" s="1"/>
      <c r="XB128" s="1"/>
      <c r="XC128" s="1"/>
      <c r="XD128" s="1"/>
      <c r="XE128" s="1"/>
      <c r="XF128" s="1"/>
      <c r="XG128" s="1"/>
      <c r="XH128" s="1"/>
      <c r="XI128" s="1"/>
      <c r="XJ128" s="1"/>
      <c r="XK128" s="1"/>
      <c r="XL128" s="1"/>
      <c r="XM128" s="1"/>
      <c r="XN128" s="1"/>
      <c r="XO128" s="1"/>
      <c r="XP128" s="1"/>
      <c r="XQ128" s="1"/>
      <c r="XR128" s="1"/>
      <c r="XS128" s="1"/>
      <c r="XT128" s="1"/>
      <c r="XU128" s="1"/>
      <c r="XV128" s="1"/>
      <c r="XW128" s="1"/>
      <c r="XX128" s="1"/>
      <c r="XY128" s="1"/>
      <c r="XZ128" s="1"/>
      <c r="YA128" s="1"/>
      <c r="YB128" s="1"/>
      <c r="YC128" s="1"/>
      <c r="YD128" s="1"/>
      <c r="YE128" s="1"/>
      <c r="YF128" s="1"/>
      <c r="YG128" s="1"/>
      <c r="YH128" s="1"/>
      <c r="YI128" s="1"/>
      <c r="YJ128" s="1"/>
      <c r="YK128" s="1"/>
      <c r="YL128" s="1"/>
      <c r="YM128" s="1"/>
      <c r="YN128" s="1"/>
      <c r="YO128" s="1"/>
      <c r="YP128" s="1"/>
      <c r="YQ128" s="1"/>
      <c r="YR128" s="1"/>
      <c r="YS128" s="1"/>
      <c r="YT128" s="1"/>
      <c r="YU128" s="1"/>
      <c r="YV128" s="1"/>
      <c r="YW128" s="1"/>
      <c r="YX128" s="1"/>
      <c r="YY128" s="1"/>
      <c r="YZ128" s="1"/>
      <c r="ZA128" s="1"/>
      <c r="ZB128" s="1"/>
      <c r="ZC128" s="1"/>
      <c r="ZD128" s="1"/>
      <c r="ZE128" s="1"/>
      <c r="ZF128" s="1"/>
      <c r="ZG128" s="1"/>
      <c r="ZH128" s="1"/>
      <c r="ZI128" s="1"/>
      <c r="ZJ128" s="1"/>
      <c r="ZK128" s="1"/>
      <c r="ZL128" s="1"/>
      <c r="ZM128" s="1"/>
      <c r="ZN128" s="1"/>
      <c r="ZO128" s="1"/>
      <c r="ZP128" s="1"/>
      <c r="ZQ128" s="1"/>
      <c r="ZR128" s="1"/>
      <c r="ZS128" s="1"/>
      <c r="ZT128" s="1"/>
      <c r="ZU128" s="1"/>
      <c r="ZV128" s="1"/>
      <c r="ZW128" s="1"/>
      <c r="ZX128" s="1"/>
      <c r="ZY128" s="1"/>
      <c r="ZZ128" s="1"/>
      <c r="AAA128" s="1"/>
      <c r="AAB128" s="1"/>
      <c r="AAC128" s="1"/>
      <c r="AAD128" s="1"/>
      <c r="AAE128" s="1"/>
      <c r="AAF128" s="1"/>
      <c r="AAG128" s="1"/>
      <c r="AAH128" s="1"/>
      <c r="AAI128" s="1"/>
      <c r="AAJ128" s="1"/>
      <c r="AAK128" s="1"/>
      <c r="AAL128" s="1"/>
      <c r="AAM128" s="1"/>
      <c r="AAN128" s="1"/>
      <c r="AAO128" s="1"/>
      <c r="AAP128" s="1"/>
      <c r="AAQ128" s="1"/>
      <c r="AAR128" s="1"/>
      <c r="AAS128" s="1"/>
      <c r="AAT128" s="1"/>
      <c r="AAU128" s="1"/>
      <c r="AAV128" s="1"/>
      <c r="AAW128" s="1"/>
      <c r="AAX128" s="1"/>
      <c r="AAY128" s="1"/>
      <c r="AAZ128" s="1"/>
      <c r="ABA128" s="1"/>
      <c r="ABB128" s="1"/>
      <c r="ABC128" s="1"/>
      <c r="ABD128" s="1"/>
      <c r="ABE128" s="1"/>
      <c r="ABF128" s="1"/>
      <c r="ABG128" s="1"/>
      <c r="ABH128" s="1"/>
      <c r="ABI128" s="1"/>
      <c r="ABJ128" s="1"/>
      <c r="ABK128" s="1"/>
      <c r="ABL128" s="1"/>
      <c r="ABM128" s="1"/>
      <c r="ABN128" s="1"/>
      <c r="ABO128" s="1"/>
      <c r="ABP128" s="1"/>
      <c r="ABQ128" s="1"/>
      <c r="ABR128" s="1"/>
      <c r="ABS128" s="1"/>
      <c r="ABT128" s="1"/>
      <c r="ABU128" s="1"/>
      <c r="ABV128" s="1"/>
      <c r="ABW128" s="1"/>
      <c r="ABX128" s="1"/>
      <c r="ABY128" s="1"/>
      <c r="ABZ128" s="1"/>
      <c r="ACA128" s="1"/>
      <c r="ACB128" s="1"/>
      <c r="ACC128" s="1"/>
      <c r="ACD128" s="1"/>
      <c r="ACE128" s="1"/>
      <c r="ACF128" s="1"/>
      <c r="ACG128" s="1"/>
      <c r="ACH128" s="1"/>
      <c r="ACI128" s="1"/>
      <c r="ACJ128" s="1"/>
      <c r="ACK128" s="1"/>
      <c r="ACL128" s="1"/>
      <c r="ACM128" s="1"/>
      <c r="ACN128" s="1"/>
      <c r="ACO128" s="1"/>
      <c r="ACP128" s="1"/>
      <c r="ACQ128" s="1"/>
      <c r="ACR128" s="1"/>
      <c r="ACS128" s="1"/>
      <c r="ACT128" s="1"/>
      <c r="ACU128" s="1"/>
      <c r="ACV128" s="1"/>
      <c r="ACW128" s="1"/>
      <c r="ACX128" s="1"/>
      <c r="ACY128" s="1"/>
      <c r="ACZ128" s="1"/>
      <c r="ADA128" s="1"/>
      <c r="ADB128" s="1"/>
      <c r="ADC128" s="1"/>
      <c r="ADD128" s="1"/>
      <c r="ADE128" s="1"/>
      <c r="ADF128" s="1"/>
      <c r="ADG128" s="1"/>
      <c r="ADH128" s="1"/>
      <c r="ADI128" s="1"/>
      <c r="ADJ128" s="1"/>
      <c r="ADK128" s="1"/>
      <c r="ADL128" s="1"/>
      <c r="ADM128" s="1"/>
      <c r="ADN128" s="1"/>
      <c r="ADO128" s="1"/>
      <c r="ADP128" s="1"/>
      <c r="ADQ128" s="1"/>
      <c r="ADR128" s="1"/>
      <c r="ADS128" s="1"/>
      <c r="ADT128" s="1"/>
      <c r="ADU128" s="1"/>
      <c r="ADV128" s="1"/>
      <c r="ADW128" s="1"/>
      <c r="ADX128" s="1"/>
      <c r="ADY128" s="1"/>
      <c r="ADZ128" s="1"/>
      <c r="AEA128" s="1"/>
      <c r="AEB128" s="1"/>
      <c r="AEC128" s="1"/>
      <c r="AED128" s="1"/>
      <c r="AEE128" s="1"/>
      <c r="AEF128" s="1"/>
      <c r="AEG128" s="1"/>
      <c r="AEH128" s="1"/>
      <c r="AEI128" s="1"/>
      <c r="AEJ128" s="1"/>
      <c r="AEK128" s="1"/>
      <c r="AEL128" s="1"/>
      <c r="AEM128" s="1"/>
      <c r="AEN128" s="1"/>
      <c r="AEO128" s="1"/>
      <c r="AEP128" s="1"/>
      <c r="AEQ128" s="1"/>
      <c r="AER128" s="1"/>
      <c r="AES128" s="1"/>
      <c r="AET128" s="1"/>
      <c r="AEU128" s="1"/>
      <c r="AEV128" s="1"/>
      <c r="AEW128" s="1"/>
      <c r="AEX128" s="1"/>
      <c r="AEY128" s="1"/>
      <c r="AEZ128" s="1"/>
      <c r="AFA128" s="1"/>
      <c r="AFB128" s="1"/>
      <c r="AFC128" s="1"/>
      <c r="AFD128" s="1"/>
      <c r="AFE128" s="1"/>
      <c r="AFF128" s="1"/>
      <c r="AFG128" s="1"/>
      <c r="AFH128" s="1"/>
      <c r="AFI128" s="1"/>
      <c r="AFJ128" s="1"/>
      <c r="AFK128" s="1"/>
      <c r="AFL128" s="1"/>
      <c r="AFM128" s="1"/>
      <c r="AFN128" s="1"/>
      <c r="AFO128" s="1"/>
      <c r="AFP128" s="1"/>
      <c r="AFQ128" s="1"/>
      <c r="AFR128" s="1"/>
      <c r="AFS128" s="1"/>
      <c r="AFT128" s="1"/>
      <c r="AFU128" s="1"/>
      <c r="AFV128" s="1"/>
      <c r="AFW128" s="1"/>
      <c r="AFX128" s="1"/>
      <c r="AFY128" s="1"/>
      <c r="AFZ128" s="1"/>
      <c r="AGA128" s="1"/>
      <c r="AGB128" s="1"/>
      <c r="AGC128" s="1"/>
      <c r="AGD128" s="1"/>
      <c r="AGE128" s="1"/>
      <c r="AGF128" s="1"/>
      <c r="AGG128" s="1"/>
      <c r="AGH128" s="1"/>
      <c r="AGI128" s="1"/>
      <c r="AGJ128" s="1"/>
      <c r="AGK128" s="1"/>
      <c r="AGL128" s="1"/>
      <c r="AGM128" s="1"/>
      <c r="AGN128" s="1"/>
      <c r="AGO128" s="1"/>
      <c r="AGP128" s="1"/>
      <c r="AGQ128" s="1"/>
      <c r="AGR128" s="1"/>
      <c r="AGS128" s="1"/>
      <c r="AGT128" s="1"/>
      <c r="AGU128" s="1"/>
      <c r="AGV128" s="1"/>
      <c r="AGW128" s="1"/>
      <c r="AGX128" s="1"/>
      <c r="AGY128" s="1"/>
      <c r="AGZ128" s="1"/>
      <c r="AHA128" s="1"/>
      <c r="AHB128" s="1"/>
      <c r="AHC128" s="1"/>
      <c r="AHD128" s="1"/>
      <c r="AHE128" s="1"/>
      <c r="AHF128" s="1"/>
      <c r="AHG128" s="1"/>
      <c r="AHH128" s="1"/>
      <c r="AHI128" s="1"/>
      <c r="AHJ128" s="1"/>
      <c r="AHK128" s="1"/>
      <c r="AHL128" s="1"/>
      <c r="AHM128" s="1"/>
      <c r="AHN128" s="1"/>
      <c r="AHO128" s="1"/>
      <c r="AHP128" s="1"/>
      <c r="AHQ128" s="1"/>
      <c r="AHR128" s="1"/>
      <c r="AHS128" s="1"/>
      <c r="AHT128" s="1"/>
      <c r="AHU128" s="1"/>
      <c r="AHV128" s="1"/>
      <c r="AHW128" s="1"/>
      <c r="AHX128" s="1"/>
      <c r="AHY128" s="1"/>
      <c r="AHZ128" s="1"/>
      <c r="AIA128" s="1"/>
      <c r="AIB128" s="1"/>
      <c r="AIC128" s="1"/>
      <c r="AID128" s="1"/>
      <c r="AIE128" s="1"/>
      <c r="AIF128" s="1"/>
      <c r="AIG128" s="1"/>
      <c r="AIH128" s="1"/>
      <c r="AII128" s="1"/>
      <c r="AIJ128" s="1"/>
      <c r="AIK128" s="1"/>
      <c r="AIL128" s="1"/>
      <c r="AIM128" s="1"/>
      <c r="AIN128" s="1"/>
      <c r="AIO128" s="1"/>
      <c r="AIP128" s="1"/>
      <c r="AIQ128" s="1"/>
      <c r="AIR128" s="1"/>
      <c r="AIS128" s="1"/>
      <c r="AIT128" s="1"/>
      <c r="AIU128" s="1"/>
      <c r="AIV128" s="1"/>
      <c r="AIW128" s="1"/>
      <c r="AIX128" s="1"/>
      <c r="AIY128" s="1"/>
      <c r="AIZ128" s="1"/>
      <c r="AJA128" s="1"/>
      <c r="AJB128" s="1"/>
      <c r="AJC128" s="1"/>
      <c r="AJD128" s="1"/>
      <c r="AJE128" s="1"/>
      <c r="AJF128" s="1"/>
      <c r="AJG128" s="1"/>
      <c r="AJH128" s="1"/>
      <c r="AJI128" s="1"/>
      <c r="AJJ128" s="1"/>
      <c r="AJK128" s="1"/>
      <c r="AJL128" s="1"/>
      <c r="AJM128" s="1"/>
      <c r="AJN128" s="1"/>
      <c r="AJO128" s="1"/>
      <c r="AJP128" s="1"/>
      <c r="AJQ128" s="1"/>
      <c r="AJR128" s="1"/>
      <c r="AJS128" s="1"/>
      <c r="AJT128" s="1"/>
      <c r="AJU128" s="1"/>
      <c r="AJV128" s="1"/>
      <c r="AJW128" s="1"/>
      <c r="AJX128" s="1"/>
      <c r="AJY128" s="1"/>
      <c r="AJZ128" s="1"/>
      <c r="AKA128" s="1"/>
      <c r="AKB128" s="1"/>
      <c r="AKC128" s="1"/>
      <c r="AKD128" s="1"/>
      <c r="AKE128" s="1"/>
      <c r="AKF128" s="1"/>
      <c r="AKG128" s="1"/>
      <c r="AKH128" s="1"/>
      <c r="AKI128" s="1"/>
      <c r="AKJ128" s="1"/>
      <c r="AKK128" s="1"/>
      <c r="AKL128" s="1"/>
      <c r="AKM128" s="1"/>
      <c r="AKN128" s="1"/>
      <c r="AKO128" s="1"/>
      <c r="AKP128" s="1"/>
      <c r="AKQ128" s="1"/>
      <c r="AKR128" s="1"/>
      <c r="AKS128" s="1"/>
      <c r="AKT128" s="1"/>
      <c r="AKU128" s="1"/>
      <c r="AKV128" s="1"/>
      <c r="AKW128" s="1"/>
      <c r="AKX128" s="1"/>
      <c r="AKY128" s="1"/>
      <c r="AKZ128" s="1"/>
      <c r="ALA128" s="1"/>
      <c r="ALB128" s="1"/>
      <c r="ALC128" s="1"/>
      <c r="ALD128" s="1"/>
      <c r="ALE128" s="1"/>
      <c r="ALF128" s="1"/>
      <c r="ALG128" s="1"/>
      <c r="ALH128" s="1"/>
      <c r="ALI128" s="1"/>
      <c r="ALJ128" s="1"/>
      <c r="ALK128" s="1"/>
      <c r="ALL128" s="1"/>
      <c r="ALM128" s="1"/>
      <c r="ALN128" s="1"/>
      <c r="ALO128" s="1"/>
      <c r="ALP128" s="1"/>
      <c r="ALQ128" s="1"/>
      <c r="ALR128" s="1"/>
      <c r="ALS128" s="1"/>
      <c r="ALT128" s="1"/>
      <c r="ALU128" s="1"/>
      <c r="ALV128" s="1"/>
      <c r="ALW128" s="1"/>
      <c r="ALX128" s="1"/>
      <c r="ALY128" s="1"/>
      <c r="ALZ128" s="1"/>
      <c r="AMA128" s="1"/>
      <c r="AMB128" s="1"/>
      <c r="AMC128" s="1"/>
      <c r="AMD128" s="1"/>
      <c r="AME128" s="1"/>
      <c r="AMF128" s="1"/>
      <c r="AMG128" s="1"/>
      <c r="AMH128" s="1"/>
      <c r="AMI128" s="1"/>
      <c r="AMJ128" s="1"/>
      <c r="AMK128" s="1"/>
      <c r="AML128" s="1"/>
      <c r="AMM128" s="1"/>
      <c r="AMN128" s="1"/>
      <c r="AMO128" s="1"/>
      <c r="AMP128" s="1"/>
      <c r="AMQ128" s="1"/>
      <c r="AMR128" s="1"/>
      <c r="AMS128" s="1"/>
      <c r="AMT128" s="1"/>
      <c r="AMU128" s="1"/>
      <c r="AMV128" s="1"/>
      <c r="AMW128" s="1"/>
      <c r="AMX128" s="1"/>
      <c r="AMY128" s="1"/>
      <c r="AMZ128" s="1"/>
      <c r="ANA128" s="1"/>
      <c r="ANB128" s="1"/>
      <c r="ANC128" s="1"/>
      <c r="AND128" s="1"/>
      <c r="ANE128" s="1"/>
      <c r="ANF128" s="1"/>
      <c r="ANG128" s="1"/>
      <c r="ANH128" s="1"/>
      <c r="ANI128" s="1"/>
      <c r="ANJ128" s="1"/>
      <c r="ANK128" s="1"/>
      <c r="ANL128" s="1"/>
      <c r="ANM128" s="1"/>
      <c r="ANN128" s="1"/>
      <c r="ANO128" s="1"/>
      <c r="ANP128" s="1"/>
      <c r="ANQ128" s="1"/>
      <c r="ANR128" s="1"/>
      <c r="ANS128" s="1"/>
      <c r="ANT128" s="1"/>
      <c r="ANU128" s="1"/>
      <c r="ANV128" s="1"/>
      <c r="ANW128" s="1"/>
      <c r="ANX128" s="1"/>
      <c r="ANY128" s="1"/>
      <c r="ANZ128" s="1"/>
      <c r="AOA128" s="1"/>
      <c r="AOB128" s="1"/>
      <c r="AOC128" s="1"/>
      <c r="AOD128" s="1"/>
      <c r="AOE128" s="1"/>
      <c r="AOF128" s="1"/>
      <c r="AOG128" s="1"/>
      <c r="AOH128" s="1"/>
      <c r="AOI128" s="1"/>
      <c r="AOJ128" s="1"/>
      <c r="AOK128" s="1"/>
      <c r="AOL128" s="1"/>
      <c r="AOM128" s="1"/>
      <c r="AON128" s="1"/>
      <c r="AOO128" s="1"/>
      <c r="AOP128" s="1"/>
      <c r="AOQ128" s="1"/>
      <c r="AOR128" s="1"/>
      <c r="AOS128" s="1"/>
      <c r="AOT128" s="1"/>
      <c r="AOU128" s="1"/>
      <c r="AOV128" s="1"/>
      <c r="AOW128" s="1"/>
      <c r="AOX128" s="1"/>
      <c r="AOY128" s="1"/>
      <c r="AOZ128" s="1"/>
      <c r="APA128" s="1"/>
      <c r="APB128" s="1"/>
      <c r="APC128" s="1"/>
      <c r="APD128" s="1"/>
      <c r="APE128" s="1"/>
      <c r="APF128" s="1"/>
      <c r="APG128" s="1"/>
      <c r="APH128" s="1"/>
    </row>
    <row r="129" spans="1:1100" x14ac:dyDescent="0.35">
      <c r="A129" s="11">
        <v>129</v>
      </c>
      <c r="B129" s="225" t="s">
        <v>1187</v>
      </c>
      <c r="C129" s="12" t="s">
        <v>34</v>
      </c>
      <c r="D129" s="12" t="s">
        <v>30</v>
      </c>
      <c r="E129" s="12" t="s">
        <v>1158</v>
      </c>
      <c r="F129" s="1">
        <v>573</v>
      </c>
      <c r="G129" s="1">
        <v>12</v>
      </c>
      <c r="BM129" s="1"/>
      <c r="BN129" s="1"/>
      <c r="BO129" s="1"/>
      <c r="BP129" s="1">
        <v>44447</v>
      </c>
      <c r="BQ129" s="1">
        <v>33995</v>
      </c>
      <c r="BR129" s="1">
        <v>43699</v>
      </c>
      <c r="BS129" s="1">
        <v>43699</v>
      </c>
      <c r="BT129" s="1">
        <v>7365</v>
      </c>
      <c r="BU129" s="1">
        <v>97220</v>
      </c>
      <c r="BV129" s="1">
        <v>61814</v>
      </c>
      <c r="BW129" s="1">
        <v>358426</v>
      </c>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c r="JM129" s="1"/>
      <c r="JN129" s="1"/>
      <c r="JO129" s="1"/>
      <c r="JP129" s="1"/>
      <c r="JQ129" s="1"/>
      <c r="JR129" s="1"/>
      <c r="JS129" s="1"/>
      <c r="JT129" s="1"/>
      <c r="JU129" s="1"/>
      <c r="JV129" s="1"/>
      <c r="JW129" s="1"/>
      <c r="JX129" s="1"/>
      <c r="JY129" s="1"/>
      <c r="JZ129" s="1"/>
      <c r="KA129" s="1"/>
      <c r="KB129" s="1"/>
      <c r="KC129" s="1"/>
      <c r="KD129" s="1"/>
      <c r="KE129" s="1"/>
      <c r="KF129" s="1"/>
      <c r="KG129" s="1"/>
      <c r="KH129" s="1"/>
      <c r="KI129" s="1"/>
      <c r="KJ129" s="1"/>
      <c r="KK129" s="1"/>
      <c r="KL129" s="1"/>
      <c r="KM129" s="1"/>
      <c r="KN129" s="1"/>
      <c r="KO129" s="1"/>
      <c r="KP129" s="1"/>
      <c r="KQ129" s="1"/>
      <c r="KR129" s="1"/>
      <c r="KS129" s="1"/>
      <c r="KT129" s="1"/>
      <c r="KU129" s="1"/>
      <c r="KV129" s="1"/>
      <c r="KW129" s="1"/>
      <c r="KX129" s="1"/>
      <c r="KY129" s="1"/>
      <c r="KZ129" s="1"/>
      <c r="LA129" s="1"/>
      <c r="LB129" s="1"/>
      <c r="LC129" s="1"/>
      <c r="LD129" s="1"/>
      <c r="LE129" s="1"/>
      <c r="LF129" s="1"/>
      <c r="LG129" s="1"/>
      <c r="LH129" s="1"/>
      <c r="LI129" s="1"/>
      <c r="LJ129" s="1"/>
      <c r="LK129" s="1"/>
      <c r="LL129" s="1"/>
      <c r="LM129" s="1"/>
      <c r="LN129" s="1"/>
      <c r="LO129" s="1"/>
      <c r="LP129" s="1"/>
      <c r="LQ129" s="1"/>
      <c r="LR129" s="1"/>
      <c r="LS129" s="1"/>
      <c r="LT129" s="1"/>
      <c r="LU129" s="1"/>
      <c r="LV129" s="1"/>
      <c r="LW129" s="1"/>
      <c r="LX129" s="1"/>
      <c r="LY129" s="1"/>
      <c r="LZ129" s="1"/>
      <c r="MA129" s="1"/>
      <c r="MB129" s="1"/>
      <c r="MC129" s="1"/>
      <c r="MD129" s="1"/>
      <c r="ME129" s="1"/>
      <c r="MF129" s="1"/>
      <c r="MG129" s="1"/>
      <c r="MH129" s="1"/>
      <c r="MI129" s="1"/>
      <c r="MJ129" s="1"/>
      <c r="MK129" s="1"/>
      <c r="ML129" s="1"/>
      <c r="MM129" s="1"/>
      <c r="MN129" s="1"/>
      <c r="MO129" s="1"/>
      <c r="MP129" s="1"/>
      <c r="MQ129" s="1"/>
      <c r="MR129" s="1"/>
      <c r="MS129" s="1"/>
      <c r="MT129" s="1"/>
      <c r="MU129" s="1"/>
      <c r="MV129" s="1"/>
      <c r="MW129" s="1"/>
      <c r="MX129" s="1"/>
      <c r="MY129" s="1"/>
      <c r="MZ129" s="1"/>
      <c r="NA129" s="1"/>
      <c r="NB129" s="1"/>
      <c r="NC129" s="1"/>
      <c r="ND129" s="1"/>
      <c r="NE129" s="1"/>
      <c r="NF129" s="1"/>
      <c r="NG129" s="1"/>
      <c r="NH129" s="1"/>
      <c r="NI129" s="1"/>
      <c r="NJ129" s="1"/>
      <c r="NK129" s="1"/>
      <c r="NL129" s="1"/>
      <c r="NM129" s="1"/>
      <c r="NN129" s="1"/>
      <c r="NO129" s="1"/>
      <c r="NP129" s="1"/>
      <c r="NQ129" s="1"/>
      <c r="NR129" s="1"/>
      <c r="NS129" s="1"/>
      <c r="NT129" s="1"/>
      <c r="NU129" s="1"/>
      <c r="NV129" s="1"/>
      <c r="NW129" s="1"/>
      <c r="NX129" s="1"/>
      <c r="NY129" s="1"/>
      <c r="NZ129" s="1"/>
      <c r="OA129" s="1"/>
      <c r="OB129" s="1"/>
      <c r="OC129" s="1"/>
      <c r="OD129" s="1"/>
      <c r="OE129" s="1"/>
      <c r="OF129" s="1"/>
      <c r="OG129" s="1"/>
      <c r="OH129" s="1"/>
      <c r="OI129" s="1"/>
      <c r="OJ129" s="1"/>
      <c r="OK129" s="1"/>
      <c r="OL129" s="1"/>
      <c r="OM129" s="1"/>
      <c r="ON129" s="1"/>
      <c r="OO129" s="1"/>
      <c r="OP129" s="1"/>
      <c r="OQ129" s="1"/>
      <c r="OR129" s="1"/>
      <c r="OS129" s="1"/>
      <c r="OT129" s="1"/>
      <c r="OU129" s="1"/>
      <c r="OV129" s="1"/>
      <c r="OW129" s="1"/>
      <c r="OX129" s="1"/>
      <c r="OY129" s="1"/>
      <c r="OZ129" s="1"/>
      <c r="PA129" s="1"/>
      <c r="PB129" s="1"/>
      <c r="PC129" s="1"/>
      <c r="PD129" s="1"/>
      <c r="PE129" s="1"/>
      <c r="PF129" s="1"/>
      <c r="PG129" s="1"/>
      <c r="PH129" s="1"/>
      <c r="PI129" s="1"/>
      <c r="PJ129" s="1"/>
      <c r="PK129" s="1"/>
      <c r="PL129" s="1"/>
      <c r="PM129" s="1"/>
      <c r="PN129" s="1"/>
      <c r="PO129" s="1"/>
      <c r="PP129" s="1"/>
      <c r="PQ129" s="1"/>
      <c r="PR129" s="1"/>
      <c r="PS129" s="1"/>
      <c r="PT129" s="1"/>
      <c r="PU129" s="1"/>
      <c r="PV129" s="1"/>
      <c r="PW129" s="1"/>
      <c r="PX129" s="1"/>
      <c r="PY129" s="1"/>
      <c r="PZ129" s="1"/>
      <c r="QA129" s="1"/>
      <c r="QB129" s="1"/>
      <c r="QC129" s="1"/>
      <c r="QD129" s="1"/>
      <c r="QE129" s="1"/>
      <c r="QF129" s="1"/>
      <c r="QG129" s="1"/>
      <c r="QH129" s="1"/>
      <c r="QI129" s="1"/>
      <c r="QJ129" s="1"/>
      <c r="QK129" s="1"/>
      <c r="QL129" s="1"/>
      <c r="QM129" s="1"/>
      <c r="QN129" s="1"/>
      <c r="QO129" s="1"/>
      <c r="QP129" s="1"/>
      <c r="QQ129" s="1"/>
      <c r="QR129" s="1"/>
      <c r="QS129" s="1"/>
      <c r="QT129" s="1"/>
      <c r="QU129" s="1"/>
      <c r="QV129" s="1"/>
      <c r="QW129" s="1"/>
      <c r="QX129" s="1"/>
      <c r="QY129" s="1"/>
      <c r="QZ129" s="1"/>
      <c r="RA129" s="1"/>
      <c r="RB129" s="1"/>
      <c r="RC129" s="1"/>
      <c r="RD129" s="1"/>
      <c r="RE129" s="1"/>
      <c r="RF129" s="1"/>
      <c r="RG129" s="1"/>
      <c r="RH129" s="1"/>
      <c r="RI129" s="1"/>
      <c r="RJ129" s="1"/>
      <c r="RK129" s="1"/>
      <c r="RL129" s="1"/>
      <c r="RM129" s="1"/>
      <c r="RN129" s="1"/>
      <c r="RO129" s="1"/>
      <c r="RP129" s="1"/>
      <c r="RQ129" s="1"/>
      <c r="RR129" s="1"/>
      <c r="RS129" s="1"/>
      <c r="RT129" s="1"/>
      <c r="RU129" s="1"/>
      <c r="RV129" s="1"/>
      <c r="RW129" s="1"/>
      <c r="RX129" s="1"/>
      <c r="RY129" s="1"/>
      <c r="RZ129" s="1"/>
      <c r="SA129" s="1"/>
      <c r="SB129" s="1"/>
      <c r="SC129" s="1"/>
      <c r="SD129" s="1"/>
      <c r="SE129" s="1"/>
      <c r="SF129" s="1"/>
      <c r="SG129" s="1"/>
      <c r="SH129" s="1"/>
      <c r="SI129" s="1"/>
      <c r="SJ129" s="1"/>
      <c r="SK129" s="1"/>
      <c r="SL129" s="1"/>
      <c r="SM129" s="1"/>
      <c r="SN129" s="1"/>
      <c r="SO129" s="1"/>
      <c r="SP129" s="1"/>
      <c r="SQ129" s="1"/>
      <c r="SR129" s="1"/>
      <c r="SS129" s="1"/>
      <c r="ST129" s="1"/>
      <c r="SU129" s="1"/>
      <c r="SV129" s="1"/>
      <c r="SW129" s="1"/>
      <c r="SX129" s="1"/>
      <c r="SY129" s="1"/>
      <c r="SZ129" s="1"/>
      <c r="TA129" s="1"/>
      <c r="TB129" s="1"/>
      <c r="TC129" s="1"/>
      <c r="TD129" s="1"/>
      <c r="TE129" s="1"/>
      <c r="TF129" s="1"/>
      <c r="TG129" s="1"/>
      <c r="TH129" s="1"/>
      <c r="TI129" s="1"/>
      <c r="TJ129" s="1"/>
      <c r="TK129" s="1"/>
      <c r="TL129" s="1"/>
      <c r="TM129" s="1"/>
      <c r="TN129" s="1"/>
      <c r="TO129" s="1"/>
      <c r="TP129" s="1"/>
      <c r="TQ129" s="1"/>
      <c r="TR129" s="1"/>
      <c r="TS129" s="1"/>
      <c r="TT129" s="1"/>
      <c r="TU129" s="1"/>
      <c r="TV129" s="1"/>
      <c r="TW129" s="1"/>
      <c r="TX129" s="1"/>
      <c r="TY129" s="1"/>
      <c r="TZ129" s="1"/>
      <c r="UA129" s="1"/>
      <c r="UB129" s="1"/>
      <c r="UC129" s="1"/>
      <c r="UD129" s="1"/>
      <c r="UE129" s="1"/>
      <c r="UF129" s="1"/>
      <c r="UG129" s="1"/>
      <c r="UH129" s="1"/>
      <c r="UI129" s="1"/>
      <c r="UJ129" s="1"/>
      <c r="UK129" s="1"/>
      <c r="UL129" s="1"/>
      <c r="UM129" s="1"/>
      <c r="UN129" s="1"/>
      <c r="UO129" s="1"/>
      <c r="UP129" s="1"/>
      <c r="UQ129" s="1"/>
      <c r="UR129" s="1"/>
      <c r="US129" s="1"/>
      <c r="UT129" s="1"/>
      <c r="UU129" s="1"/>
      <c r="UV129" s="1"/>
      <c r="UW129" s="1"/>
      <c r="UX129" s="1"/>
      <c r="UY129" s="1"/>
      <c r="UZ129" s="1"/>
      <c r="VA129" s="1"/>
      <c r="VB129" s="1"/>
      <c r="VC129" s="1"/>
      <c r="VD129" s="1"/>
      <c r="VE129" s="1"/>
      <c r="VF129" s="1"/>
      <c r="VG129" s="1"/>
      <c r="VH129" s="1"/>
      <c r="VI129" s="1"/>
      <c r="VJ129" s="1"/>
      <c r="VK129" s="1"/>
      <c r="VL129" s="1"/>
      <c r="VM129" s="1"/>
      <c r="VN129" s="1"/>
      <c r="VO129" s="1"/>
      <c r="VP129" s="1"/>
      <c r="VQ129" s="1"/>
      <c r="VR129" s="1"/>
      <c r="VS129" s="1"/>
      <c r="VT129" s="1"/>
      <c r="VU129" s="1"/>
      <c r="VV129" s="1"/>
      <c r="VW129" s="1"/>
      <c r="VX129" s="1"/>
      <c r="VY129" s="1"/>
      <c r="VZ129" s="1"/>
      <c r="WA129" s="1"/>
      <c r="WB129" s="1"/>
      <c r="WC129" s="1"/>
      <c r="WD129" s="1"/>
      <c r="WE129" s="1"/>
      <c r="WF129" s="1"/>
      <c r="WG129" s="1"/>
      <c r="WH129" s="1"/>
      <c r="WI129" s="1"/>
      <c r="WJ129" s="1"/>
      <c r="WK129" s="1"/>
      <c r="WL129" s="1"/>
      <c r="WM129" s="1"/>
      <c r="WN129" s="1"/>
      <c r="WO129" s="1"/>
      <c r="WP129" s="1"/>
      <c r="WQ129" s="1"/>
      <c r="WR129" s="1"/>
      <c r="WS129" s="1"/>
      <c r="WT129" s="1"/>
      <c r="WU129" s="1"/>
      <c r="WV129" s="1"/>
      <c r="WW129" s="1"/>
      <c r="WX129" s="1"/>
      <c r="WY129" s="1"/>
      <c r="WZ129" s="1"/>
      <c r="XA129" s="1"/>
      <c r="XB129" s="1"/>
      <c r="XC129" s="1"/>
      <c r="XD129" s="1"/>
      <c r="XE129" s="1"/>
      <c r="XF129" s="1"/>
      <c r="XG129" s="1"/>
      <c r="XH129" s="1"/>
      <c r="XI129" s="1"/>
      <c r="XJ129" s="1"/>
      <c r="XK129" s="1"/>
      <c r="XL129" s="1"/>
      <c r="XM129" s="1"/>
      <c r="XN129" s="1"/>
      <c r="XO129" s="1"/>
      <c r="XP129" s="1"/>
      <c r="XQ129" s="1"/>
      <c r="XR129" s="1"/>
      <c r="XS129" s="1"/>
      <c r="XT129" s="1"/>
      <c r="XU129" s="1"/>
      <c r="XV129" s="1"/>
      <c r="XW129" s="1"/>
      <c r="XX129" s="1"/>
      <c r="XY129" s="1"/>
      <c r="XZ129" s="1"/>
      <c r="YA129" s="1"/>
      <c r="YB129" s="1"/>
      <c r="YC129" s="1"/>
      <c r="YD129" s="1"/>
      <c r="YE129" s="1"/>
      <c r="YF129" s="1"/>
      <c r="YG129" s="1"/>
      <c r="YH129" s="1"/>
      <c r="YI129" s="1"/>
      <c r="YJ129" s="1"/>
      <c r="YK129" s="1"/>
      <c r="YL129" s="1"/>
      <c r="YM129" s="1"/>
      <c r="YN129" s="1"/>
      <c r="YO129" s="1"/>
      <c r="YP129" s="1"/>
      <c r="YQ129" s="1"/>
      <c r="YR129" s="1"/>
      <c r="YS129" s="1"/>
      <c r="YT129" s="1"/>
      <c r="YU129" s="1"/>
      <c r="YV129" s="1"/>
      <c r="YW129" s="1"/>
      <c r="YX129" s="1"/>
      <c r="YY129" s="1"/>
      <c r="YZ129" s="1"/>
      <c r="ZA129" s="1"/>
      <c r="ZB129" s="1"/>
      <c r="ZC129" s="1"/>
      <c r="ZD129" s="1"/>
      <c r="ZE129" s="1"/>
      <c r="ZF129" s="1"/>
      <c r="ZG129" s="1"/>
      <c r="ZH129" s="1"/>
      <c r="ZI129" s="1"/>
      <c r="ZJ129" s="1"/>
      <c r="ZK129" s="1"/>
      <c r="ZL129" s="1"/>
      <c r="ZM129" s="1"/>
      <c r="ZN129" s="1"/>
      <c r="ZO129" s="1"/>
      <c r="ZP129" s="1"/>
      <c r="ZQ129" s="1"/>
      <c r="ZR129" s="1"/>
      <c r="ZS129" s="1"/>
      <c r="ZT129" s="1"/>
      <c r="ZU129" s="1"/>
      <c r="ZV129" s="1"/>
      <c r="ZW129" s="1"/>
      <c r="ZX129" s="1"/>
      <c r="ZY129" s="1"/>
      <c r="ZZ129" s="1"/>
      <c r="AAA129" s="1"/>
      <c r="AAB129" s="1"/>
      <c r="AAC129" s="1"/>
      <c r="AAD129" s="1"/>
      <c r="AAE129" s="1"/>
      <c r="AAF129" s="1"/>
      <c r="AAG129" s="1"/>
      <c r="AAH129" s="1"/>
      <c r="AAI129" s="1"/>
      <c r="AAJ129" s="1"/>
      <c r="AAK129" s="1"/>
      <c r="AAL129" s="1"/>
      <c r="AAM129" s="1"/>
      <c r="AAN129" s="1"/>
      <c r="AAO129" s="1"/>
      <c r="AAP129" s="1"/>
      <c r="AAQ129" s="1"/>
      <c r="AAR129" s="1"/>
      <c r="AAS129" s="1"/>
      <c r="AAT129" s="1"/>
      <c r="AAU129" s="1"/>
      <c r="AAV129" s="1"/>
      <c r="AAW129" s="1"/>
      <c r="AAX129" s="1"/>
      <c r="AAY129" s="1"/>
      <c r="AAZ129" s="1"/>
      <c r="ABA129" s="1"/>
      <c r="ABB129" s="1"/>
      <c r="ABC129" s="1"/>
      <c r="ABD129" s="1"/>
      <c r="ABE129" s="1"/>
      <c r="ABF129" s="1"/>
      <c r="ABG129" s="1"/>
      <c r="ABH129" s="1"/>
      <c r="ABI129" s="1"/>
      <c r="ABJ129" s="1"/>
      <c r="ABK129" s="1"/>
      <c r="ABL129" s="1"/>
      <c r="ABM129" s="1"/>
      <c r="ABN129" s="1"/>
      <c r="ABO129" s="1"/>
      <c r="ABP129" s="1"/>
      <c r="ABQ129" s="1"/>
      <c r="ABR129" s="1"/>
      <c r="ABS129" s="1"/>
      <c r="ABT129" s="1"/>
      <c r="ABU129" s="1"/>
      <c r="ABV129" s="1"/>
      <c r="ABW129" s="1"/>
      <c r="ABX129" s="1"/>
      <c r="ABY129" s="1"/>
      <c r="ABZ129" s="1"/>
      <c r="ACA129" s="1"/>
      <c r="ACB129" s="1"/>
      <c r="ACC129" s="1"/>
      <c r="ACD129" s="1"/>
      <c r="ACE129" s="1"/>
      <c r="ACF129" s="1"/>
      <c r="ACG129" s="1"/>
      <c r="ACH129" s="1"/>
      <c r="ACI129" s="1"/>
      <c r="ACJ129" s="1"/>
      <c r="ACK129" s="1"/>
      <c r="ACL129" s="1"/>
      <c r="ACM129" s="1"/>
      <c r="ACN129" s="1"/>
      <c r="ACO129" s="1"/>
      <c r="ACP129" s="1"/>
      <c r="ACQ129" s="1"/>
      <c r="ACR129" s="1"/>
      <c r="ACS129" s="1"/>
      <c r="ACT129" s="1"/>
      <c r="ACU129" s="1"/>
      <c r="ACV129" s="1"/>
      <c r="ACW129" s="1"/>
      <c r="ACX129" s="1"/>
      <c r="ACY129" s="1"/>
      <c r="ACZ129" s="1"/>
      <c r="ADA129" s="1"/>
      <c r="ADB129" s="1"/>
      <c r="ADC129" s="1"/>
      <c r="ADD129" s="1"/>
      <c r="ADE129" s="1"/>
      <c r="ADF129" s="1"/>
      <c r="ADG129" s="1"/>
      <c r="ADH129" s="1"/>
      <c r="ADI129" s="1"/>
      <c r="ADJ129" s="1"/>
      <c r="ADK129" s="1"/>
      <c r="ADL129" s="1"/>
      <c r="ADM129" s="1"/>
      <c r="ADN129" s="1"/>
      <c r="ADO129" s="1"/>
      <c r="ADP129" s="1"/>
      <c r="ADQ129" s="1"/>
      <c r="ADR129" s="1"/>
      <c r="ADS129" s="1"/>
      <c r="ADT129" s="1"/>
      <c r="ADU129" s="1"/>
      <c r="ADV129" s="1"/>
      <c r="ADW129" s="1"/>
      <c r="ADX129" s="1"/>
      <c r="ADY129" s="1"/>
      <c r="ADZ129" s="1"/>
      <c r="AEA129" s="1"/>
      <c r="AEB129" s="1"/>
      <c r="AEC129" s="1"/>
      <c r="AED129" s="1"/>
      <c r="AEE129" s="1"/>
      <c r="AEF129" s="1"/>
      <c r="AEG129" s="1"/>
      <c r="AEH129" s="1"/>
      <c r="AEI129" s="1"/>
      <c r="AEJ129" s="1"/>
      <c r="AEK129" s="1"/>
      <c r="AEL129" s="1"/>
      <c r="AEM129" s="1"/>
      <c r="AEN129" s="1"/>
      <c r="AEO129" s="1"/>
      <c r="AEP129" s="1"/>
      <c r="AEQ129" s="1"/>
      <c r="AER129" s="1"/>
      <c r="AES129" s="1"/>
      <c r="AET129" s="1"/>
      <c r="AEU129" s="1"/>
      <c r="AEV129" s="1"/>
      <c r="AEW129" s="1"/>
      <c r="AEX129" s="1"/>
      <c r="AEY129" s="1"/>
      <c r="AEZ129" s="1"/>
      <c r="AFA129" s="1"/>
      <c r="AFB129" s="1"/>
      <c r="AFC129" s="1"/>
      <c r="AFD129" s="1"/>
      <c r="AFE129" s="1"/>
      <c r="AFF129" s="1"/>
      <c r="AFG129" s="1"/>
      <c r="AFH129" s="1"/>
      <c r="AFI129" s="1"/>
      <c r="AFJ129" s="1"/>
      <c r="AFK129" s="1"/>
      <c r="AFL129" s="1"/>
      <c r="AFM129" s="1"/>
      <c r="AFN129" s="1"/>
      <c r="AFO129" s="1"/>
      <c r="AFP129" s="1"/>
      <c r="AFQ129" s="1"/>
      <c r="AFR129" s="1"/>
      <c r="AFS129" s="1"/>
      <c r="AFT129" s="1"/>
      <c r="AFU129" s="1"/>
      <c r="AFV129" s="1"/>
      <c r="AFW129" s="1"/>
      <c r="AFX129" s="1"/>
      <c r="AFY129" s="1"/>
      <c r="AFZ129" s="1"/>
      <c r="AGA129" s="1"/>
      <c r="AGB129" s="1"/>
      <c r="AGC129" s="1"/>
      <c r="AGD129" s="1"/>
      <c r="AGE129" s="1"/>
      <c r="AGF129" s="1"/>
      <c r="AGG129" s="1"/>
      <c r="AGH129" s="1"/>
      <c r="AGI129" s="1"/>
      <c r="AGJ129" s="1"/>
      <c r="AGK129" s="1"/>
      <c r="AGL129" s="1"/>
      <c r="AGM129" s="1"/>
      <c r="AGN129" s="1"/>
      <c r="AGO129" s="1"/>
      <c r="AGP129" s="1"/>
      <c r="AGQ129" s="1"/>
      <c r="AGR129" s="1"/>
      <c r="AGS129" s="1"/>
      <c r="AGT129" s="1"/>
      <c r="AGU129" s="1"/>
      <c r="AGV129" s="1"/>
      <c r="AGW129" s="1"/>
      <c r="AGX129" s="1"/>
      <c r="AGY129" s="1"/>
      <c r="AGZ129" s="1"/>
      <c r="AHA129" s="1"/>
      <c r="AHB129" s="1"/>
      <c r="AHC129" s="1"/>
      <c r="AHD129" s="1"/>
      <c r="AHE129" s="1"/>
      <c r="AHF129" s="1"/>
      <c r="AHG129" s="1"/>
      <c r="AHH129" s="1"/>
      <c r="AHI129" s="1"/>
      <c r="AHJ129" s="1"/>
      <c r="AHK129" s="1"/>
      <c r="AHL129" s="1"/>
      <c r="AHM129" s="1"/>
      <c r="AHN129" s="1"/>
      <c r="AHO129" s="1"/>
      <c r="AHP129" s="1"/>
      <c r="AHQ129" s="1"/>
      <c r="AHR129" s="1"/>
      <c r="AHS129" s="1"/>
      <c r="AHT129" s="1"/>
      <c r="AHU129" s="1"/>
      <c r="AHV129" s="1"/>
      <c r="AHW129" s="1"/>
      <c r="AHX129" s="1"/>
      <c r="AHY129" s="1"/>
      <c r="AHZ129" s="1"/>
      <c r="AIA129" s="1"/>
      <c r="AIB129" s="1"/>
      <c r="AIC129" s="1"/>
      <c r="AID129" s="1"/>
      <c r="AIE129" s="1"/>
      <c r="AIF129" s="1"/>
      <c r="AIG129" s="1"/>
      <c r="AIH129" s="1"/>
      <c r="AII129" s="1"/>
      <c r="AIJ129" s="1"/>
      <c r="AIK129" s="1"/>
      <c r="AIL129" s="1"/>
      <c r="AIM129" s="1"/>
      <c r="AIN129" s="1"/>
      <c r="AIO129" s="1"/>
      <c r="AIP129" s="1"/>
      <c r="AIQ129" s="1"/>
      <c r="AIR129" s="1"/>
      <c r="AIS129" s="1"/>
      <c r="AIT129" s="1"/>
      <c r="AIU129" s="1"/>
      <c r="AIV129" s="1"/>
      <c r="AIW129" s="1"/>
      <c r="AIX129" s="1"/>
      <c r="AIY129" s="1"/>
      <c r="AIZ129" s="1"/>
      <c r="AJA129" s="1"/>
      <c r="AJB129" s="1"/>
      <c r="AJC129" s="1"/>
      <c r="AJD129" s="1"/>
      <c r="AJE129" s="1"/>
      <c r="AJF129" s="1"/>
      <c r="AJG129" s="1"/>
      <c r="AJH129" s="1"/>
      <c r="AJI129" s="1"/>
      <c r="AJJ129" s="1"/>
      <c r="AJK129" s="1"/>
      <c r="AJL129" s="1"/>
      <c r="AJM129" s="1"/>
      <c r="AJN129" s="1"/>
      <c r="AJO129" s="1"/>
      <c r="AJP129" s="1"/>
      <c r="AJQ129" s="1"/>
      <c r="AJR129" s="1"/>
      <c r="AJS129" s="1"/>
      <c r="AJT129" s="1"/>
      <c r="AJU129" s="1"/>
      <c r="AJV129" s="1"/>
      <c r="AJW129" s="1"/>
      <c r="AJX129" s="1"/>
      <c r="AJY129" s="1"/>
      <c r="AJZ129" s="1"/>
      <c r="AKA129" s="1"/>
      <c r="AKB129" s="1"/>
      <c r="AKC129" s="1"/>
      <c r="AKD129" s="1"/>
      <c r="AKE129" s="1"/>
      <c r="AKF129" s="1"/>
      <c r="AKG129" s="1"/>
      <c r="AKH129" s="1"/>
      <c r="AKI129" s="1"/>
      <c r="AKJ129" s="1"/>
      <c r="AKK129" s="1"/>
      <c r="AKL129" s="1"/>
      <c r="AKM129" s="1"/>
      <c r="AKN129" s="1"/>
      <c r="AKO129" s="1"/>
      <c r="AKP129" s="1"/>
      <c r="AKQ129" s="1"/>
      <c r="AKR129" s="1"/>
      <c r="AKS129" s="1"/>
      <c r="AKT129" s="1"/>
      <c r="AKU129" s="1"/>
      <c r="AKV129" s="1"/>
      <c r="AKW129" s="1"/>
      <c r="AKX129" s="1"/>
      <c r="AKY129" s="1"/>
      <c r="AKZ129" s="1"/>
      <c r="ALA129" s="1"/>
      <c r="ALB129" s="1"/>
      <c r="ALC129" s="1"/>
      <c r="ALD129" s="1"/>
      <c r="ALE129" s="1"/>
      <c r="ALF129" s="1"/>
      <c r="ALG129" s="1"/>
      <c r="ALH129" s="1"/>
      <c r="ALI129" s="1"/>
      <c r="ALJ129" s="1"/>
      <c r="ALK129" s="1"/>
      <c r="ALL129" s="1"/>
      <c r="ALM129" s="1"/>
      <c r="ALN129" s="1"/>
      <c r="ALO129" s="1"/>
      <c r="ALP129" s="1"/>
      <c r="ALQ129" s="1"/>
      <c r="ALR129" s="1"/>
      <c r="ALS129" s="1"/>
      <c r="ALT129" s="1"/>
      <c r="ALU129" s="1"/>
      <c r="ALV129" s="1"/>
      <c r="ALW129" s="1"/>
      <c r="ALX129" s="1"/>
      <c r="ALY129" s="1"/>
      <c r="ALZ129" s="1"/>
      <c r="AMA129" s="1"/>
      <c r="AMB129" s="1"/>
      <c r="AMC129" s="1"/>
      <c r="AMD129" s="1"/>
      <c r="AME129" s="1"/>
      <c r="AMF129" s="1"/>
      <c r="AMG129" s="1"/>
      <c r="AMH129" s="1"/>
      <c r="AMI129" s="1"/>
      <c r="AMJ129" s="1"/>
      <c r="AMK129" s="1"/>
      <c r="AML129" s="1"/>
      <c r="AMM129" s="1"/>
      <c r="AMN129" s="1"/>
      <c r="AMO129" s="1"/>
      <c r="AMP129" s="1"/>
      <c r="AMQ129" s="1"/>
      <c r="AMR129" s="1"/>
      <c r="AMS129" s="1"/>
      <c r="AMT129" s="1"/>
      <c r="AMU129" s="1"/>
      <c r="AMV129" s="1"/>
      <c r="AMW129" s="1"/>
      <c r="AMX129" s="1"/>
      <c r="AMY129" s="1"/>
      <c r="AMZ129" s="1"/>
      <c r="ANA129" s="1"/>
      <c r="ANB129" s="1"/>
      <c r="ANC129" s="1"/>
      <c r="AND129" s="1"/>
      <c r="ANE129" s="1"/>
      <c r="ANF129" s="1"/>
      <c r="ANG129" s="1"/>
      <c r="ANH129" s="1"/>
      <c r="ANI129" s="1"/>
      <c r="ANJ129" s="1"/>
      <c r="ANK129" s="1"/>
      <c r="ANL129" s="1"/>
      <c r="ANM129" s="1"/>
      <c r="ANN129" s="1"/>
      <c r="ANO129" s="1"/>
      <c r="ANP129" s="1"/>
      <c r="ANQ129" s="1"/>
      <c r="ANR129" s="1"/>
      <c r="ANS129" s="1"/>
      <c r="ANT129" s="1"/>
      <c r="ANU129" s="1"/>
      <c r="ANV129" s="1"/>
      <c r="ANW129" s="1"/>
      <c r="ANX129" s="1"/>
      <c r="ANY129" s="1"/>
      <c r="ANZ129" s="1"/>
      <c r="AOA129" s="1"/>
      <c r="AOB129" s="1"/>
      <c r="AOC129" s="1"/>
      <c r="AOD129" s="1"/>
      <c r="AOE129" s="1"/>
      <c r="AOF129" s="1"/>
      <c r="AOG129" s="1"/>
      <c r="AOH129" s="1"/>
      <c r="AOI129" s="1"/>
      <c r="AOJ129" s="1"/>
      <c r="AOK129" s="1"/>
      <c r="AOL129" s="1"/>
      <c r="AOM129" s="1"/>
      <c r="AON129" s="1"/>
      <c r="AOO129" s="1"/>
      <c r="AOP129" s="1"/>
      <c r="AOQ129" s="1"/>
      <c r="AOR129" s="1"/>
      <c r="AOS129" s="1"/>
      <c r="AOT129" s="1"/>
      <c r="AOU129" s="1"/>
      <c r="AOV129" s="1"/>
      <c r="AOW129" s="1"/>
      <c r="AOX129" s="1"/>
      <c r="AOY129" s="1"/>
      <c r="AOZ129" s="1"/>
      <c r="APA129" s="1"/>
      <c r="APB129" s="1"/>
      <c r="APC129" s="1"/>
      <c r="APD129" s="1"/>
      <c r="APE129" s="1"/>
      <c r="APF129" s="1"/>
      <c r="APG129" s="1"/>
      <c r="APH129" s="1"/>
    </row>
    <row r="130" spans="1:1100" x14ac:dyDescent="0.35">
      <c r="A130" s="11">
        <v>130</v>
      </c>
      <c r="B130" s="225" t="s">
        <v>1188</v>
      </c>
      <c r="C130" s="12" t="s">
        <v>34</v>
      </c>
      <c r="D130" s="12" t="s">
        <v>30</v>
      </c>
      <c r="E130" s="12" t="s">
        <v>1158</v>
      </c>
      <c r="F130" s="1">
        <v>686</v>
      </c>
      <c r="G130" s="1">
        <v>12</v>
      </c>
      <c r="BM130" s="1"/>
      <c r="BN130" s="1"/>
      <c r="BO130" s="1"/>
      <c r="BP130" s="1">
        <v>38386</v>
      </c>
      <c r="BQ130" s="1">
        <v>221</v>
      </c>
      <c r="BR130" s="1">
        <v>60537</v>
      </c>
      <c r="BS130" s="1">
        <v>57742</v>
      </c>
      <c r="BT130" s="1">
        <v>51434</v>
      </c>
      <c r="BU130" s="1">
        <v>82927</v>
      </c>
      <c r="BV130" s="1">
        <v>64652</v>
      </c>
      <c r="BW130" s="1">
        <v>122973</v>
      </c>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c r="JM130" s="1"/>
      <c r="JN130" s="1"/>
      <c r="JO130" s="1"/>
      <c r="JP130" s="1"/>
      <c r="JQ130" s="1"/>
      <c r="JR130" s="1"/>
      <c r="JS130" s="1"/>
      <c r="JT130" s="1"/>
      <c r="JU130" s="1"/>
      <c r="JV130" s="1"/>
      <c r="JW130" s="1"/>
      <c r="JX130" s="1"/>
      <c r="JY130" s="1"/>
      <c r="JZ130" s="1"/>
      <c r="KA130" s="1"/>
      <c r="KB130" s="1"/>
      <c r="KC130" s="1"/>
      <c r="KD130" s="1"/>
      <c r="KE130" s="1"/>
      <c r="KF130" s="1"/>
      <c r="KG130" s="1"/>
      <c r="KH130" s="1"/>
      <c r="KI130" s="1"/>
      <c r="KJ130" s="1"/>
      <c r="KK130" s="1"/>
      <c r="KL130" s="1"/>
      <c r="KM130" s="1"/>
      <c r="KN130" s="1"/>
      <c r="KO130" s="1"/>
      <c r="KP130" s="1"/>
      <c r="KQ130" s="1"/>
      <c r="KR130" s="1"/>
      <c r="KS130" s="1"/>
      <c r="KT130" s="1"/>
      <c r="KU130" s="1"/>
      <c r="KV130" s="1"/>
      <c r="KW130" s="1"/>
      <c r="KX130" s="1"/>
      <c r="KY130" s="1"/>
      <c r="KZ130" s="1"/>
      <c r="LA130" s="1"/>
      <c r="LB130" s="1"/>
      <c r="LC130" s="1"/>
      <c r="LD130" s="1"/>
      <c r="LE130" s="1"/>
      <c r="LF130" s="1"/>
      <c r="LG130" s="1"/>
      <c r="LH130" s="1"/>
      <c r="LI130" s="1"/>
      <c r="LJ130" s="1"/>
      <c r="LK130" s="1"/>
      <c r="LL130" s="1"/>
      <c r="LM130" s="1"/>
      <c r="LN130" s="1"/>
      <c r="LO130" s="1"/>
      <c r="LP130" s="1"/>
      <c r="LQ130" s="1"/>
      <c r="LR130" s="1"/>
      <c r="LS130" s="1"/>
      <c r="LT130" s="1"/>
      <c r="LU130" s="1"/>
      <c r="LV130" s="1"/>
      <c r="LW130" s="1"/>
      <c r="LX130" s="1"/>
      <c r="LY130" s="1"/>
      <c r="LZ130" s="1"/>
      <c r="MA130" s="1"/>
      <c r="MB130" s="1"/>
      <c r="MC130" s="1"/>
      <c r="MD130" s="1"/>
      <c r="ME130" s="1"/>
      <c r="MF130" s="1"/>
      <c r="MG130" s="1"/>
      <c r="MH130" s="1"/>
      <c r="MI130" s="1"/>
      <c r="MJ130" s="1"/>
      <c r="MK130" s="1"/>
      <c r="ML130" s="1"/>
      <c r="MM130" s="1"/>
      <c r="MN130" s="1"/>
      <c r="MO130" s="1"/>
      <c r="MP130" s="1"/>
      <c r="MQ130" s="1"/>
      <c r="MR130" s="1"/>
      <c r="MS130" s="1"/>
      <c r="MT130" s="1"/>
      <c r="MU130" s="1"/>
      <c r="MV130" s="1"/>
      <c r="MW130" s="1"/>
      <c r="MX130" s="1"/>
      <c r="MY130" s="1"/>
      <c r="MZ130" s="1"/>
      <c r="NA130" s="1"/>
      <c r="NB130" s="1"/>
      <c r="NC130" s="1"/>
      <c r="ND130" s="1"/>
      <c r="NE130" s="1"/>
      <c r="NF130" s="1"/>
      <c r="NG130" s="1"/>
      <c r="NH130" s="1"/>
      <c r="NI130" s="1"/>
      <c r="NJ130" s="1"/>
      <c r="NK130" s="1"/>
      <c r="NL130" s="1"/>
      <c r="NM130" s="1"/>
      <c r="NN130" s="1"/>
      <c r="NO130" s="1"/>
      <c r="NP130" s="1"/>
      <c r="NQ130" s="1"/>
      <c r="NR130" s="1"/>
      <c r="NS130" s="1"/>
      <c r="NT130" s="1"/>
      <c r="NU130" s="1"/>
      <c r="NV130" s="1"/>
      <c r="NW130" s="1"/>
      <c r="NX130" s="1"/>
      <c r="NY130" s="1"/>
      <c r="NZ130" s="1"/>
      <c r="OA130" s="1"/>
      <c r="OB130" s="1"/>
      <c r="OC130" s="1"/>
      <c r="OD130" s="1"/>
      <c r="OE130" s="1"/>
      <c r="OF130" s="1"/>
      <c r="OG130" s="1"/>
      <c r="OH130" s="1"/>
      <c r="OI130" s="1"/>
      <c r="OJ130" s="1"/>
      <c r="OK130" s="1"/>
      <c r="OL130" s="1"/>
      <c r="OM130" s="1"/>
      <c r="ON130" s="1"/>
      <c r="OO130" s="1"/>
      <c r="OP130" s="1"/>
      <c r="OQ130" s="1"/>
      <c r="OR130" s="1"/>
      <c r="OS130" s="1"/>
      <c r="OT130" s="1"/>
      <c r="OU130" s="1"/>
      <c r="OV130" s="1"/>
      <c r="OW130" s="1"/>
      <c r="OX130" s="1"/>
      <c r="OY130" s="1"/>
      <c r="OZ130" s="1"/>
      <c r="PA130" s="1"/>
      <c r="PB130" s="1"/>
      <c r="PC130" s="1"/>
      <c r="PD130" s="1"/>
      <c r="PE130" s="1"/>
      <c r="PF130" s="1"/>
      <c r="PG130" s="1"/>
      <c r="PH130" s="1"/>
      <c r="PI130" s="1"/>
      <c r="PJ130" s="1"/>
      <c r="PK130" s="1"/>
      <c r="PL130" s="1"/>
      <c r="PM130" s="1"/>
      <c r="PN130" s="1"/>
      <c r="PO130" s="1"/>
      <c r="PP130" s="1"/>
      <c r="PQ130" s="1"/>
      <c r="PR130" s="1"/>
      <c r="PS130" s="1"/>
      <c r="PT130" s="1"/>
      <c r="PU130" s="1"/>
      <c r="PV130" s="1"/>
      <c r="PW130" s="1"/>
      <c r="PX130" s="1"/>
      <c r="PY130" s="1"/>
      <c r="PZ130" s="1"/>
      <c r="QA130" s="1"/>
      <c r="QB130" s="1"/>
      <c r="QC130" s="1"/>
      <c r="QD130" s="1"/>
      <c r="QE130" s="1"/>
      <c r="QF130" s="1"/>
      <c r="QG130" s="1"/>
      <c r="QH130" s="1"/>
      <c r="QI130" s="1"/>
      <c r="QJ130" s="1"/>
      <c r="QK130" s="1"/>
      <c r="QL130" s="1"/>
      <c r="QM130" s="1"/>
      <c r="QN130" s="1"/>
      <c r="QO130" s="1"/>
      <c r="QP130" s="1"/>
      <c r="QQ130" s="1"/>
      <c r="QR130" s="1"/>
      <c r="QS130" s="1"/>
      <c r="QT130" s="1"/>
      <c r="QU130" s="1"/>
      <c r="QV130" s="1"/>
      <c r="QW130" s="1"/>
      <c r="QX130" s="1"/>
      <c r="QY130" s="1"/>
      <c r="QZ130" s="1"/>
      <c r="RA130" s="1"/>
      <c r="RB130" s="1"/>
      <c r="RC130" s="1"/>
      <c r="RD130" s="1"/>
      <c r="RE130" s="1"/>
      <c r="RF130" s="1"/>
      <c r="RG130" s="1"/>
      <c r="RH130" s="1"/>
      <c r="RI130" s="1"/>
      <c r="RJ130" s="1"/>
      <c r="RK130" s="1"/>
      <c r="RL130" s="1"/>
      <c r="RM130" s="1"/>
      <c r="RN130" s="1"/>
      <c r="RO130" s="1"/>
      <c r="RP130" s="1"/>
      <c r="RQ130" s="1"/>
      <c r="RR130" s="1"/>
      <c r="RS130" s="1"/>
      <c r="RT130" s="1"/>
      <c r="RU130" s="1"/>
      <c r="RV130" s="1"/>
      <c r="RW130" s="1"/>
      <c r="RX130" s="1"/>
      <c r="RY130" s="1"/>
      <c r="RZ130" s="1"/>
      <c r="SA130" s="1"/>
      <c r="SB130" s="1"/>
      <c r="SC130" s="1"/>
      <c r="SD130" s="1"/>
      <c r="SE130" s="1"/>
      <c r="SF130" s="1"/>
      <c r="SG130" s="1"/>
      <c r="SH130" s="1"/>
      <c r="SI130" s="1"/>
      <c r="SJ130" s="1"/>
      <c r="SK130" s="1"/>
      <c r="SL130" s="1"/>
      <c r="SM130" s="1"/>
      <c r="SN130" s="1"/>
      <c r="SO130" s="1"/>
      <c r="SP130" s="1"/>
      <c r="SQ130" s="1"/>
      <c r="SR130" s="1"/>
      <c r="SS130" s="1"/>
      <c r="ST130" s="1"/>
      <c r="SU130" s="1"/>
      <c r="SV130" s="1"/>
      <c r="SW130" s="1"/>
      <c r="SX130" s="1"/>
      <c r="SY130" s="1"/>
      <c r="SZ130" s="1"/>
      <c r="TA130" s="1"/>
      <c r="TB130" s="1"/>
      <c r="TC130" s="1"/>
      <c r="TD130" s="1"/>
      <c r="TE130" s="1"/>
      <c r="TF130" s="1"/>
      <c r="TG130" s="1"/>
      <c r="TH130" s="1"/>
      <c r="TI130" s="1"/>
      <c r="TJ130" s="1"/>
      <c r="TK130" s="1"/>
      <c r="TL130" s="1"/>
      <c r="TM130" s="1"/>
      <c r="TN130" s="1"/>
      <c r="TO130" s="1"/>
      <c r="TP130" s="1"/>
      <c r="TQ130" s="1"/>
      <c r="TR130" s="1"/>
      <c r="TS130" s="1"/>
      <c r="TT130" s="1"/>
      <c r="TU130" s="1"/>
      <c r="TV130" s="1"/>
      <c r="TW130" s="1"/>
      <c r="TX130" s="1"/>
      <c r="TY130" s="1"/>
      <c r="TZ130" s="1"/>
      <c r="UA130" s="1"/>
      <c r="UB130" s="1"/>
      <c r="UC130" s="1"/>
      <c r="UD130" s="1"/>
      <c r="UE130" s="1"/>
      <c r="UF130" s="1"/>
      <c r="UG130" s="1"/>
      <c r="UH130" s="1"/>
      <c r="UI130" s="1"/>
      <c r="UJ130" s="1"/>
      <c r="UK130" s="1"/>
      <c r="UL130" s="1"/>
      <c r="UM130" s="1"/>
      <c r="UN130" s="1"/>
      <c r="UO130" s="1"/>
      <c r="UP130" s="1"/>
      <c r="UQ130" s="1"/>
      <c r="UR130" s="1"/>
      <c r="US130" s="1"/>
      <c r="UT130" s="1"/>
      <c r="UU130" s="1"/>
      <c r="UV130" s="1"/>
      <c r="UW130" s="1"/>
      <c r="UX130" s="1"/>
      <c r="UY130" s="1"/>
      <c r="UZ130" s="1"/>
      <c r="VA130" s="1"/>
      <c r="VB130" s="1"/>
      <c r="VC130" s="1"/>
      <c r="VD130" s="1"/>
      <c r="VE130" s="1"/>
      <c r="VF130" s="1"/>
      <c r="VG130" s="1"/>
      <c r="VH130" s="1"/>
      <c r="VI130" s="1"/>
      <c r="VJ130" s="1"/>
      <c r="VK130" s="1"/>
      <c r="VL130" s="1"/>
      <c r="VM130" s="1"/>
      <c r="VN130" s="1"/>
      <c r="VO130" s="1"/>
      <c r="VP130" s="1"/>
      <c r="VQ130" s="1"/>
      <c r="VR130" s="1"/>
      <c r="VS130" s="1"/>
      <c r="VT130" s="1"/>
      <c r="VU130" s="1"/>
      <c r="VV130" s="1"/>
      <c r="VW130" s="1"/>
      <c r="VX130" s="1"/>
      <c r="VY130" s="1"/>
      <c r="VZ130" s="1"/>
      <c r="WA130" s="1"/>
      <c r="WB130" s="1"/>
      <c r="WC130" s="1"/>
      <c r="WD130" s="1"/>
      <c r="WE130" s="1"/>
      <c r="WF130" s="1"/>
      <c r="WG130" s="1"/>
      <c r="WH130" s="1"/>
      <c r="WI130" s="1"/>
      <c r="WJ130" s="1"/>
      <c r="WK130" s="1"/>
      <c r="WL130" s="1"/>
      <c r="WM130" s="1"/>
      <c r="WN130" s="1"/>
      <c r="WO130" s="1"/>
      <c r="WP130" s="1"/>
      <c r="WQ130" s="1"/>
      <c r="WR130" s="1"/>
      <c r="WS130" s="1"/>
      <c r="WT130" s="1"/>
      <c r="WU130" s="1"/>
      <c r="WV130" s="1"/>
      <c r="WW130" s="1"/>
      <c r="WX130" s="1"/>
      <c r="WY130" s="1"/>
      <c r="WZ130" s="1"/>
      <c r="XA130" s="1"/>
      <c r="XB130" s="1"/>
      <c r="XC130" s="1"/>
      <c r="XD130" s="1"/>
      <c r="XE130" s="1"/>
      <c r="XF130" s="1"/>
      <c r="XG130" s="1"/>
      <c r="XH130" s="1"/>
      <c r="XI130" s="1"/>
      <c r="XJ130" s="1"/>
      <c r="XK130" s="1"/>
      <c r="XL130" s="1"/>
      <c r="XM130" s="1"/>
      <c r="XN130" s="1"/>
      <c r="XO130" s="1"/>
      <c r="XP130" s="1"/>
      <c r="XQ130" s="1"/>
      <c r="XR130" s="1"/>
      <c r="XS130" s="1"/>
      <c r="XT130" s="1"/>
      <c r="XU130" s="1"/>
      <c r="XV130" s="1"/>
      <c r="XW130" s="1"/>
      <c r="XX130" s="1"/>
      <c r="XY130" s="1"/>
      <c r="XZ130" s="1"/>
      <c r="YA130" s="1"/>
      <c r="YB130" s="1"/>
      <c r="YC130" s="1"/>
      <c r="YD130" s="1"/>
      <c r="YE130" s="1"/>
      <c r="YF130" s="1"/>
      <c r="YG130" s="1"/>
      <c r="YH130" s="1"/>
      <c r="YI130" s="1"/>
      <c r="YJ130" s="1"/>
      <c r="YK130" s="1"/>
      <c r="YL130" s="1"/>
      <c r="YM130" s="1"/>
      <c r="YN130" s="1"/>
      <c r="YO130" s="1"/>
      <c r="YP130" s="1"/>
      <c r="YQ130" s="1"/>
      <c r="YR130" s="1"/>
      <c r="YS130" s="1"/>
      <c r="YT130" s="1"/>
      <c r="YU130" s="1"/>
      <c r="YV130" s="1"/>
      <c r="YW130" s="1"/>
      <c r="YX130" s="1"/>
      <c r="YY130" s="1"/>
      <c r="YZ130" s="1"/>
      <c r="ZA130" s="1"/>
      <c r="ZB130" s="1"/>
      <c r="ZC130" s="1"/>
      <c r="ZD130" s="1"/>
      <c r="ZE130" s="1"/>
      <c r="ZF130" s="1"/>
      <c r="ZG130" s="1"/>
      <c r="ZH130" s="1"/>
      <c r="ZI130" s="1"/>
      <c r="ZJ130" s="1"/>
      <c r="ZK130" s="1"/>
      <c r="ZL130" s="1"/>
      <c r="ZM130" s="1"/>
      <c r="ZN130" s="1"/>
      <c r="ZO130" s="1"/>
      <c r="ZP130" s="1"/>
      <c r="ZQ130" s="1"/>
      <c r="ZR130" s="1"/>
      <c r="ZS130" s="1"/>
      <c r="ZT130" s="1"/>
      <c r="ZU130" s="1"/>
      <c r="ZV130" s="1"/>
      <c r="ZW130" s="1"/>
      <c r="ZX130" s="1"/>
      <c r="ZY130" s="1"/>
      <c r="ZZ130" s="1"/>
      <c r="AAA130" s="1"/>
      <c r="AAB130" s="1"/>
      <c r="AAC130" s="1"/>
      <c r="AAD130" s="1"/>
      <c r="AAE130" s="1"/>
      <c r="AAF130" s="1"/>
      <c r="AAG130" s="1"/>
      <c r="AAH130" s="1"/>
      <c r="AAI130" s="1"/>
      <c r="AAJ130" s="1"/>
      <c r="AAK130" s="1"/>
      <c r="AAL130" s="1"/>
      <c r="AAM130" s="1"/>
      <c r="AAN130" s="1"/>
      <c r="AAO130" s="1"/>
      <c r="AAP130" s="1"/>
      <c r="AAQ130" s="1"/>
      <c r="AAR130" s="1"/>
      <c r="AAS130" s="1"/>
      <c r="AAT130" s="1"/>
      <c r="AAU130" s="1"/>
      <c r="AAV130" s="1"/>
      <c r="AAW130" s="1"/>
      <c r="AAX130" s="1"/>
      <c r="AAY130" s="1"/>
      <c r="AAZ130" s="1"/>
      <c r="ABA130" s="1"/>
      <c r="ABB130" s="1"/>
      <c r="ABC130" s="1"/>
      <c r="ABD130" s="1"/>
      <c r="ABE130" s="1"/>
      <c r="ABF130" s="1"/>
      <c r="ABG130" s="1"/>
      <c r="ABH130" s="1"/>
      <c r="ABI130" s="1"/>
      <c r="ABJ130" s="1"/>
      <c r="ABK130" s="1"/>
      <c r="ABL130" s="1"/>
      <c r="ABM130" s="1"/>
      <c r="ABN130" s="1"/>
      <c r="ABO130" s="1"/>
      <c r="ABP130" s="1"/>
      <c r="ABQ130" s="1"/>
      <c r="ABR130" s="1"/>
      <c r="ABS130" s="1"/>
      <c r="ABT130" s="1"/>
      <c r="ABU130" s="1"/>
      <c r="ABV130" s="1"/>
      <c r="ABW130" s="1"/>
      <c r="ABX130" s="1"/>
      <c r="ABY130" s="1"/>
      <c r="ABZ130" s="1"/>
      <c r="ACA130" s="1"/>
      <c r="ACB130" s="1"/>
      <c r="ACC130" s="1"/>
      <c r="ACD130" s="1"/>
      <c r="ACE130" s="1"/>
      <c r="ACF130" s="1"/>
      <c r="ACG130" s="1"/>
      <c r="ACH130" s="1"/>
      <c r="ACI130" s="1"/>
      <c r="ACJ130" s="1"/>
      <c r="ACK130" s="1"/>
      <c r="ACL130" s="1"/>
      <c r="ACM130" s="1"/>
      <c r="ACN130" s="1"/>
      <c r="ACO130" s="1"/>
      <c r="ACP130" s="1"/>
      <c r="ACQ130" s="1"/>
      <c r="ACR130" s="1"/>
      <c r="ACS130" s="1"/>
      <c r="ACT130" s="1"/>
      <c r="ACU130" s="1"/>
      <c r="ACV130" s="1"/>
      <c r="ACW130" s="1"/>
      <c r="ACX130" s="1"/>
      <c r="ACY130" s="1"/>
      <c r="ACZ130" s="1"/>
      <c r="ADA130" s="1"/>
      <c r="ADB130" s="1"/>
      <c r="ADC130" s="1"/>
      <c r="ADD130" s="1"/>
      <c r="ADE130" s="1"/>
      <c r="ADF130" s="1"/>
      <c r="ADG130" s="1"/>
      <c r="ADH130" s="1"/>
      <c r="ADI130" s="1"/>
      <c r="ADJ130" s="1"/>
      <c r="ADK130" s="1"/>
      <c r="ADL130" s="1"/>
      <c r="ADM130" s="1"/>
      <c r="ADN130" s="1"/>
      <c r="ADO130" s="1"/>
      <c r="ADP130" s="1"/>
      <c r="ADQ130" s="1"/>
      <c r="ADR130" s="1"/>
      <c r="ADS130" s="1"/>
      <c r="ADT130" s="1"/>
      <c r="ADU130" s="1"/>
      <c r="ADV130" s="1"/>
      <c r="ADW130" s="1"/>
      <c r="ADX130" s="1"/>
      <c r="ADY130" s="1"/>
      <c r="ADZ130" s="1"/>
      <c r="AEA130" s="1"/>
      <c r="AEB130" s="1"/>
      <c r="AEC130" s="1"/>
      <c r="AED130" s="1"/>
      <c r="AEE130" s="1"/>
      <c r="AEF130" s="1"/>
      <c r="AEG130" s="1"/>
      <c r="AEH130" s="1"/>
      <c r="AEI130" s="1"/>
      <c r="AEJ130" s="1"/>
      <c r="AEK130" s="1"/>
      <c r="AEL130" s="1"/>
      <c r="AEM130" s="1"/>
      <c r="AEN130" s="1"/>
      <c r="AEO130" s="1"/>
      <c r="AEP130" s="1"/>
      <c r="AEQ130" s="1"/>
      <c r="AER130" s="1"/>
      <c r="AES130" s="1"/>
      <c r="AET130" s="1"/>
      <c r="AEU130" s="1"/>
      <c r="AEV130" s="1"/>
      <c r="AEW130" s="1"/>
      <c r="AEX130" s="1"/>
      <c r="AEY130" s="1"/>
      <c r="AEZ130" s="1"/>
      <c r="AFA130" s="1"/>
      <c r="AFB130" s="1"/>
      <c r="AFC130" s="1"/>
      <c r="AFD130" s="1"/>
      <c r="AFE130" s="1"/>
      <c r="AFF130" s="1"/>
      <c r="AFG130" s="1"/>
      <c r="AFH130" s="1"/>
      <c r="AFI130" s="1"/>
      <c r="AFJ130" s="1"/>
      <c r="AFK130" s="1"/>
      <c r="AFL130" s="1"/>
      <c r="AFM130" s="1"/>
      <c r="AFN130" s="1"/>
      <c r="AFO130" s="1"/>
      <c r="AFP130" s="1"/>
      <c r="AFQ130" s="1"/>
      <c r="AFR130" s="1"/>
      <c r="AFS130" s="1"/>
      <c r="AFT130" s="1"/>
      <c r="AFU130" s="1"/>
      <c r="AFV130" s="1"/>
      <c r="AFW130" s="1"/>
      <c r="AFX130" s="1"/>
      <c r="AFY130" s="1"/>
      <c r="AFZ130" s="1"/>
      <c r="AGA130" s="1"/>
      <c r="AGB130" s="1"/>
      <c r="AGC130" s="1"/>
      <c r="AGD130" s="1"/>
      <c r="AGE130" s="1"/>
      <c r="AGF130" s="1"/>
      <c r="AGG130" s="1"/>
      <c r="AGH130" s="1"/>
      <c r="AGI130" s="1"/>
      <c r="AGJ130" s="1"/>
      <c r="AGK130" s="1"/>
      <c r="AGL130" s="1"/>
      <c r="AGM130" s="1"/>
      <c r="AGN130" s="1"/>
      <c r="AGO130" s="1"/>
      <c r="AGP130" s="1"/>
      <c r="AGQ130" s="1"/>
      <c r="AGR130" s="1"/>
      <c r="AGS130" s="1"/>
      <c r="AGT130" s="1"/>
      <c r="AGU130" s="1"/>
      <c r="AGV130" s="1"/>
      <c r="AGW130" s="1"/>
      <c r="AGX130" s="1"/>
      <c r="AGY130" s="1"/>
      <c r="AGZ130" s="1"/>
      <c r="AHA130" s="1"/>
      <c r="AHB130" s="1"/>
      <c r="AHC130" s="1"/>
      <c r="AHD130" s="1"/>
      <c r="AHE130" s="1"/>
      <c r="AHF130" s="1"/>
      <c r="AHG130" s="1"/>
      <c r="AHH130" s="1"/>
      <c r="AHI130" s="1"/>
      <c r="AHJ130" s="1"/>
      <c r="AHK130" s="1"/>
      <c r="AHL130" s="1"/>
      <c r="AHM130" s="1"/>
      <c r="AHN130" s="1"/>
      <c r="AHO130" s="1"/>
      <c r="AHP130" s="1"/>
      <c r="AHQ130" s="1"/>
      <c r="AHR130" s="1"/>
      <c r="AHS130" s="1"/>
      <c r="AHT130" s="1"/>
      <c r="AHU130" s="1"/>
      <c r="AHV130" s="1"/>
      <c r="AHW130" s="1"/>
      <c r="AHX130" s="1"/>
      <c r="AHY130" s="1"/>
      <c r="AHZ130" s="1"/>
      <c r="AIA130" s="1"/>
      <c r="AIB130" s="1"/>
      <c r="AIC130" s="1"/>
      <c r="AID130" s="1"/>
      <c r="AIE130" s="1"/>
      <c r="AIF130" s="1"/>
      <c r="AIG130" s="1"/>
      <c r="AIH130" s="1"/>
      <c r="AII130" s="1"/>
      <c r="AIJ130" s="1"/>
      <c r="AIK130" s="1"/>
      <c r="AIL130" s="1"/>
      <c r="AIM130" s="1"/>
      <c r="AIN130" s="1"/>
      <c r="AIO130" s="1"/>
      <c r="AIP130" s="1"/>
      <c r="AIQ130" s="1"/>
      <c r="AIR130" s="1"/>
      <c r="AIS130" s="1"/>
      <c r="AIT130" s="1"/>
      <c r="AIU130" s="1"/>
      <c r="AIV130" s="1"/>
      <c r="AIW130" s="1"/>
      <c r="AIX130" s="1"/>
      <c r="AIY130" s="1"/>
      <c r="AIZ130" s="1"/>
      <c r="AJA130" s="1"/>
      <c r="AJB130" s="1"/>
      <c r="AJC130" s="1"/>
      <c r="AJD130" s="1"/>
      <c r="AJE130" s="1"/>
      <c r="AJF130" s="1"/>
      <c r="AJG130" s="1"/>
      <c r="AJH130" s="1"/>
      <c r="AJI130" s="1"/>
      <c r="AJJ130" s="1"/>
      <c r="AJK130" s="1"/>
      <c r="AJL130" s="1"/>
      <c r="AJM130" s="1"/>
      <c r="AJN130" s="1"/>
      <c r="AJO130" s="1"/>
      <c r="AJP130" s="1"/>
      <c r="AJQ130" s="1"/>
      <c r="AJR130" s="1"/>
      <c r="AJS130" s="1"/>
      <c r="AJT130" s="1"/>
      <c r="AJU130" s="1"/>
      <c r="AJV130" s="1"/>
      <c r="AJW130" s="1"/>
      <c r="AJX130" s="1"/>
      <c r="AJY130" s="1"/>
      <c r="AJZ130" s="1"/>
      <c r="AKA130" s="1"/>
      <c r="AKB130" s="1"/>
      <c r="AKC130" s="1"/>
      <c r="AKD130" s="1"/>
      <c r="AKE130" s="1"/>
      <c r="AKF130" s="1"/>
      <c r="AKG130" s="1"/>
      <c r="AKH130" s="1"/>
      <c r="AKI130" s="1"/>
      <c r="AKJ130" s="1"/>
      <c r="AKK130" s="1"/>
      <c r="AKL130" s="1"/>
      <c r="AKM130" s="1"/>
      <c r="AKN130" s="1"/>
      <c r="AKO130" s="1"/>
      <c r="AKP130" s="1"/>
      <c r="AKQ130" s="1"/>
      <c r="AKR130" s="1"/>
      <c r="AKS130" s="1"/>
      <c r="AKT130" s="1"/>
      <c r="AKU130" s="1"/>
      <c r="AKV130" s="1"/>
      <c r="AKW130" s="1"/>
      <c r="AKX130" s="1"/>
      <c r="AKY130" s="1"/>
      <c r="AKZ130" s="1"/>
      <c r="ALA130" s="1"/>
      <c r="ALB130" s="1"/>
      <c r="ALC130" s="1"/>
      <c r="ALD130" s="1"/>
      <c r="ALE130" s="1"/>
      <c r="ALF130" s="1"/>
      <c r="ALG130" s="1"/>
      <c r="ALH130" s="1"/>
      <c r="ALI130" s="1"/>
      <c r="ALJ130" s="1"/>
      <c r="ALK130" s="1"/>
      <c r="ALL130" s="1"/>
      <c r="ALM130" s="1"/>
      <c r="ALN130" s="1"/>
      <c r="ALO130" s="1"/>
      <c r="ALP130" s="1"/>
      <c r="ALQ130" s="1"/>
      <c r="ALR130" s="1"/>
      <c r="ALS130" s="1"/>
      <c r="ALT130" s="1"/>
      <c r="ALU130" s="1"/>
      <c r="ALV130" s="1"/>
      <c r="ALW130" s="1"/>
      <c r="ALX130" s="1"/>
      <c r="ALY130" s="1"/>
      <c r="ALZ130" s="1"/>
      <c r="AMA130" s="1"/>
      <c r="AMB130" s="1"/>
      <c r="AMC130" s="1"/>
      <c r="AMD130" s="1"/>
      <c r="AME130" s="1"/>
      <c r="AMF130" s="1"/>
      <c r="AMG130" s="1"/>
      <c r="AMH130" s="1"/>
      <c r="AMI130" s="1"/>
      <c r="AMJ130" s="1"/>
      <c r="AMK130" s="1"/>
      <c r="AML130" s="1"/>
      <c r="AMM130" s="1"/>
      <c r="AMN130" s="1"/>
      <c r="AMO130" s="1"/>
      <c r="AMP130" s="1"/>
      <c r="AMQ130" s="1"/>
      <c r="AMR130" s="1"/>
      <c r="AMS130" s="1"/>
      <c r="AMT130" s="1"/>
      <c r="AMU130" s="1"/>
      <c r="AMV130" s="1"/>
      <c r="AMW130" s="1"/>
      <c r="AMX130" s="1"/>
      <c r="AMY130" s="1"/>
      <c r="AMZ130" s="1"/>
      <c r="ANA130" s="1"/>
      <c r="ANB130" s="1"/>
      <c r="ANC130" s="1"/>
      <c r="AND130" s="1"/>
      <c r="ANE130" s="1"/>
      <c r="ANF130" s="1"/>
      <c r="ANG130" s="1"/>
      <c r="ANH130" s="1"/>
      <c r="ANI130" s="1"/>
      <c r="ANJ130" s="1"/>
      <c r="ANK130" s="1"/>
      <c r="ANL130" s="1"/>
      <c r="ANM130" s="1"/>
      <c r="ANN130" s="1"/>
      <c r="ANO130" s="1"/>
      <c r="ANP130" s="1"/>
      <c r="ANQ130" s="1"/>
      <c r="ANR130" s="1"/>
      <c r="ANS130" s="1"/>
      <c r="ANT130" s="1"/>
      <c r="ANU130" s="1"/>
      <c r="ANV130" s="1"/>
      <c r="ANW130" s="1"/>
      <c r="ANX130" s="1"/>
      <c r="ANY130" s="1"/>
      <c r="ANZ130" s="1"/>
      <c r="AOA130" s="1"/>
      <c r="AOB130" s="1"/>
      <c r="AOC130" s="1"/>
      <c r="AOD130" s="1"/>
      <c r="AOE130" s="1"/>
      <c r="AOF130" s="1"/>
      <c r="AOG130" s="1"/>
      <c r="AOH130" s="1"/>
      <c r="AOI130" s="1"/>
      <c r="AOJ130" s="1"/>
      <c r="AOK130" s="1"/>
      <c r="AOL130" s="1"/>
      <c r="AOM130" s="1"/>
      <c r="AON130" s="1"/>
      <c r="AOO130" s="1"/>
      <c r="AOP130" s="1"/>
      <c r="AOQ130" s="1"/>
      <c r="AOR130" s="1"/>
      <c r="AOS130" s="1"/>
      <c r="AOT130" s="1"/>
      <c r="AOU130" s="1"/>
      <c r="AOV130" s="1"/>
      <c r="AOW130" s="1"/>
      <c r="AOX130" s="1"/>
      <c r="AOY130" s="1"/>
      <c r="AOZ130" s="1"/>
      <c r="APA130" s="1"/>
      <c r="APB130" s="1"/>
      <c r="APC130" s="1"/>
      <c r="APD130" s="1"/>
      <c r="APE130" s="1"/>
      <c r="APF130" s="1"/>
      <c r="APG130" s="1"/>
      <c r="APH130" s="1"/>
    </row>
    <row r="131" spans="1:1100" x14ac:dyDescent="0.35">
      <c r="A131" s="11">
        <v>131</v>
      </c>
      <c r="B131" s="225" t="s">
        <v>1230</v>
      </c>
      <c r="C131" s="12" t="s">
        <v>34</v>
      </c>
      <c r="D131" s="12" t="s">
        <v>30</v>
      </c>
      <c r="E131" s="12" t="s">
        <v>1158</v>
      </c>
      <c r="F131" s="1">
        <v>6</v>
      </c>
      <c r="G131" s="1">
        <v>11</v>
      </c>
      <c r="BM131" s="1"/>
      <c r="BN131" s="1"/>
      <c r="BO131" s="1"/>
      <c r="BP131" s="1">
        <v>0.94006545830382604</v>
      </c>
      <c r="BQ131" s="1">
        <v>1.3875584133986301</v>
      </c>
      <c r="BR131" s="1">
        <v>2.8762199327844602</v>
      </c>
      <c r="BS131" s="1">
        <v>3.04744844175086</v>
      </c>
      <c r="BT131" s="1">
        <v>2.99102690845065</v>
      </c>
      <c r="BU131" s="1">
        <v>3.0789140642414901</v>
      </c>
      <c r="BV131" s="1">
        <v>2.5088209461779498</v>
      </c>
      <c r="BW131" s="1">
        <v>1.86704300302028</v>
      </c>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c r="JL131" s="1"/>
      <c r="JM131" s="1"/>
      <c r="JN131" s="1"/>
      <c r="JO131" s="1"/>
      <c r="JP131" s="1"/>
      <c r="JQ131" s="1"/>
      <c r="JR131" s="1"/>
      <c r="JS131" s="1"/>
      <c r="JT131" s="1"/>
      <c r="JU131" s="1"/>
      <c r="JV131" s="1"/>
      <c r="JW131" s="1"/>
      <c r="JX131" s="1"/>
      <c r="JY131" s="1"/>
      <c r="JZ131" s="1"/>
      <c r="KA131" s="1"/>
      <c r="KB131" s="1"/>
      <c r="KC131" s="1"/>
      <c r="KD131" s="1"/>
      <c r="KE131" s="1"/>
      <c r="KF131" s="1"/>
      <c r="KG131" s="1"/>
      <c r="KH131" s="1"/>
      <c r="KI131" s="1"/>
      <c r="KJ131" s="1"/>
      <c r="KK131" s="1"/>
      <c r="KL131" s="1"/>
      <c r="KM131" s="1"/>
      <c r="KN131" s="1"/>
      <c r="KO131" s="1"/>
      <c r="KP131" s="1"/>
      <c r="KQ131" s="1"/>
      <c r="KR131" s="1"/>
      <c r="KS131" s="1"/>
      <c r="KT131" s="1"/>
      <c r="KU131" s="1"/>
      <c r="KV131" s="1"/>
      <c r="KW131" s="1"/>
      <c r="KX131" s="1"/>
      <c r="KY131" s="1"/>
      <c r="KZ131" s="1"/>
      <c r="LA131" s="1"/>
      <c r="LB131" s="1"/>
      <c r="LC131" s="1"/>
      <c r="LD131" s="1"/>
      <c r="LE131" s="1"/>
      <c r="LF131" s="1"/>
      <c r="LG131" s="1"/>
      <c r="LH131" s="1"/>
      <c r="LI131" s="1"/>
      <c r="LJ131" s="1"/>
      <c r="LK131" s="1"/>
      <c r="LL131" s="1"/>
      <c r="LM131" s="1"/>
      <c r="LN131" s="1"/>
      <c r="LO131" s="1"/>
      <c r="LP131" s="1"/>
      <c r="LQ131" s="1"/>
      <c r="LR131" s="1"/>
      <c r="LS131" s="1"/>
      <c r="LT131" s="1"/>
      <c r="LU131" s="1"/>
      <c r="LV131" s="1"/>
      <c r="LW131" s="1"/>
      <c r="LX131" s="1"/>
      <c r="LY131" s="1"/>
      <c r="LZ131" s="1"/>
      <c r="MA131" s="1"/>
      <c r="MB131" s="1"/>
      <c r="MC131" s="1"/>
      <c r="MD131" s="1"/>
      <c r="ME131" s="1"/>
      <c r="MF131" s="1"/>
      <c r="MG131" s="1"/>
      <c r="MH131" s="1"/>
      <c r="MI131" s="1"/>
      <c r="MJ131" s="1"/>
      <c r="MK131" s="1"/>
      <c r="ML131" s="1"/>
      <c r="MM131" s="1"/>
      <c r="MN131" s="1"/>
      <c r="MO131" s="1"/>
      <c r="MP131" s="1"/>
      <c r="MQ131" s="1"/>
      <c r="MR131" s="1"/>
      <c r="MS131" s="1"/>
      <c r="MT131" s="1"/>
      <c r="MU131" s="1"/>
      <c r="MV131" s="1"/>
      <c r="MW131" s="1"/>
      <c r="MX131" s="1"/>
      <c r="MY131" s="1"/>
      <c r="MZ131" s="1"/>
      <c r="NA131" s="1"/>
      <c r="NB131" s="1"/>
      <c r="NC131" s="1"/>
      <c r="ND131" s="1"/>
      <c r="NE131" s="1"/>
      <c r="NF131" s="1"/>
      <c r="NG131" s="1"/>
      <c r="NH131" s="1"/>
      <c r="NI131" s="1"/>
      <c r="NJ131" s="1"/>
      <c r="NK131" s="1"/>
      <c r="NL131" s="1"/>
      <c r="NM131" s="1"/>
      <c r="NN131" s="1"/>
      <c r="NO131" s="1"/>
      <c r="NP131" s="1"/>
      <c r="NQ131" s="1"/>
      <c r="NR131" s="1"/>
      <c r="NS131" s="1"/>
      <c r="NT131" s="1"/>
      <c r="NU131" s="1"/>
      <c r="NV131" s="1"/>
      <c r="NW131" s="1"/>
      <c r="NX131" s="1"/>
      <c r="NY131" s="1"/>
      <c r="NZ131" s="1"/>
      <c r="OA131" s="1"/>
      <c r="OB131" s="1"/>
      <c r="OC131" s="1"/>
      <c r="OD131" s="1"/>
      <c r="OE131" s="1"/>
      <c r="OF131" s="1"/>
      <c r="OG131" s="1"/>
      <c r="OH131" s="1"/>
      <c r="OI131" s="1"/>
      <c r="OJ131" s="1"/>
      <c r="OK131" s="1"/>
      <c r="OL131" s="1"/>
      <c r="OM131" s="1"/>
      <c r="ON131" s="1"/>
      <c r="OO131" s="1"/>
      <c r="OP131" s="1"/>
      <c r="OQ131" s="1"/>
      <c r="OR131" s="1"/>
      <c r="OS131" s="1"/>
      <c r="OT131" s="1"/>
      <c r="OU131" s="1"/>
      <c r="OV131" s="1"/>
      <c r="OW131" s="1"/>
      <c r="OX131" s="1"/>
      <c r="OY131" s="1"/>
      <c r="OZ131" s="1"/>
      <c r="PA131" s="1"/>
      <c r="PB131" s="1"/>
      <c r="PC131" s="1"/>
      <c r="PD131" s="1"/>
      <c r="PE131" s="1"/>
      <c r="PF131" s="1"/>
      <c r="PG131" s="1"/>
      <c r="PH131" s="1"/>
      <c r="PI131" s="1"/>
      <c r="PJ131" s="1"/>
      <c r="PK131" s="1"/>
      <c r="PL131" s="1"/>
      <c r="PM131" s="1"/>
      <c r="PN131" s="1"/>
      <c r="PO131" s="1"/>
      <c r="PP131" s="1"/>
      <c r="PQ131" s="1"/>
      <c r="PR131" s="1"/>
      <c r="PS131" s="1"/>
      <c r="PT131" s="1"/>
      <c r="PU131" s="1"/>
      <c r="PV131" s="1"/>
      <c r="PW131" s="1"/>
      <c r="PX131" s="1"/>
      <c r="PY131" s="1"/>
      <c r="PZ131" s="1"/>
      <c r="QA131" s="1"/>
      <c r="QB131" s="1"/>
      <c r="QC131" s="1"/>
      <c r="QD131" s="1"/>
      <c r="QE131" s="1"/>
      <c r="QF131" s="1"/>
      <c r="QG131" s="1"/>
      <c r="QH131" s="1"/>
      <c r="QI131" s="1"/>
      <c r="QJ131" s="1"/>
      <c r="QK131" s="1"/>
      <c r="QL131" s="1"/>
      <c r="QM131" s="1"/>
      <c r="QN131" s="1"/>
      <c r="QO131" s="1"/>
      <c r="QP131" s="1"/>
      <c r="QQ131" s="1"/>
      <c r="QR131" s="1"/>
      <c r="QS131" s="1"/>
      <c r="QT131" s="1"/>
      <c r="QU131" s="1"/>
      <c r="QV131" s="1"/>
      <c r="QW131" s="1"/>
      <c r="QX131" s="1"/>
      <c r="QY131" s="1"/>
      <c r="QZ131" s="1"/>
      <c r="RA131" s="1"/>
      <c r="RB131" s="1"/>
      <c r="RC131" s="1"/>
      <c r="RD131" s="1"/>
      <c r="RE131" s="1"/>
      <c r="RF131" s="1"/>
      <c r="RG131" s="1"/>
      <c r="RH131" s="1"/>
      <c r="RI131" s="1"/>
      <c r="RJ131" s="1"/>
      <c r="RK131" s="1"/>
      <c r="RL131" s="1"/>
      <c r="RM131" s="1"/>
      <c r="RN131" s="1"/>
      <c r="RO131" s="1"/>
      <c r="RP131" s="1"/>
      <c r="RQ131" s="1"/>
      <c r="RR131" s="1"/>
      <c r="RS131" s="1"/>
      <c r="RT131" s="1"/>
      <c r="RU131" s="1"/>
      <c r="RV131" s="1"/>
      <c r="RW131" s="1"/>
      <c r="RX131" s="1"/>
      <c r="RY131" s="1"/>
      <c r="RZ131" s="1"/>
      <c r="SA131" s="1"/>
      <c r="SB131" s="1"/>
      <c r="SC131" s="1"/>
      <c r="SD131" s="1"/>
      <c r="SE131" s="1"/>
      <c r="SF131" s="1"/>
      <c r="SG131" s="1"/>
      <c r="SH131" s="1"/>
      <c r="SI131" s="1"/>
      <c r="SJ131" s="1"/>
      <c r="SK131" s="1"/>
      <c r="SL131" s="1"/>
      <c r="SM131" s="1"/>
      <c r="SN131" s="1"/>
      <c r="SO131" s="1"/>
      <c r="SP131" s="1"/>
      <c r="SQ131" s="1"/>
      <c r="SR131" s="1"/>
      <c r="SS131" s="1"/>
      <c r="ST131" s="1"/>
      <c r="SU131" s="1"/>
      <c r="SV131" s="1"/>
      <c r="SW131" s="1"/>
      <c r="SX131" s="1"/>
      <c r="SY131" s="1"/>
      <c r="SZ131" s="1"/>
      <c r="TA131" s="1"/>
      <c r="TB131" s="1"/>
      <c r="TC131" s="1"/>
      <c r="TD131" s="1"/>
      <c r="TE131" s="1"/>
      <c r="TF131" s="1"/>
      <c r="TG131" s="1"/>
      <c r="TH131" s="1"/>
      <c r="TI131" s="1"/>
      <c r="TJ131" s="1"/>
      <c r="TK131" s="1"/>
      <c r="TL131" s="1"/>
      <c r="TM131" s="1"/>
      <c r="TN131" s="1"/>
      <c r="TO131" s="1"/>
      <c r="TP131" s="1"/>
      <c r="TQ131" s="1"/>
      <c r="TR131" s="1"/>
      <c r="TS131" s="1"/>
      <c r="TT131" s="1"/>
      <c r="TU131" s="1"/>
      <c r="TV131" s="1"/>
      <c r="TW131" s="1"/>
      <c r="TX131" s="1"/>
      <c r="TY131" s="1"/>
      <c r="TZ131" s="1"/>
      <c r="UA131" s="1"/>
      <c r="UB131" s="1"/>
      <c r="UC131" s="1"/>
      <c r="UD131" s="1"/>
      <c r="UE131" s="1"/>
      <c r="UF131" s="1"/>
      <c r="UG131" s="1"/>
      <c r="UH131" s="1"/>
      <c r="UI131" s="1"/>
      <c r="UJ131" s="1"/>
      <c r="UK131" s="1"/>
      <c r="UL131" s="1"/>
      <c r="UM131" s="1"/>
      <c r="UN131" s="1"/>
      <c r="UO131" s="1"/>
      <c r="UP131" s="1"/>
      <c r="UQ131" s="1"/>
      <c r="UR131" s="1"/>
      <c r="US131" s="1"/>
      <c r="UT131" s="1"/>
      <c r="UU131" s="1"/>
      <c r="UV131" s="1"/>
      <c r="UW131" s="1"/>
      <c r="UX131" s="1"/>
      <c r="UY131" s="1"/>
      <c r="UZ131" s="1"/>
      <c r="VA131" s="1"/>
      <c r="VB131" s="1"/>
      <c r="VC131" s="1"/>
      <c r="VD131" s="1"/>
      <c r="VE131" s="1"/>
      <c r="VF131" s="1"/>
      <c r="VG131" s="1"/>
      <c r="VH131" s="1"/>
      <c r="VI131" s="1"/>
      <c r="VJ131" s="1"/>
      <c r="VK131" s="1"/>
      <c r="VL131" s="1"/>
      <c r="VM131" s="1"/>
      <c r="VN131" s="1"/>
      <c r="VO131" s="1"/>
      <c r="VP131" s="1"/>
      <c r="VQ131" s="1"/>
      <c r="VR131" s="1"/>
      <c r="VS131" s="1"/>
      <c r="VT131" s="1"/>
      <c r="VU131" s="1"/>
      <c r="VV131" s="1"/>
      <c r="VW131" s="1"/>
      <c r="VX131" s="1"/>
      <c r="VY131" s="1"/>
      <c r="VZ131" s="1"/>
      <c r="WA131" s="1"/>
      <c r="WB131" s="1"/>
      <c r="WC131" s="1"/>
      <c r="WD131" s="1"/>
      <c r="WE131" s="1"/>
      <c r="WF131" s="1"/>
      <c r="WG131" s="1"/>
      <c r="WH131" s="1"/>
      <c r="WI131" s="1"/>
      <c r="WJ131" s="1"/>
      <c r="WK131" s="1"/>
      <c r="WL131" s="1"/>
      <c r="WM131" s="1"/>
      <c r="WN131" s="1"/>
      <c r="WO131" s="1"/>
      <c r="WP131" s="1"/>
      <c r="WQ131" s="1"/>
      <c r="WR131" s="1"/>
      <c r="WS131" s="1"/>
      <c r="WT131" s="1"/>
      <c r="WU131" s="1"/>
      <c r="WV131" s="1"/>
      <c r="WW131" s="1"/>
      <c r="WX131" s="1"/>
      <c r="WY131" s="1"/>
      <c r="WZ131" s="1"/>
      <c r="XA131" s="1"/>
      <c r="XB131" s="1"/>
      <c r="XC131" s="1"/>
      <c r="XD131" s="1"/>
      <c r="XE131" s="1"/>
      <c r="XF131" s="1"/>
      <c r="XG131" s="1"/>
      <c r="XH131" s="1"/>
      <c r="XI131" s="1"/>
      <c r="XJ131" s="1"/>
      <c r="XK131" s="1"/>
      <c r="XL131" s="1"/>
      <c r="XM131" s="1"/>
      <c r="XN131" s="1"/>
      <c r="XO131" s="1"/>
      <c r="XP131" s="1"/>
      <c r="XQ131" s="1"/>
      <c r="XR131" s="1"/>
      <c r="XS131" s="1"/>
      <c r="XT131" s="1"/>
      <c r="XU131" s="1"/>
      <c r="XV131" s="1"/>
      <c r="XW131" s="1"/>
      <c r="XX131" s="1"/>
      <c r="XY131" s="1"/>
      <c r="XZ131" s="1"/>
      <c r="YA131" s="1"/>
      <c r="YB131" s="1"/>
      <c r="YC131" s="1"/>
      <c r="YD131" s="1"/>
      <c r="YE131" s="1"/>
      <c r="YF131" s="1"/>
      <c r="YG131" s="1"/>
      <c r="YH131" s="1"/>
      <c r="YI131" s="1"/>
      <c r="YJ131" s="1"/>
      <c r="YK131" s="1"/>
      <c r="YL131" s="1"/>
      <c r="YM131" s="1"/>
      <c r="YN131" s="1"/>
      <c r="YO131" s="1"/>
      <c r="YP131" s="1"/>
      <c r="YQ131" s="1"/>
      <c r="YR131" s="1"/>
      <c r="YS131" s="1"/>
      <c r="YT131" s="1"/>
      <c r="YU131" s="1"/>
      <c r="YV131" s="1"/>
      <c r="YW131" s="1"/>
      <c r="YX131" s="1"/>
      <c r="YY131" s="1"/>
      <c r="YZ131" s="1"/>
      <c r="ZA131" s="1"/>
      <c r="ZB131" s="1"/>
      <c r="ZC131" s="1"/>
      <c r="ZD131" s="1"/>
      <c r="ZE131" s="1"/>
      <c r="ZF131" s="1"/>
      <c r="ZG131" s="1"/>
      <c r="ZH131" s="1"/>
      <c r="ZI131" s="1"/>
      <c r="ZJ131" s="1"/>
      <c r="ZK131" s="1"/>
      <c r="ZL131" s="1"/>
      <c r="ZM131" s="1"/>
      <c r="ZN131" s="1"/>
      <c r="ZO131" s="1"/>
      <c r="ZP131" s="1"/>
      <c r="ZQ131" s="1"/>
      <c r="ZR131" s="1"/>
      <c r="ZS131" s="1"/>
      <c r="ZT131" s="1"/>
      <c r="ZU131" s="1"/>
      <c r="ZV131" s="1"/>
      <c r="ZW131" s="1"/>
      <c r="ZX131" s="1"/>
      <c r="ZY131" s="1"/>
      <c r="ZZ131" s="1"/>
      <c r="AAA131" s="1"/>
      <c r="AAB131" s="1"/>
      <c r="AAC131" s="1"/>
      <c r="AAD131" s="1"/>
      <c r="AAE131" s="1"/>
      <c r="AAF131" s="1"/>
      <c r="AAG131" s="1"/>
      <c r="AAH131" s="1"/>
      <c r="AAI131" s="1"/>
      <c r="AAJ131" s="1"/>
      <c r="AAK131" s="1"/>
      <c r="AAL131" s="1"/>
      <c r="AAM131" s="1"/>
      <c r="AAN131" s="1"/>
      <c r="AAO131" s="1"/>
      <c r="AAP131" s="1"/>
      <c r="AAQ131" s="1"/>
      <c r="AAR131" s="1"/>
      <c r="AAS131" s="1"/>
      <c r="AAT131" s="1"/>
      <c r="AAU131" s="1"/>
      <c r="AAV131" s="1"/>
      <c r="AAW131" s="1"/>
      <c r="AAX131" s="1"/>
      <c r="AAY131" s="1"/>
      <c r="AAZ131" s="1"/>
      <c r="ABA131" s="1"/>
      <c r="ABB131" s="1"/>
      <c r="ABC131" s="1"/>
      <c r="ABD131" s="1"/>
      <c r="ABE131" s="1"/>
      <c r="ABF131" s="1"/>
      <c r="ABG131" s="1"/>
      <c r="ABH131" s="1"/>
      <c r="ABI131" s="1"/>
      <c r="ABJ131" s="1"/>
      <c r="ABK131" s="1"/>
      <c r="ABL131" s="1"/>
      <c r="ABM131" s="1"/>
      <c r="ABN131" s="1"/>
      <c r="ABO131" s="1"/>
      <c r="ABP131" s="1"/>
      <c r="ABQ131" s="1"/>
      <c r="ABR131" s="1"/>
      <c r="ABS131" s="1"/>
      <c r="ABT131" s="1"/>
      <c r="ABU131" s="1"/>
      <c r="ABV131" s="1"/>
      <c r="ABW131" s="1"/>
      <c r="ABX131" s="1"/>
      <c r="ABY131" s="1"/>
      <c r="ABZ131" s="1"/>
      <c r="ACA131" s="1"/>
      <c r="ACB131" s="1"/>
      <c r="ACC131" s="1"/>
      <c r="ACD131" s="1"/>
      <c r="ACE131" s="1"/>
      <c r="ACF131" s="1"/>
      <c r="ACG131" s="1"/>
      <c r="ACH131" s="1"/>
      <c r="ACI131" s="1"/>
      <c r="ACJ131" s="1"/>
      <c r="ACK131" s="1"/>
      <c r="ACL131" s="1"/>
      <c r="ACM131" s="1"/>
      <c r="ACN131" s="1"/>
      <c r="ACO131" s="1"/>
      <c r="ACP131" s="1"/>
      <c r="ACQ131" s="1"/>
      <c r="ACR131" s="1"/>
      <c r="ACS131" s="1"/>
      <c r="ACT131" s="1"/>
      <c r="ACU131" s="1"/>
      <c r="ACV131" s="1"/>
      <c r="ACW131" s="1"/>
      <c r="ACX131" s="1"/>
      <c r="ACY131" s="1"/>
      <c r="ACZ131" s="1"/>
      <c r="ADA131" s="1"/>
      <c r="ADB131" s="1"/>
      <c r="ADC131" s="1"/>
      <c r="ADD131" s="1"/>
      <c r="ADE131" s="1"/>
      <c r="ADF131" s="1"/>
      <c r="ADG131" s="1"/>
      <c r="ADH131" s="1"/>
      <c r="ADI131" s="1"/>
      <c r="ADJ131" s="1"/>
      <c r="ADK131" s="1"/>
      <c r="ADL131" s="1"/>
      <c r="ADM131" s="1"/>
      <c r="ADN131" s="1"/>
      <c r="ADO131" s="1"/>
      <c r="ADP131" s="1"/>
      <c r="ADQ131" s="1"/>
      <c r="ADR131" s="1"/>
      <c r="ADS131" s="1"/>
      <c r="ADT131" s="1"/>
      <c r="ADU131" s="1"/>
      <c r="ADV131" s="1"/>
      <c r="ADW131" s="1"/>
      <c r="ADX131" s="1"/>
      <c r="ADY131" s="1"/>
      <c r="ADZ131" s="1"/>
      <c r="AEA131" s="1"/>
      <c r="AEB131" s="1"/>
      <c r="AEC131" s="1"/>
      <c r="AED131" s="1"/>
      <c r="AEE131" s="1"/>
      <c r="AEF131" s="1"/>
      <c r="AEG131" s="1"/>
      <c r="AEH131" s="1"/>
      <c r="AEI131" s="1"/>
      <c r="AEJ131" s="1"/>
      <c r="AEK131" s="1"/>
      <c r="AEL131" s="1"/>
      <c r="AEM131" s="1"/>
      <c r="AEN131" s="1"/>
      <c r="AEO131" s="1"/>
      <c r="AEP131" s="1"/>
      <c r="AEQ131" s="1"/>
      <c r="AER131" s="1"/>
      <c r="AES131" s="1"/>
      <c r="AET131" s="1"/>
      <c r="AEU131" s="1"/>
      <c r="AEV131" s="1"/>
      <c r="AEW131" s="1"/>
      <c r="AEX131" s="1"/>
      <c r="AEY131" s="1"/>
      <c r="AEZ131" s="1"/>
      <c r="AFA131" s="1"/>
      <c r="AFB131" s="1"/>
      <c r="AFC131" s="1"/>
      <c r="AFD131" s="1"/>
      <c r="AFE131" s="1"/>
      <c r="AFF131" s="1"/>
      <c r="AFG131" s="1"/>
      <c r="AFH131" s="1"/>
      <c r="AFI131" s="1"/>
      <c r="AFJ131" s="1"/>
      <c r="AFK131" s="1"/>
      <c r="AFL131" s="1"/>
      <c r="AFM131" s="1"/>
      <c r="AFN131" s="1"/>
      <c r="AFO131" s="1"/>
      <c r="AFP131" s="1"/>
      <c r="AFQ131" s="1"/>
      <c r="AFR131" s="1"/>
      <c r="AFS131" s="1"/>
      <c r="AFT131" s="1"/>
      <c r="AFU131" s="1"/>
      <c r="AFV131" s="1"/>
      <c r="AFW131" s="1"/>
      <c r="AFX131" s="1"/>
      <c r="AFY131" s="1"/>
      <c r="AFZ131" s="1"/>
      <c r="AGA131" s="1"/>
      <c r="AGB131" s="1"/>
      <c r="AGC131" s="1"/>
      <c r="AGD131" s="1"/>
      <c r="AGE131" s="1"/>
      <c r="AGF131" s="1"/>
      <c r="AGG131" s="1"/>
      <c r="AGH131" s="1"/>
      <c r="AGI131" s="1"/>
      <c r="AGJ131" s="1"/>
      <c r="AGK131" s="1"/>
      <c r="AGL131" s="1"/>
      <c r="AGM131" s="1"/>
      <c r="AGN131" s="1"/>
      <c r="AGO131" s="1"/>
      <c r="AGP131" s="1"/>
      <c r="AGQ131" s="1"/>
      <c r="AGR131" s="1"/>
      <c r="AGS131" s="1"/>
      <c r="AGT131" s="1"/>
      <c r="AGU131" s="1"/>
      <c r="AGV131" s="1"/>
      <c r="AGW131" s="1"/>
      <c r="AGX131" s="1"/>
      <c r="AGY131" s="1"/>
      <c r="AGZ131" s="1"/>
      <c r="AHA131" s="1"/>
      <c r="AHB131" s="1"/>
      <c r="AHC131" s="1"/>
      <c r="AHD131" s="1"/>
      <c r="AHE131" s="1"/>
      <c r="AHF131" s="1"/>
      <c r="AHG131" s="1"/>
      <c r="AHH131" s="1"/>
      <c r="AHI131" s="1"/>
      <c r="AHJ131" s="1"/>
      <c r="AHK131" s="1"/>
      <c r="AHL131" s="1"/>
      <c r="AHM131" s="1"/>
      <c r="AHN131" s="1"/>
      <c r="AHO131" s="1"/>
      <c r="AHP131" s="1"/>
      <c r="AHQ131" s="1"/>
      <c r="AHR131" s="1"/>
      <c r="AHS131" s="1"/>
      <c r="AHT131" s="1"/>
      <c r="AHU131" s="1"/>
      <c r="AHV131" s="1"/>
      <c r="AHW131" s="1"/>
      <c r="AHX131" s="1"/>
      <c r="AHY131" s="1"/>
      <c r="AHZ131" s="1"/>
      <c r="AIA131" s="1"/>
      <c r="AIB131" s="1"/>
      <c r="AIC131" s="1"/>
      <c r="AID131" s="1"/>
      <c r="AIE131" s="1"/>
      <c r="AIF131" s="1"/>
      <c r="AIG131" s="1"/>
      <c r="AIH131" s="1"/>
      <c r="AII131" s="1"/>
      <c r="AIJ131" s="1"/>
      <c r="AIK131" s="1"/>
      <c r="AIL131" s="1"/>
      <c r="AIM131" s="1"/>
      <c r="AIN131" s="1"/>
      <c r="AIO131" s="1"/>
      <c r="AIP131" s="1"/>
      <c r="AIQ131" s="1"/>
      <c r="AIR131" s="1"/>
      <c r="AIS131" s="1"/>
      <c r="AIT131" s="1"/>
      <c r="AIU131" s="1"/>
      <c r="AIV131" s="1"/>
      <c r="AIW131" s="1"/>
      <c r="AIX131" s="1"/>
      <c r="AIY131" s="1"/>
      <c r="AIZ131" s="1"/>
      <c r="AJA131" s="1"/>
      <c r="AJB131" s="1"/>
      <c r="AJC131" s="1"/>
      <c r="AJD131" s="1"/>
      <c r="AJE131" s="1"/>
      <c r="AJF131" s="1"/>
      <c r="AJG131" s="1"/>
      <c r="AJH131" s="1"/>
      <c r="AJI131" s="1"/>
      <c r="AJJ131" s="1"/>
      <c r="AJK131" s="1"/>
      <c r="AJL131" s="1"/>
      <c r="AJM131" s="1"/>
      <c r="AJN131" s="1"/>
      <c r="AJO131" s="1"/>
      <c r="AJP131" s="1"/>
      <c r="AJQ131" s="1"/>
      <c r="AJR131" s="1"/>
      <c r="AJS131" s="1"/>
      <c r="AJT131" s="1"/>
      <c r="AJU131" s="1"/>
      <c r="AJV131" s="1"/>
      <c r="AJW131" s="1"/>
      <c r="AJX131" s="1"/>
      <c r="AJY131" s="1"/>
      <c r="AJZ131" s="1"/>
      <c r="AKA131" s="1"/>
      <c r="AKB131" s="1"/>
      <c r="AKC131" s="1"/>
      <c r="AKD131" s="1"/>
      <c r="AKE131" s="1"/>
      <c r="AKF131" s="1"/>
      <c r="AKG131" s="1"/>
      <c r="AKH131" s="1"/>
      <c r="AKI131" s="1"/>
      <c r="AKJ131" s="1"/>
      <c r="AKK131" s="1"/>
      <c r="AKL131" s="1"/>
      <c r="AKM131" s="1"/>
      <c r="AKN131" s="1"/>
      <c r="AKO131" s="1"/>
      <c r="AKP131" s="1"/>
      <c r="AKQ131" s="1"/>
      <c r="AKR131" s="1"/>
      <c r="AKS131" s="1"/>
      <c r="AKT131" s="1"/>
      <c r="AKU131" s="1"/>
      <c r="AKV131" s="1"/>
      <c r="AKW131" s="1"/>
      <c r="AKX131" s="1"/>
      <c r="AKY131" s="1"/>
      <c r="AKZ131" s="1"/>
      <c r="ALA131" s="1"/>
      <c r="ALB131" s="1"/>
      <c r="ALC131" s="1"/>
      <c r="ALD131" s="1"/>
      <c r="ALE131" s="1"/>
      <c r="ALF131" s="1"/>
      <c r="ALG131" s="1"/>
      <c r="ALH131" s="1"/>
      <c r="ALI131" s="1"/>
      <c r="ALJ131" s="1"/>
      <c r="ALK131" s="1"/>
      <c r="ALL131" s="1"/>
      <c r="ALM131" s="1"/>
      <c r="ALN131" s="1"/>
      <c r="ALO131" s="1"/>
      <c r="ALP131" s="1"/>
      <c r="ALQ131" s="1"/>
      <c r="ALR131" s="1"/>
      <c r="ALS131" s="1"/>
      <c r="ALT131" s="1"/>
      <c r="ALU131" s="1"/>
      <c r="ALV131" s="1"/>
      <c r="ALW131" s="1"/>
      <c r="ALX131" s="1"/>
      <c r="ALY131" s="1"/>
      <c r="ALZ131" s="1"/>
      <c r="AMA131" s="1"/>
      <c r="AMB131" s="1"/>
      <c r="AMC131" s="1"/>
      <c r="AMD131" s="1"/>
      <c r="AME131" s="1"/>
      <c r="AMF131" s="1"/>
      <c r="AMG131" s="1"/>
      <c r="AMH131" s="1"/>
      <c r="AMI131" s="1"/>
      <c r="AMJ131" s="1"/>
      <c r="AMK131" s="1"/>
      <c r="AML131" s="1"/>
      <c r="AMM131" s="1"/>
      <c r="AMN131" s="1"/>
      <c r="AMO131" s="1"/>
      <c r="AMP131" s="1"/>
      <c r="AMQ131" s="1"/>
      <c r="AMR131" s="1"/>
      <c r="AMS131" s="1"/>
      <c r="AMT131" s="1"/>
      <c r="AMU131" s="1"/>
      <c r="AMV131" s="1"/>
      <c r="AMW131" s="1"/>
      <c r="AMX131" s="1"/>
      <c r="AMY131" s="1"/>
      <c r="AMZ131" s="1"/>
      <c r="ANA131" s="1"/>
      <c r="ANB131" s="1"/>
      <c r="ANC131" s="1"/>
      <c r="AND131" s="1"/>
      <c r="ANE131" s="1"/>
      <c r="ANF131" s="1"/>
      <c r="ANG131" s="1"/>
      <c r="ANH131" s="1"/>
      <c r="ANI131" s="1"/>
      <c r="ANJ131" s="1"/>
      <c r="ANK131" s="1"/>
      <c r="ANL131" s="1"/>
      <c r="ANM131" s="1"/>
      <c r="ANN131" s="1"/>
      <c r="ANO131" s="1"/>
      <c r="ANP131" s="1"/>
      <c r="ANQ131" s="1"/>
      <c r="ANR131" s="1"/>
      <c r="ANS131" s="1"/>
      <c r="ANT131" s="1"/>
      <c r="ANU131" s="1"/>
      <c r="ANV131" s="1"/>
      <c r="ANW131" s="1"/>
      <c r="ANX131" s="1"/>
      <c r="ANY131" s="1"/>
      <c r="ANZ131" s="1"/>
      <c r="AOA131" s="1"/>
      <c r="AOB131" s="1"/>
      <c r="AOC131" s="1"/>
      <c r="AOD131" s="1"/>
      <c r="AOE131" s="1"/>
      <c r="AOF131" s="1"/>
      <c r="AOG131" s="1"/>
      <c r="AOH131" s="1"/>
      <c r="AOI131" s="1"/>
      <c r="AOJ131" s="1"/>
      <c r="AOK131" s="1"/>
      <c r="AOL131" s="1"/>
      <c r="AOM131" s="1"/>
      <c r="AON131" s="1"/>
      <c r="AOO131" s="1"/>
      <c r="AOP131" s="1"/>
      <c r="AOQ131" s="1"/>
      <c r="AOR131" s="1"/>
      <c r="AOS131" s="1"/>
      <c r="AOT131" s="1"/>
      <c r="AOU131" s="1"/>
      <c r="AOV131" s="1"/>
      <c r="AOW131" s="1"/>
      <c r="AOX131" s="1"/>
      <c r="AOY131" s="1"/>
      <c r="AOZ131" s="1"/>
      <c r="APA131" s="1"/>
      <c r="APB131" s="1"/>
      <c r="APC131" s="1"/>
      <c r="APD131" s="1"/>
      <c r="APE131" s="1"/>
      <c r="APF131" s="1"/>
      <c r="APG131" s="1"/>
      <c r="APH131" s="1"/>
    </row>
    <row r="132" spans="1:1100" x14ac:dyDescent="0.35">
      <c r="A132" s="11">
        <v>132</v>
      </c>
      <c r="B132" s="225" t="s">
        <v>1231</v>
      </c>
      <c r="C132" s="12" t="s">
        <v>34</v>
      </c>
      <c r="D132" s="12" t="s">
        <v>30</v>
      </c>
      <c r="E132" s="12" t="s">
        <v>1158</v>
      </c>
      <c r="F132" s="1">
        <v>6</v>
      </c>
      <c r="G132" s="1">
        <v>15</v>
      </c>
      <c r="BM132" s="1"/>
      <c r="BN132" s="1"/>
      <c r="BO132" s="1"/>
      <c r="BP132" s="1">
        <v>8.9456313281145299</v>
      </c>
      <c r="BQ132" s="1">
        <v>10.3718568918464</v>
      </c>
      <c r="BR132" s="1">
        <v>16.882405817520102</v>
      </c>
      <c r="BS132" s="1">
        <v>16.633457346031701</v>
      </c>
      <c r="BT132" s="1">
        <v>12.7420389519487</v>
      </c>
      <c r="BU132" s="1">
        <v>18.481480416196302</v>
      </c>
      <c r="BV132" s="1">
        <v>14.7754697817986</v>
      </c>
      <c r="BW132" s="1">
        <v>26.568287070329401</v>
      </c>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c r="JO132" s="1"/>
      <c r="JP132" s="1"/>
      <c r="JQ132" s="1"/>
      <c r="JR132" s="1"/>
      <c r="JS132" s="1"/>
      <c r="JT132" s="1"/>
      <c r="JU132" s="1"/>
      <c r="JV132" s="1"/>
      <c r="JW132" s="1"/>
      <c r="JX132" s="1"/>
      <c r="JY132" s="1"/>
      <c r="JZ132" s="1"/>
      <c r="KA132" s="1"/>
      <c r="KB132" s="1"/>
      <c r="KC132" s="1"/>
      <c r="KD132" s="1"/>
      <c r="KE132" s="1"/>
      <c r="KF132" s="1"/>
      <c r="KG132" s="1"/>
      <c r="KH132" s="1"/>
      <c r="KI132" s="1"/>
      <c r="KJ132" s="1"/>
      <c r="KK132" s="1"/>
      <c r="KL132" s="1"/>
      <c r="KM132" s="1"/>
      <c r="KN132" s="1"/>
      <c r="KO132" s="1"/>
      <c r="KP132" s="1"/>
      <c r="KQ132" s="1"/>
      <c r="KR132" s="1"/>
      <c r="KS132" s="1"/>
      <c r="KT132" s="1"/>
      <c r="KU132" s="1"/>
      <c r="KV132" s="1"/>
      <c r="KW132" s="1"/>
      <c r="KX132" s="1"/>
      <c r="KY132" s="1"/>
      <c r="KZ132" s="1"/>
      <c r="LA132" s="1"/>
      <c r="LB132" s="1"/>
      <c r="LC132" s="1"/>
      <c r="LD132" s="1"/>
      <c r="LE132" s="1"/>
      <c r="LF132" s="1"/>
      <c r="LG132" s="1"/>
      <c r="LH132" s="1"/>
      <c r="LI132" s="1"/>
      <c r="LJ132" s="1"/>
      <c r="LK132" s="1"/>
      <c r="LL132" s="1"/>
      <c r="LM132" s="1"/>
      <c r="LN132" s="1"/>
      <c r="LO132" s="1"/>
      <c r="LP132" s="1"/>
      <c r="LQ132" s="1"/>
      <c r="LR132" s="1"/>
      <c r="LS132" s="1"/>
      <c r="LT132" s="1"/>
      <c r="LU132" s="1"/>
      <c r="LV132" s="1"/>
      <c r="LW132" s="1"/>
      <c r="LX132" s="1"/>
      <c r="LY132" s="1"/>
      <c r="LZ132" s="1"/>
      <c r="MA132" s="1"/>
      <c r="MB132" s="1"/>
      <c r="MC132" s="1"/>
      <c r="MD132" s="1"/>
      <c r="ME132" s="1"/>
      <c r="MF132" s="1"/>
      <c r="MG132" s="1"/>
      <c r="MH132" s="1"/>
      <c r="MI132" s="1"/>
      <c r="MJ132" s="1"/>
      <c r="MK132" s="1"/>
      <c r="ML132" s="1"/>
      <c r="MM132" s="1"/>
      <c r="MN132" s="1"/>
      <c r="MO132" s="1"/>
      <c r="MP132" s="1"/>
      <c r="MQ132" s="1"/>
      <c r="MR132" s="1"/>
      <c r="MS132" s="1"/>
      <c r="MT132" s="1"/>
      <c r="MU132" s="1"/>
      <c r="MV132" s="1"/>
      <c r="MW132" s="1"/>
      <c r="MX132" s="1"/>
      <c r="MY132" s="1"/>
      <c r="MZ132" s="1"/>
      <c r="NA132" s="1"/>
      <c r="NB132" s="1"/>
      <c r="NC132" s="1"/>
      <c r="ND132" s="1"/>
      <c r="NE132" s="1"/>
      <c r="NF132" s="1"/>
      <c r="NG132" s="1"/>
      <c r="NH132" s="1"/>
      <c r="NI132" s="1"/>
      <c r="NJ132" s="1"/>
      <c r="NK132" s="1"/>
      <c r="NL132" s="1"/>
      <c r="NM132" s="1"/>
      <c r="NN132" s="1"/>
      <c r="NO132" s="1"/>
      <c r="NP132" s="1"/>
      <c r="NQ132" s="1"/>
      <c r="NR132" s="1"/>
      <c r="NS132" s="1"/>
      <c r="NT132" s="1"/>
      <c r="NU132" s="1"/>
      <c r="NV132" s="1"/>
      <c r="NW132" s="1"/>
      <c r="NX132" s="1"/>
      <c r="NY132" s="1"/>
      <c r="NZ132" s="1"/>
      <c r="OA132" s="1"/>
      <c r="OB132" s="1"/>
      <c r="OC132" s="1"/>
      <c r="OD132" s="1"/>
      <c r="OE132" s="1"/>
      <c r="OF132" s="1"/>
      <c r="OG132" s="1"/>
      <c r="OH132" s="1"/>
      <c r="OI132" s="1"/>
      <c r="OJ132" s="1"/>
      <c r="OK132" s="1"/>
      <c r="OL132" s="1"/>
      <c r="OM132" s="1"/>
      <c r="ON132" s="1"/>
      <c r="OO132" s="1"/>
      <c r="OP132" s="1"/>
      <c r="OQ132" s="1"/>
      <c r="OR132" s="1"/>
      <c r="OS132" s="1"/>
      <c r="OT132" s="1"/>
      <c r="OU132" s="1"/>
      <c r="OV132" s="1"/>
      <c r="OW132" s="1"/>
      <c r="OX132" s="1"/>
      <c r="OY132" s="1"/>
      <c r="OZ132" s="1"/>
      <c r="PA132" s="1"/>
      <c r="PB132" s="1"/>
      <c r="PC132" s="1"/>
      <c r="PD132" s="1"/>
      <c r="PE132" s="1"/>
      <c r="PF132" s="1"/>
      <c r="PG132" s="1"/>
      <c r="PH132" s="1"/>
      <c r="PI132" s="1"/>
      <c r="PJ132" s="1"/>
      <c r="PK132" s="1"/>
      <c r="PL132" s="1"/>
      <c r="PM132" s="1"/>
      <c r="PN132" s="1"/>
      <c r="PO132" s="1"/>
      <c r="PP132" s="1"/>
      <c r="PQ132" s="1"/>
      <c r="PR132" s="1"/>
      <c r="PS132" s="1"/>
      <c r="PT132" s="1"/>
      <c r="PU132" s="1"/>
      <c r="PV132" s="1"/>
      <c r="PW132" s="1"/>
      <c r="PX132" s="1"/>
      <c r="PY132" s="1"/>
      <c r="PZ132" s="1"/>
      <c r="QA132" s="1"/>
      <c r="QB132" s="1"/>
      <c r="QC132" s="1"/>
      <c r="QD132" s="1"/>
      <c r="QE132" s="1"/>
      <c r="QF132" s="1"/>
      <c r="QG132" s="1"/>
      <c r="QH132" s="1"/>
      <c r="QI132" s="1"/>
      <c r="QJ132" s="1"/>
      <c r="QK132" s="1"/>
      <c r="QL132" s="1"/>
      <c r="QM132" s="1"/>
      <c r="QN132" s="1"/>
      <c r="QO132" s="1"/>
      <c r="QP132" s="1"/>
      <c r="QQ132" s="1"/>
      <c r="QR132" s="1"/>
      <c r="QS132" s="1"/>
      <c r="QT132" s="1"/>
      <c r="QU132" s="1"/>
      <c r="QV132" s="1"/>
      <c r="QW132" s="1"/>
      <c r="QX132" s="1"/>
      <c r="QY132" s="1"/>
      <c r="QZ132" s="1"/>
      <c r="RA132" s="1"/>
      <c r="RB132" s="1"/>
      <c r="RC132" s="1"/>
      <c r="RD132" s="1"/>
      <c r="RE132" s="1"/>
      <c r="RF132" s="1"/>
      <c r="RG132" s="1"/>
      <c r="RH132" s="1"/>
      <c r="RI132" s="1"/>
      <c r="RJ132" s="1"/>
      <c r="RK132" s="1"/>
      <c r="RL132" s="1"/>
      <c r="RM132" s="1"/>
      <c r="RN132" s="1"/>
      <c r="RO132" s="1"/>
      <c r="RP132" s="1"/>
      <c r="RQ132" s="1"/>
      <c r="RR132" s="1"/>
      <c r="RS132" s="1"/>
      <c r="RT132" s="1"/>
      <c r="RU132" s="1"/>
      <c r="RV132" s="1"/>
      <c r="RW132" s="1"/>
      <c r="RX132" s="1"/>
      <c r="RY132" s="1"/>
      <c r="RZ132" s="1"/>
      <c r="SA132" s="1"/>
      <c r="SB132" s="1"/>
      <c r="SC132" s="1"/>
      <c r="SD132" s="1"/>
      <c r="SE132" s="1"/>
      <c r="SF132" s="1"/>
      <c r="SG132" s="1"/>
      <c r="SH132" s="1"/>
      <c r="SI132" s="1"/>
      <c r="SJ132" s="1"/>
      <c r="SK132" s="1"/>
      <c r="SL132" s="1"/>
      <c r="SM132" s="1"/>
      <c r="SN132" s="1"/>
      <c r="SO132" s="1"/>
      <c r="SP132" s="1"/>
      <c r="SQ132" s="1"/>
      <c r="SR132" s="1"/>
      <c r="SS132" s="1"/>
      <c r="ST132" s="1"/>
      <c r="SU132" s="1"/>
      <c r="SV132" s="1"/>
      <c r="SW132" s="1"/>
      <c r="SX132" s="1"/>
      <c r="SY132" s="1"/>
      <c r="SZ132" s="1"/>
      <c r="TA132" s="1"/>
      <c r="TB132" s="1"/>
      <c r="TC132" s="1"/>
      <c r="TD132" s="1"/>
      <c r="TE132" s="1"/>
      <c r="TF132" s="1"/>
      <c r="TG132" s="1"/>
      <c r="TH132" s="1"/>
      <c r="TI132" s="1"/>
      <c r="TJ132" s="1"/>
      <c r="TK132" s="1"/>
      <c r="TL132" s="1"/>
      <c r="TM132" s="1"/>
      <c r="TN132" s="1"/>
      <c r="TO132" s="1"/>
      <c r="TP132" s="1"/>
      <c r="TQ132" s="1"/>
      <c r="TR132" s="1"/>
      <c r="TS132" s="1"/>
      <c r="TT132" s="1"/>
      <c r="TU132" s="1"/>
      <c r="TV132" s="1"/>
      <c r="TW132" s="1"/>
      <c r="TX132" s="1"/>
      <c r="TY132" s="1"/>
      <c r="TZ132" s="1"/>
      <c r="UA132" s="1"/>
      <c r="UB132" s="1"/>
      <c r="UC132" s="1"/>
      <c r="UD132" s="1"/>
      <c r="UE132" s="1"/>
      <c r="UF132" s="1"/>
      <c r="UG132" s="1"/>
      <c r="UH132" s="1"/>
      <c r="UI132" s="1"/>
      <c r="UJ132" s="1"/>
      <c r="UK132" s="1"/>
      <c r="UL132" s="1"/>
      <c r="UM132" s="1"/>
      <c r="UN132" s="1"/>
      <c r="UO132" s="1"/>
      <c r="UP132" s="1"/>
      <c r="UQ132" s="1"/>
      <c r="UR132" s="1"/>
      <c r="US132" s="1"/>
      <c r="UT132" s="1"/>
      <c r="UU132" s="1"/>
      <c r="UV132" s="1"/>
      <c r="UW132" s="1"/>
      <c r="UX132" s="1"/>
      <c r="UY132" s="1"/>
      <c r="UZ132" s="1"/>
      <c r="VA132" s="1"/>
      <c r="VB132" s="1"/>
      <c r="VC132" s="1"/>
      <c r="VD132" s="1"/>
      <c r="VE132" s="1"/>
      <c r="VF132" s="1"/>
      <c r="VG132" s="1"/>
      <c r="VH132" s="1"/>
      <c r="VI132" s="1"/>
      <c r="VJ132" s="1"/>
      <c r="VK132" s="1"/>
      <c r="VL132" s="1"/>
      <c r="VM132" s="1"/>
      <c r="VN132" s="1"/>
      <c r="VO132" s="1"/>
      <c r="VP132" s="1"/>
      <c r="VQ132" s="1"/>
      <c r="VR132" s="1"/>
      <c r="VS132" s="1"/>
      <c r="VT132" s="1"/>
      <c r="VU132" s="1"/>
      <c r="VV132" s="1"/>
      <c r="VW132" s="1"/>
      <c r="VX132" s="1"/>
      <c r="VY132" s="1"/>
      <c r="VZ132" s="1"/>
      <c r="WA132" s="1"/>
      <c r="WB132" s="1"/>
      <c r="WC132" s="1"/>
      <c r="WD132" s="1"/>
      <c r="WE132" s="1"/>
      <c r="WF132" s="1"/>
      <c r="WG132" s="1"/>
      <c r="WH132" s="1"/>
      <c r="WI132" s="1"/>
      <c r="WJ132" s="1"/>
      <c r="WK132" s="1"/>
      <c r="WL132" s="1"/>
      <c r="WM132" s="1"/>
      <c r="WN132" s="1"/>
      <c r="WO132" s="1"/>
      <c r="WP132" s="1"/>
      <c r="WQ132" s="1"/>
      <c r="WR132" s="1"/>
      <c r="WS132" s="1"/>
      <c r="WT132" s="1"/>
      <c r="WU132" s="1"/>
      <c r="WV132" s="1"/>
      <c r="WW132" s="1"/>
      <c r="WX132" s="1"/>
      <c r="WY132" s="1"/>
      <c r="WZ132" s="1"/>
      <c r="XA132" s="1"/>
      <c r="XB132" s="1"/>
      <c r="XC132" s="1"/>
      <c r="XD132" s="1"/>
      <c r="XE132" s="1"/>
      <c r="XF132" s="1"/>
      <c r="XG132" s="1"/>
      <c r="XH132" s="1"/>
      <c r="XI132" s="1"/>
      <c r="XJ132" s="1"/>
      <c r="XK132" s="1"/>
      <c r="XL132" s="1"/>
      <c r="XM132" s="1"/>
      <c r="XN132" s="1"/>
      <c r="XO132" s="1"/>
      <c r="XP132" s="1"/>
      <c r="XQ132" s="1"/>
      <c r="XR132" s="1"/>
      <c r="XS132" s="1"/>
      <c r="XT132" s="1"/>
      <c r="XU132" s="1"/>
      <c r="XV132" s="1"/>
      <c r="XW132" s="1"/>
      <c r="XX132" s="1"/>
      <c r="XY132" s="1"/>
      <c r="XZ132" s="1"/>
      <c r="YA132" s="1"/>
      <c r="YB132" s="1"/>
      <c r="YC132" s="1"/>
      <c r="YD132" s="1"/>
      <c r="YE132" s="1"/>
      <c r="YF132" s="1"/>
      <c r="YG132" s="1"/>
      <c r="YH132" s="1"/>
      <c r="YI132" s="1"/>
      <c r="YJ132" s="1"/>
      <c r="YK132" s="1"/>
      <c r="YL132" s="1"/>
      <c r="YM132" s="1"/>
      <c r="YN132" s="1"/>
      <c r="YO132" s="1"/>
      <c r="YP132" s="1"/>
      <c r="YQ132" s="1"/>
      <c r="YR132" s="1"/>
      <c r="YS132" s="1"/>
      <c r="YT132" s="1"/>
      <c r="YU132" s="1"/>
      <c r="YV132" s="1"/>
      <c r="YW132" s="1"/>
      <c r="YX132" s="1"/>
      <c r="YY132" s="1"/>
      <c r="YZ132" s="1"/>
      <c r="ZA132" s="1"/>
      <c r="ZB132" s="1"/>
      <c r="ZC132" s="1"/>
      <c r="ZD132" s="1"/>
      <c r="ZE132" s="1"/>
      <c r="ZF132" s="1"/>
      <c r="ZG132" s="1"/>
      <c r="ZH132" s="1"/>
      <c r="ZI132" s="1"/>
      <c r="ZJ132" s="1"/>
      <c r="ZK132" s="1"/>
      <c r="ZL132" s="1"/>
      <c r="ZM132" s="1"/>
      <c r="ZN132" s="1"/>
      <c r="ZO132" s="1"/>
      <c r="ZP132" s="1"/>
      <c r="ZQ132" s="1"/>
      <c r="ZR132" s="1"/>
      <c r="ZS132" s="1"/>
      <c r="ZT132" s="1"/>
      <c r="ZU132" s="1"/>
      <c r="ZV132" s="1"/>
      <c r="ZW132" s="1"/>
      <c r="ZX132" s="1"/>
      <c r="ZY132" s="1"/>
      <c r="ZZ132" s="1"/>
      <c r="AAA132" s="1"/>
      <c r="AAB132" s="1"/>
      <c r="AAC132" s="1"/>
      <c r="AAD132" s="1"/>
      <c r="AAE132" s="1"/>
      <c r="AAF132" s="1"/>
      <c r="AAG132" s="1"/>
      <c r="AAH132" s="1"/>
      <c r="AAI132" s="1"/>
      <c r="AAJ132" s="1"/>
      <c r="AAK132" s="1"/>
      <c r="AAL132" s="1"/>
      <c r="AAM132" s="1"/>
      <c r="AAN132" s="1"/>
      <c r="AAO132" s="1"/>
      <c r="AAP132" s="1"/>
      <c r="AAQ132" s="1"/>
      <c r="AAR132" s="1"/>
      <c r="AAS132" s="1"/>
      <c r="AAT132" s="1"/>
      <c r="AAU132" s="1"/>
      <c r="AAV132" s="1"/>
      <c r="AAW132" s="1"/>
      <c r="AAX132" s="1"/>
      <c r="AAY132" s="1"/>
      <c r="AAZ132" s="1"/>
      <c r="ABA132" s="1"/>
      <c r="ABB132" s="1"/>
      <c r="ABC132" s="1"/>
      <c r="ABD132" s="1"/>
      <c r="ABE132" s="1"/>
      <c r="ABF132" s="1"/>
      <c r="ABG132" s="1"/>
      <c r="ABH132" s="1"/>
      <c r="ABI132" s="1"/>
      <c r="ABJ132" s="1"/>
      <c r="ABK132" s="1"/>
      <c r="ABL132" s="1"/>
      <c r="ABM132" s="1"/>
      <c r="ABN132" s="1"/>
      <c r="ABO132" s="1"/>
      <c r="ABP132" s="1"/>
      <c r="ABQ132" s="1"/>
      <c r="ABR132" s="1"/>
      <c r="ABS132" s="1"/>
      <c r="ABT132" s="1"/>
      <c r="ABU132" s="1"/>
      <c r="ABV132" s="1"/>
      <c r="ABW132" s="1"/>
      <c r="ABX132" s="1"/>
      <c r="ABY132" s="1"/>
      <c r="ABZ132" s="1"/>
      <c r="ACA132" s="1"/>
      <c r="ACB132" s="1"/>
      <c r="ACC132" s="1"/>
      <c r="ACD132" s="1"/>
      <c r="ACE132" s="1"/>
      <c r="ACF132" s="1"/>
      <c r="ACG132" s="1"/>
      <c r="ACH132" s="1"/>
      <c r="ACI132" s="1"/>
      <c r="ACJ132" s="1"/>
      <c r="ACK132" s="1"/>
      <c r="ACL132" s="1"/>
      <c r="ACM132" s="1"/>
      <c r="ACN132" s="1"/>
      <c r="ACO132" s="1"/>
      <c r="ACP132" s="1"/>
      <c r="ACQ132" s="1"/>
      <c r="ACR132" s="1"/>
      <c r="ACS132" s="1"/>
      <c r="ACT132" s="1"/>
      <c r="ACU132" s="1"/>
      <c r="ACV132" s="1"/>
      <c r="ACW132" s="1"/>
      <c r="ACX132" s="1"/>
      <c r="ACY132" s="1"/>
      <c r="ACZ132" s="1"/>
      <c r="ADA132" s="1"/>
      <c r="ADB132" s="1"/>
      <c r="ADC132" s="1"/>
      <c r="ADD132" s="1"/>
      <c r="ADE132" s="1"/>
      <c r="ADF132" s="1"/>
      <c r="ADG132" s="1"/>
      <c r="ADH132" s="1"/>
      <c r="ADI132" s="1"/>
      <c r="ADJ132" s="1"/>
      <c r="ADK132" s="1"/>
      <c r="ADL132" s="1"/>
      <c r="ADM132" s="1"/>
      <c r="ADN132" s="1"/>
      <c r="ADO132" s="1"/>
      <c r="ADP132" s="1"/>
      <c r="ADQ132" s="1"/>
      <c r="ADR132" s="1"/>
      <c r="ADS132" s="1"/>
      <c r="ADT132" s="1"/>
      <c r="ADU132" s="1"/>
      <c r="ADV132" s="1"/>
      <c r="ADW132" s="1"/>
      <c r="ADX132" s="1"/>
      <c r="ADY132" s="1"/>
      <c r="ADZ132" s="1"/>
      <c r="AEA132" s="1"/>
      <c r="AEB132" s="1"/>
      <c r="AEC132" s="1"/>
      <c r="AED132" s="1"/>
      <c r="AEE132" s="1"/>
      <c r="AEF132" s="1"/>
      <c r="AEG132" s="1"/>
      <c r="AEH132" s="1"/>
      <c r="AEI132" s="1"/>
      <c r="AEJ132" s="1"/>
      <c r="AEK132" s="1"/>
      <c r="AEL132" s="1"/>
      <c r="AEM132" s="1"/>
      <c r="AEN132" s="1"/>
      <c r="AEO132" s="1"/>
      <c r="AEP132" s="1"/>
      <c r="AEQ132" s="1"/>
      <c r="AER132" s="1"/>
      <c r="AES132" s="1"/>
      <c r="AET132" s="1"/>
      <c r="AEU132" s="1"/>
      <c r="AEV132" s="1"/>
      <c r="AEW132" s="1"/>
      <c r="AEX132" s="1"/>
      <c r="AEY132" s="1"/>
      <c r="AEZ132" s="1"/>
      <c r="AFA132" s="1"/>
      <c r="AFB132" s="1"/>
      <c r="AFC132" s="1"/>
      <c r="AFD132" s="1"/>
      <c r="AFE132" s="1"/>
      <c r="AFF132" s="1"/>
      <c r="AFG132" s="1"/>
      <c r="AFH132" s="1"/>
      <c r="AFI132" s="1"/>
      <c r="AFJ132" s="1"/>
      <c r="AFK132" s="1"/>
      <c r="AFL132" s="1"/>
      <c r="AFM132" s="1"/>
      <c r="AFN132" s="1"/>
      <c r="AFO132" s="1"/>
      <c r="AFP132" s="1"/>
      <c r="AFQ132" s="1"/>
      <c r="AFR132" s="1"/>
      <c r="AFS132" s="1"/>
      <c r="AFT132" s="1"/>
      <c r="AFU132" s="1"/>
      <c r="AFV132" s="1"/>
      <c r="AFW132" s="1"/>
      <c r="AFX132" s="1"/>
      <c r="AFY132" s="1"/>
      <c r="AFZ132" s="1"/>
      <c r="AGA132" s="1"/>
      <c r="AGB132" s="1"/>
      <c r="AGC132" s="1"/>
      <c r="AGD132" s="1"/>
      <c r="AGE132" s="1"/>
      <c r="AGF132" s="1"/>
      <c r="AGG132" s="1"/>
      <c r="AGH132" s="1"/>
      <c r="AGI132" s="1"/>
      <c r="AGJ132" s="1"/>
      <c r="AGK132" s="1"/>
      <c r="AGL132" s="1"/>
      <c r="AGM132" s="1"/>
      <c r="AGN132" s="1"/>
      <c r="AGO132" s="1"/>
      <c r="AGP132" s="1"/>
      <c r="AGQ132" s="1"/>
      <c r="AGR132" s="1"/>
      <c r="AGS132" s="1"/>
      <c r="AGT132" s="1"/>
      <c r="AGU132" s="1"/>
      <c r="AGV132" s="1"/>
      <c r="AGW132" s="1"/>
      <c r="AGX132" s="1"/>
      <c r="AGY132" s="1"/>
      <c r="AGZ132" s="1"/>
      <c r="AHA132" s="1"/>
      <c r="AHB132" s="1"/>
      <c r="AHC132" s="1"/>
      <c r="AHD132" s="1"/>
      <c r="AHE132" s="1"/>
      <c r="AHF132" s="1"/>
      <c r="AHG132" s="1"/>
      <c r="AHH132" s="1"/>
      <c r="AHI132" s="1"/>
      <c r="AHJ132" s="1"/>
      <c r="AHK132" s="1"/>
      <c r="AHL132" s="1"/>
      <c r="AHM132" s="1"/>
      <c r="AHN132" s="1"/>
      <c r="AHO132" s="1"/>
      <c r="AHP132" s="1"/>
      <c r="AHQ132" s="1"/>
      <c r="AHR132" s="1"/>
      <c r="AHS132" s="1"/>
      <c r="AHT132" s="1"/>
      <c r="AHU132" s="1"/>
      <c r="AHV132" s="1"/>
      <c r="AHW132" s="1"/>
      <c r="AHX132" s="1"/>
      <c r="AHY132" s="1"/>
      <c r="AHZ132" s="1"/>
      <c r="AIA132" s="1"/>
      <c r="AIB132" s="1"/>
      <c r="AIC132" s="1"/>
      <c r="AID132" s="1"/>
      <c r="AIE132" s="1"/>
      <c r="AIF132" s="1"/>
      <c r="AIG132" s="1"/>
      <c r="AIH132" s="1"/>
      <c r="AII132" s="1"/>
      <c r="AIJ132" s="1"/>
      <c r="AIK132" s="1"/>
      <c r="AIL132" s="1"/>
      <c r="AIM132" s="1"/>
      <c r="AIN132" s="1"/>
      <c r="AIO132" s="1"/>
      <c r="AIP132" s="1"/>
      <c r="AIQ132" s="1"/>
      <c r="AIR132" s="1"/>
      <c r="AIS132" s="1"/>
      <c r="AIT132" s="1"/>
      <c r="AIU132" s="1"/>
      <c r="AIV132" s="1"/>
      <c r="AIW132" s="1"/>
      <c r="AIX132" s="1"/>
      <c r="AIY132" s="1"/>
      <c r="AIZ132" s="1"/>
      <c r="AJA132" s="1"/>
      <c r="AJB132" s="1"/>
      <c r="AJC132" s="1"/>
      <c r="AJD132" s="1"/>
      <c r="AJE132" s="1"/>
      <c r="AJF132" s="1"/>
      <c r="AJG132" s="1"/>
      <c r="AJH132" s="1"/>
      <c r="AJI132" s="1"/>
      <c r="AJJ132" s="1"/>
      <c r="AJK132" s="1"/>
      <c r="AJL132" s="1"/>
      <c r="AJM132" s="1"/>
      <c r="AJN132" s="1"/>
      <c r="AJO132" s="1"/>
      <c r="AJP132" s="1"/>
      <c r="AJQ132" s="1"/>
      <c r="AJR132" s="1"/>
      <c r="AJS132" s="1"/>
      <c r="AJT132" s="1"/>
      <c r="AJU132" s="1"/>
      <c r="AJV132" s="1"/>
      <c r="AJW132" s="1"/>
      <c r="AJX132" s="1"/>
      <c r="AJY132" s="1"/>
      <c r="AJZ132" s="1"/>
      <c r="AKA132" s="1"/>
      <c r="AKB132" s="1"/>
      <c r="AKC132" s="1"/>
      <c r="AKD132" s="1"/>
      <c r="AKE132" s="1"/>
      <c r="AKF132" s="1"/>
      <c r="AKG132" s="1"/>
      <c r="AKH132" s="1"/>
      <c r="AKI132" s="1"/>
      <c r="AKJ132" s="1"/>
      <c r="AKK132" s="1"/>
      <c r="AKL132" s="1"/>
      <c r="AKM132" s="1"/>
      <c r="AKN132" s="1"/>
      <c r="AKO132" s="1"/>
      <c r="AKP132" s="1"/>
      <c r="AKQ132" s="1"/>
      <c r="AKR132" s="1"/>
      <c r="AKS132" s="1"/>
      <c r="AKT132" s="1"/>
      <c r="AKU132" s="1"/>
      <c r="AKV132" s="1"/>
      <c r="AKW132" s="1"/>
      <c r="AKX132" s="1"/>
      <c r="AKY132" s="1"/>
      <c r="AKZ132" s="1"/>
      <c r="ALA132" s="1"/>
      <c r="ALB132" s="1"/>
      <c r="ALC132" s="1"/>
      <c r="ALD132" s="1"/>
      <c r="ALE132" s="1"/>
      <c r="ALF132" s="1"/>
      <c r="ALG132" s="1"/>
      <c r="ALH132" s="1"/>
      <c r="ALI132" s="1"/>
      <c r="ALJ132" s="1"/>
      <c r="ALK132" s="1"/>
      <c r="ALL132" s="1"/>
      <c r="ALM132" s="1"/>
      <c r="ALN132" s="1"/>
      <c r="ALO132" s="1"/>
      <c r="ALP132" s="1"/>
      <c r="ALQ132" s="1"/>
      <c r="ALR132" s="1"/>
      <c r="ALS132" s="1"/>
      <c r="ALT132" s="1"/>
      <c r="ALU132" s="1"/>
      <c r="ALV132" s="1"/>
      <c r="ALW132" s="1"/>
      <c r="ALX132" s="1"/>
      <c r="ALY132" s="1"/>
      <c r="ALZ132" s="1"/>
      <c r="AMA132" s="1"/>
      <c r="AMB132" s="1"/>
      <c r="AMC132" s="1"/>
      <c r="AMD132" s="1"/>
      <c r="AME132" s="1"/>
      <c r="AMF132" s="1"/>
      <c r="AMG132" s="1"/>
      <c r="AMH132" s="1"/>
      <c r="AMI132" s="1"/>
      <c r="AMJ132" s="1"/>
      <c r="AMK132" s="1"/>
      <c r="AML132" s="1"/>
      <c r="AMM132" s="1"/>
      <c r="AMN132" s="1"/>
      <c r="AMO132" s="1"/>
      <c r="AMP132" s="1"/>
      <c r="AMQ132" s="1"/>
      <c r="AMR132" s="1"/>
      <c r="AMS132" s="1"/>
      <c r="AMT132" s="1"/>
      <c r="AMU132" s="1"/>
      <c r="AMV132" s="1"/>
      <c r="AMW132" s="1"/>
      <c r="AMX132" s="1"/>
      <c r="AMY132" s="1"/>
      <c r="AMZ132" s="1"/>
      <c r="ANA132" s="1"/>
      <c r="ANB132" s="1"/>
      <c r="ANC132" s="1"/>
      <c r="AND132" s="1"/>
      <c r="ANE132" s="1"/>
      <c r="ANF132" s="1"/>
      <c r="ANG132" s="1"/>
      <c r="ANH132" s="1"/>
      <c r="ANI132" s="1"/>
      <c r="ANJ132" s="1"/>
      <c r="ANK132" s="1"/>
      <c r="ANL132" s="1"/>
      <c r="ANM132" s="1"/>
      <c r="ANN132" s="1"/>
      <c r="ANO132" s="1"/>
      <c r="ANP132" s="1"/>
      <c r="ANQ132" s="1"/>
      <c r="ANR132" s="1"/>
      <c r="ANS132" s="1"/>
      <c r="ANT132" s="1"/>
      <c r="ANU132" s="1"/>
      <c r="ANV132" s="1"/>
      <c r="ANW132" s="1"/>
      <c r="ANX132" s="1"/>
      <c r="ANY132" s="1"/>
      <c r="ANZ132" s="1"/>
      <c r="AOA132" s="1"/>
      <c r="AOB132" s="1"/>
      <c r="AOC132" s="1"/>
      <c r="AOD132" s="1"/>
      <c r="AOE132" s="1"/>
      <c r="AOF132" s="1"/>
      <c r="AOG132" s="1"/>
      <c r="AOH132" s="1"/>
      <c r="AOI132" s="1"/>
      <c r="AOJ132" s="1"/>
      <c r="AOK132" s="1"/>
      <c r="AOL132" s="1"/>
      <c r="AOM132" s="1"/>
      <c r="AON132" s="1"/>
      <c r="AOO132" s="1"/>
      <c r="AOP132" s="1"/>
      <c r="AOQ132" s="1"/>
      <c r="AOR132" s="1"/>
      <c r="AOS132" s="1"/>
      <c r="AOT132" s="1"/>
      <c r="AOU132" s="1"/>
      <c r="AOV132" s="1"/>
      <c r="AOW132" s="1"/>
      <c r="AOX132" s="1"/>
      <c r="AOY132" s="1"/>
      <c r="AOZ132" s="1"/>
      <c r="APA132" s="1"/>
      <c r="APB132" s="1"/>
      <c r="APC132" s="1"/>
      <c r="APD132" s="1"/>
      <c r="APE132" s="1"/>
      <c r="APF132" s="1"/>
      <c r="APG132" s="1"/>
      <c r="APH132" s="1"/>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C602AD789C9D743BE4562183A3A8E79" ma:contentTypeVersion="8" ma:contentTypeDescription="Crée un document." ma:contentTypeScope="" ma:versionID="77e9a9d8bbf189ac0524d506796605fd">
  <xsd:schema xmlns:xsd="http://www.w3.org/2001/XMLSchema" xmlns:xs="http://www.w3.org/2001/XMLSchema" xmlns:p="http://schemas.microsoft.com/office/2006/metadata/properties" xmlns:ns2="af961d6d-02ad-42b5-abe0-aa5074196e0a" xmlns:ns3="58f0c7b8-152f-44fc-bb1d-bcab1cf93ff9" targetNamespace="http://schemas.microsoft.com/office/2006/metadata/properties" ma:root="true" ma:fieldsID="97cb74d875bc6d511ff9f4e78992d731" ns2:_="" ns3:_="">
    <xsd:import namespace="af961d6d-02ad-42b5-abe0-aa5074196e0a"/>
    <xsd:import namespace="58f0c7b8-152f-44fc-bb1d-bcab1cf93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961d6d-02ad-42b5-abe0-aa5074196e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8f0c7b8-152f-44fc-bb1d-bcab1cf93ff9"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193CDE-8625-45D4-B20E-EE03B36AE319}">
  <ds:schemaRefs>
    <ds:schemaRef ds:uri="http://schemas.microsoft.com/sharepoint/v3/contenttype/forms"/>
  </ds:schemaRefs>
</ds:datastoreItem>
</file>

<file path=customXml/itemProps2.xml><?xml version="1.0" encoding="utf-8"?>
<ds:datastoreItem xmlns:ds="http://schemas.openxmlformats.org/officeDocument/2006/customXml" ds:itemID="{37B9C7EC-2084-44E1-B8E6-9B90C1E131AB}">
  <ds:schemaRefs>
    <ds:schemaRef ds:uri="af961d6d-02ad-42b5-abe0-aa5074196e0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8f0c7b8-152f-44fc-bb1d-bcab1cf93ff9"/>
    <ds:schemaRef ds:uri="http://www.w3.org/XML/1998/namespace"/>
    <ds:schemaRef ds:uri="http://purl.org/dc/dcmitype/"/>
  </ds:schemaRefs>
</ds:datastoreItem>
</file>

<file path=customXml/itemProps3.xml><?xml version="1.0" encoding="utf-8"?>
<ds:datastoreItem xmlns:ds="http://schemas.openxmlformats.org/officeDocument/2006/customXml" ds:itemID="{6922D1DE-B947-4164-802D-2E951D5B6081}"/>
</file>

<file path=docProps/CustomMKOP.xml><?xml version="1.0" encoding="utf-8"?>
<Properties xmlns="http://schemas.openxmlformats.org/officeDocument/2006/custom-properties" xmlns:vt="http://schemas.openxmlformats.org/officeDocument/2006/docPropsVTypes">
  <property fmtid="{D5CDD505-2E9C-101B-9397-08002B2CF9AE}" pid="2" name="MKProdID">
    <vt:lpwstr>ZMOutlook</vt:lpwstr>
  </property>
  <property fmtid="{D5CDD505-2E9C-101B-9397-08002B2CF9AE}" pid="3" name="SizeBefore">
    <vt:lpwstr>2328632</vt:lpwstr>
  </property>
  <property fmtid="{D5CDD505-2E9C-101B-9397-08002B2CF9AE}" pid="4" name="OptimizationTime">
    <vt:lpwstr>20211011_1119</vt:lpwstr>
  </property>
</Properties>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15</vt:i4>
      </vt:variant>
    </vt:vector>
  </HeadingPairs>
  <TitlesOfParts>
    <vt:vector size="23" baseType="lpstr">
      <vt:lpstr>Notice  </vt:lpstr>
      <vt:lpstr>Définitions </vt:lpstr>
      <vt:lpstr>Suivi Général</vt:lpstr>
      <vt:lpstr>ES - Analyse</vt:lpstr>
      <vt:lpstr>PSL - Analyse</vt:lpstr>
      <vt:lpstr>LBM - Analyse</vt:lpstr>
      <vt:lpstr>Activité par opérateur</vt:lpstr>
      <vt:lpstr>Data</vt:lpstr>
      <vt:lpstr>Activite_BAL</vt:lpstr>
      <vt:lpstr>activite_BAL_compil</vt:lpstr>
      <vt:lpstr>'ES - Détail'!Criteres</vt:lpstr>
      <vt:lpstr>'Définitions '!Impression_des_titres</vt:lpstr>
      <vt:lpstr>'Notice  '!Impression_des_titres</vt:lpstr>
      <vt:lpstr>'Suivi Général'!Impression_des_titres</vt:lpstr>
      <vt:lpstr>'Activité par opérateur'!Zone_d_impression</vt:lpstr>
      <vt:lpstr>'Définitions '!Zone_d_impression</vt:lpstr>
      <vt:lpstr>'ES - Analyse'!Zone_d_impression</vt:lpstr>
      <vt:lpstr>'ES - Détail'!Zone_d_impression</vt:lpstr>
      <vt:lpstr>'LBM - Analyse'!Zone_d_impression</vt:lpstr>
      <vt:lpstr>'LBM - Détail'!Zone_d_impression</vt:lpstr>
      <vt:lpstr>'Notice  '!Zone_d_impression</vt:lpstr>
      <vt:lpstr>'PSL - Analyse'!Zone_d_impression</vt:lpstr>
      <vt:lpstr>'Suivi Général'!Zone_d_impression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Mathieu Slosar</dc:creator>
  <cp:lastModifiedBy>JEANCLOS Cécile</cp:lastModifiedBy>
  <cp:lastPrinted>2021-03-12T08:09:19Z</cp:lastPrinted>
  <dcterms:created xsi:type="dcterms:W3CDTF">2020-03-26T14:31:55Z</dcterms:created>
  <dcterms:modified xsi:type="dcterms:W3CDTF">2021-10-06T07:53:25Z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0x0101005C602AD789C9D743BE4562183A3A8E79</vt:lpwstr>
  </property>
</Properties>
</file>